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ÞessiVinnubók" checkCompatibility="1"/>
  <mc:AlternateContent xmlns:mc="http://schemas.openxmlformats.org/markup-compatibility/2006">
    <mc:Choice Requires="x15">
      <x15ac:absPath xmlns:x15ac="http://schemas.microsoft.com/office/spreadsheetml/2010/11/ac" url="/Users/dori/Documents/GR-pútt/2023/"/>
    </mc:Choice>
  </mc:AlternateContent>
  <xr:revisionPtr revIDLastSave="0" documentId="13_ncr:1_{B0667F3D-39DA-3641-9E30-A0BF068EC219}" xr6:coauthVersionLast="47" xr6:coauthVersionMax="47" xr10:uidLastSave="{00000000-0000-0000-0000-000000000000}"/>
  <bookViews>
    <workbookView xWindow="0" yWindow="460" windowWidth="51200" windowHeight="28340" xr2:uid="{00000000-000D-0000-FFFF-FFFF00000000}"/>
  </bookViews>
  <sheets>
    <sheet name="Nafnalisti" sheetId="16" r:id="rId1"/>
    <sheet name="Einst staða" sheetId="21" r:id="rId2"/>
    <sheet name="Lið staða" sheetId="22" r:id="rId3"/>
    <sheet name="Úrslit" sheetId="18" state="hidden" r:id="rId4"/>
    <sheet name="Keppendur" sheetId="23" state="hidden" r:id="rId5"/>
    <sheet name="Úrvinnsla" sheetId="17" state="hidden" r:id="rId6"/>
    <sheet name="Staða einst" sheetId="19" state="hidden" r:id="rId7"/>
    <sheet name="Staða liða" sheetId="20" state="hidden" r:id="rId8"/>
  </sheets>
  <definedNames>
    <definedName name="_xlnm._FilterDatabase" localSheetId="1" hidden="1">'Einst staða'!$B$3:$M$205</definedName>
    <definedName name="_xlnm._FilterDatabase" localSheetId="2" hidden="1">'Lið staða'!$B$3:$N$56</definedName>
    <definedName name="_xlnm._FilterDatabase" localSheetId="0" hidden="1">Nafnalisti!$U$3:$U$425</definedName>
    <definedName name="allir" localSheetId="1">#REF!</definedName>
    <definedName name="allir" localSheetId="2">#REF!</definedName>
    <definedName name="allir">#REF!</definedName>
    <definedName name="_xlnm.Print_Area" localSheetId="1">'Einst staða'!$B$1:$M$205</definedName>
    <definedName name="_xlnm.Print_Area" localSheetId="2">'Lið staða'!$B$1:$N$56</definedName>
    <definedName name="_xlnm.Print_Area" localSheetId="0">Nafnalisti!$A$1:$N$425</definedName>
    <definedName name="_xlnm.Print_Titles" localSheetId="1">'Einst staða'!$1:$3</definedName>
    <definedName name="_xlnm.Print_Titles" localSheetId="2">'Lið staða'!$1:$3</definedName>
    <definedName name="_xlnm.Print_Titles" localSheetId="0">Nafnalisti!$1:$3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3" i="23" l="1"/>
  <c r="B93" i="23"/>
  <c r="C93" i="23" s="1"/>
  <c r="A94" i="23"/>
  <c r="B94" i="23"/>
  <c r="A95" i="23"/>
  <c r="B95" i="23"/>
  <c r="A96" i="23"/>
  <c r="B96" i="23"/>
  <c r="C96" i="23" s="1"/>
  <c r="A97" i="23"/>
  <c r="B97" i="23"/>
  <c r="C97" i="23" s="1"/>
  <c r="A98" i="23"/>
  <c r="B98" i="23"/>
  <c r="C98" i="23" s="1"/>
  <c r="A99" i="23"/>
  <c r="N95" i="16"/>
  <c r="O95" i="16"/>
  <c r="C95" i="16" s="1"/>
  <c r="N96" i="16"/>
  <c r="O96" i="16"/>
  <c r="C96" i="16" s="1"/>
  <c r="U96" i="16"/>
  <c r="Q96" i="16" s="1"/>
  <c r="U95" i="16"/>
  <c r="Q95" i="16" s="1"/>
  <c r="N12" i="16"/>
  <c r="O12" i="16"/>
  <c r="C12" i="16" s="1"/>
  <c r="U12" i="16"/>
  <c r="R12" i="16" s="1"/>
  <c r="T12" i="16" s="1"/>
  <c r="C328" i="16"/>
  <c r="C326" i="16"/>
  <c r="C222" i="16"/>
  <c r="C208" i="16"/>
  <c r="C193" i="16"/>
  <c r="C56" i="16"/>
  <c r="B1" i="22"/>
  <c r="B1" i="21"/>
  <c r="M2" i="16"/>
  <c r="L2" i="16"/>
  <c r="K2" i="16"/>
  <c r="J2" i="16"/>
  <c r="I2" i="16"/>
  <c r="H2" i="16"/>
  <c r="G2" i="16"/>
  <c r="F2" i="16"/>
  <c r="E2" i="16"/>
  <c r="D2" i="16"/>
  <c r="O313" i="16"/>
  <c r="C313" i="16"/>
  <c r="N260" i="16"/>
  <c r="O260" i="16"/>
  <c r="C260" i="16" s="1"/>
  <c r="U260" i="16"/>
  <c r="Q260" i="16" s="1"/>
  <c r="B2" i="23"/>
  <c r="C2" i="23" s="1"/>
  <c r="B3" i="23"/>
  <c r="C3" i="23" s="1"/>
  <c r="B4" i="23"/>
  <c r="C4" i="23" s="1"/>
  <c r="B5" i="23"/>
  <c r="C5" i="23" s="1"/>
  <c r="B6" i="23"/>
  <c r="C6" i="23" s="1"/>
  <c r="A9" i="16"/>
  <c r="B8" i="23"/>
  <c r="C8" i="23" s="1"/>
  <c r="B9" i="23"/>
  <c r="B10" i="23"/>
  <c r="C10" i="23" s="1"/>
  <c r="B11" i="23"/>
  <c r="C11" i="23" s="1"/>
  <c r="B12" i="23"/>
  <c r="C12" i="23" s="1"/>
  <c r="A15" i="16"/>
  <c r="B14" i="23"/>
  <c r="B15" i="23"/>
  <c r="C15" i="23" s="1"/>
  <c r="B16" i="23"/>
  <c r="C16" i="23" s="1"/>
  <c r="B17" i="23"/>
  <c r="C17" i="23" s="1"/>
  <c r="B18" i="23"/>
  <c r="C18" i="23" s="1"/>
  <c r="D18" i="23" s="1"/>
  <c r="B20" i="23"/>
  <c r="C20" i="23" s="1"/>
  <c r="B21" i="23"/>
  <c r="C21" i="23" s="1"/>
  <c r="B22" i="23"/>
  <c r="B23" i="23"/>
  <c r="C23" i="23" s="1"/>
  <c r="B24" i="23"/>
  <c r="C24" i="23" s="1"/>
  <c r="A27" i="16"/>
  <c r="B26" i="23"/>
  <c r="B27" i="23"/>
  <c r="C27" i="23" s="1"/>
  <c r="B28" i="23"/>
  <c r="C28" i="23" s="1"/>
  <c r="B29" i="23"/>
  <c r="C29" i="23" s="1"/>
  <c r="B30" i="23"/>
  <c r="C30" i="23" s="1"/>
  <c r="D30" i="23" s="1"/>
  <c r="B32" i="23"/>
  <c r="C32" i="23" s="1"/>
  <c r="B33" i="23"/>
  <c r="C33" i="23" s="1"/>
  <c r="B34" i="23"/>
  <c r="B35" i="23"/>
  <c r="C35" i="23" s="1"/>
  <c r="B36" i="23"/>
  <c r="C36" i="23" s="1"/>
  <c r="D36" i="23" s="1"/>
  <c r="B38" i="23"/>
  <c r="B39" i="23"/>
  <c r="C39" i="23" s="1"/>
  <c r="B40" i="23"/>
  <c r="C40" i="23" s="1"/>
  <c r="B41" i="23"/>
  <c r="C41" i="23" s="1"/>
  <c r="B42" i="23"/>
  <c r="C42" i="23" s="1"/>
  <c r="D42" i="23" s="1"/>
  <c r="B44" i="23"/>
  <c r="C44" i="23" s="1"/>
  <c r="B45" i="23"/>
  <c r="C45" i="23" s="1"/>
  <c r="B46" i="23"/>
  <c r="B47" i="23"/>
  <c r="C47" i="23" s="1"/>
  <c r="B48" i="23"/>
  <c r="C48" i="23" s="1"/>
  <c r="A51" i="16"/>
  <c r="B50" i="23"/>
  <c r="C50" i="23" s="1"/>
  <c r="B51" i="23"/>
  <c r="C51" i="23" s="1"/>
  <c r="B52" i="23"/>
  <c r="C52" i="23" s="1"/>
  <c r="B53" i="23"/>
  <c r="B54" i="23"/>
  <c r="C54" i="23" s="1"/>
  <c r="A57" i="16"/>
  <c r="B56" i="23"/>
  <c r="B57" i="23"/>
  <c r="C57" i="23" s="1"/>
  <c r="B58" i="23"/>
  <c r="C58" i="23" s="1"/>
  <c r="B59" i="23"/>
  <c r="C59" i="23" s="1"/>
  <c r="B60" i="23"/>
  <c r="C60" i="23" s="1"/>
  <c r="D60" i="23" s="1"/>
  <c r="B62" i="23"/>
  <c r="C62" i="23" s="1"/>
  <c r="B63" i="23"/>
  <c r="C63" i="23" s="1"/>
  <c r="B64" i="23"/>
  <c r="B65" i="23"/>
  <c r="C65" i="23" s="1"/>
  <c r="B66" i="23"/>
  <c r="C66" i="23" s="1"/>
  <c r="D66" i="23" s="1"/>
  <c r="B68" i="23"/>
  <c r="B69" i="23"/>
  <c r="C69" i="23" s="1"/>
  <c r="B70" i="23"/>
  <c r="C70" i="23" s="1"/>
  <c r="B71" i="23"/>
  <c r="C71" i="23" s="1"/>
  <c r="B72" i="23"/>
  <c r="C72" i="23" s="1"/>
  <c r="D72" i="23" s="1"/>
  <c r="B74" i="23"/>
  <c r="C74" i="23" s="1"/>
  <c r="B75" i="23"/>
  <c r="C75" i="23" s="1"/>
  <c r="B76" i="23"/>
  <c r="B77" i="23"/>
  <c r="C77" i="23" s="1"/>
  <c r="B78" i="23"/>
  <c r="C78" i="23" s="1"/>
  <c r="A81" i="16"/>
  <c r="B80" i="23"/>
  <c r="C80" i="23" s="1"/>
  <c r="B81" i="23"/>
  <c r="C81" i="23" s="1"/>
  <c r="B82" i="23"/>
  <c r="C82" i="23" s="1"/>
  <c r="B83" i="23"/>
  <c r="C83" i="23" s="1"/>
  <c r="B84" i="23"/>
  <c r="C84" i="23" s="1"/>
  <c r="D84" i="23" s="1"/>
  <c r="B86" i="23"/>
  <c r="C86" i="23" s="1"/>
  <c r="B87" i="23"/>
  <c r="C87" i="23" s="1"/>
  <c r="B88" i="23"/>
  <c r="C88" i="23" s="1"/>
  <c r="B89" i="23"/>
  <c r="C89" i="23" s="1"/>
  <c r="B90" i="23"/>
  <c r="C90" i="23" s="1"/>
  <c r="D90" i="23" s="1"/>
  <c r="B92" i="23"/>
  <c r="C92" i="23" s="1"/>
  <c r="A101" i="16"/>
  <c r="B100" i="23"/>
  <c r="B101" i="23"/>
  <c r="C101" i="23" s="1"/>
  <c r="B102" i="23"/>
  <c r="C102" i="23" s="1"/>
  <c r="B103" i="23"/>
  <c r="C103" i="23" s="1"/>
  <c r="B104" i="23"/>
  <c r="C104" i="23" s="1"/>
  <c r="D104" i="23" s="1"/>
  <c r="B106" i="23"/>
  <c r="C106" i="23" s="1"/>
  <c r="B107" i="23"/>
  <c r="C107" i="23" s="1"/>
  <c r="B108" i="23"/>
  <c r="B109" i="23"/>
  <c r="C109" i="23" s="1"/>
  <c r="B110" i="23"/>
  <c r="C110" i="23" s="1"/>
  <c r="D110" i="23" s="1"/>
  <c r="B112" i="23"/>
  <c r="C112" i="23" s="1"/>
  <c r="B113" i="23"/>
  <c r="B114" i="23"/>
  <c r="C114" i="23" s="1"/>
  <c r="B115" i="23"/>
  <c r="C115" i="23" s="1"/>
  <c r="B116" i="23"/>
  <c r="C116" i="23" s="1"/>
  <c r="D116" i="23" s="1"/>
  <c r="B118" i="23"/>
  <c r="C118" i="23" s="1"/>
  <c r="B119" i="23"/>
  <c r="C119" i="23" s="1"/>
  <c r="B120" i="23"/>
  <c r="C120" i="23" s="1"/>
  <c r="B121" i="23"/>
  <c r="C121" i="23" s="1"/>
  <c r="B122" i="23"/>
  <c r="C122" i="23" s="1"/>
  <c r="B124" i="23"/>
  <c r="C124" i="23" s="1"/>
  <c r="B125" i="23"/>
  <c r="C125" i="23" s="1"/>
  <c r="B126" i="23"/>
  <c r="B127" i="23"/>
  <c r="C127" i="23" s="1"/>
  <c r="B128" i="23"/>
  <c r="C128" i="23" s="1"/>
  <c r="D128" i="23" s="1"/>
  <c r="B130" i="23"/>
  <c r="B131" i="23"/>
  <c r="C131" i="23" s="1"/>
  <c r="B132" i="23"/>
  <c r="C132" i="23" s="1"/>
  <c r="B133" i="23"/>
  <c r="C133" i="23" s="1"/>
  <c r="B134" i="23"/>
  <c r="C134" i="23" s="1"/>
  <c r="D134" i="23" s="1"/>
  <c r="B136" i="23"/>
  <c r="C136" i="23" s="1"/>
  <c r="B137" i="23"/>
  <c r="C137" i="23" s="1"/>
  <c r="B138" i="23"/>
  <c r="B139" i="23"/>
  <c r="C139" i="23" s="1"/>
  <c r="B140" i="23"/>
  <c r="C140" i="23" s="1"/>
  <c r="D140" i="23" s="1"/>
  <c r="B142" i="23"/>
  <c r="C142" i="23" s="1"/>
  <c r="B148" i="23"/>
  <c r="C148" i="23" s="1"/>
  <c r="B149" i="23"/>
  <c r="C149" i="23" s="1"/>
  <c r="B150" i="23"/>
  <c r="C150" i="23" s="1"/>
  <c r="B151" i="23"/>
  <c r="C151" i="23" s="1"/>
  <c r="B152" i="23"/>
  <c r="C152" i="23" s="1"/>
  <c r="D152" i="23" s="1"/>
  <c r="B154" i="23"/>
  <c r="C154" i="23" s="1"/>
  <c r="B155" i="23"/>
  <c r="C155" i="23" s="1"/>
  <c r="B156" i="23"/>
  <c r="C156" i="23" s="1"/>
  <c r="B157" i="23"/>
  <c r="C157" i="23" s="1"/>
  <c r="B158" i="23"/>
  <c r="C158" i="23" s="1"/>
  <c r="D158" i="23" s="1"/>
  <c r="B160" i="23"/>
  <c r="C160" i="23" s="1"/>
  <c r="B161" i="23"/>
  <c r="C161" i="23" s="1"/>
  <c r="B162" i="23"/>
  <c r="C162" i="23" s="1"/>
  <c r="B163" i="23"/>
  <c r="C163" i="23" s="1"/>
  <c r="B164" i="23"/>
  <c r="C164" i="23" s="1"/>
  <c r="B166" i="23"/>
  <c r="C166" i="23" s="1"/>
  <c r="B167" i="23"/>
  <c r="C167" i="23" s="1"/>
  <c r="B168" i="23"/>
  <c r="C168" i="23" s="1"/>
  <c r="B169" i="23"/>
  <c r="C169" i="23" s="1"/>
  <c r="B170" i="23"/>
  <c r="C170" i="23" s="1"/>
  <c r="A173" i="16"/>
  <c r="B172" i="23"/>
  <c r="C172" i="23" s="1"/>
  <c r="B173" i="23"/>
  <c r="C173" i="23" s="1"/>
  <c r="B174" i="23"/>
  <c r="C174" i="23" s="1"/>
  <c r="B175" i="23"/>
  <c r="C175" i="23" s="1"/>
  <c r="B176" i="23"/>
  <c r="C176" i="23" s="1"/>
  <c r="D176" i="23" s="1"/>
  <c r="B178" i="23"/>
  <c r="C178" i="23" s="1"/>
  <c r="B179" i="23"/>
  <c r="C179" i="23" s="1"/>
  <c r="B180" i="23"/>
  <c r="C180" i="23" s="1"/>
  <c r="B181" i="23"/>
  <c r="C181" i="23" s="1"/>
  <c r="B182" i="23"/>
  <c r="C182" i="23" s="1"/>
  <c r="A185" i="16"/>
  <c r="B184" i="23"/>
  <c r="C184" i="23" s="1"/>
  <c r="B185" i="23"/>
  <c r="C185" i="23" s="1"/>
  <c r="B186" i="23"/>
  <c r="C186" i="23" s="1"/>
  <c r="B187" i="23"/>
  <c r="C187" i="23" s="1"/>
  <c r="B188" i="23"/>
  <c r="C188" i="23" s="1"/>
  <c r="D188" i="23" s="1"/>
  <c r="B190" i="23"/>
  <c r="C190" i="23" s="1"/>
  <c r="B191" i="23"/>
  <c r="C191" i="23" s="1"/>
  <c r="B192" i="23"/>
  <c r="C192" i="23" s="1"/>
  <c r="B193" i="23"/>
  <c r="C193" i="23" s="1"/>
  <c r="B194" i="23"/>
  <c r="C194" i="23" s="1"/>
  <c r="B196" i="23"/>
  <c r="F196" i="23" s="1"/>
  <c r="B201" i="23" s="1"/>
  <c r="B203" i="16" s="1"/>
  <c r="U203" i="16" s="1"/>
  <c r="R203" i="16" s="1"/>
  <c r="T203" i="16" s="1"/>
  <c r="B202" i="23"/>
  <c r="C202" i="23" s="1"/>
  <c r="B203" i="23"/>
  <c r="C203" i="23" s="1"/>
  <c r="B204" i="23"/>
  <c r="C204" i="23" s="1"/>
  <c r="B205" i="23"/>
  <c r="C205" i="23" s="1"/>
  <c r="B206" i="23"/>
  <c r="C206" i="23" s="1"/>
  <c r="A209" i="16"/>
  <c r="B208" i="23"/>
  <c r="C208" i="23" s="1"/>
  <c r="B209" i="23"/>
  <c r="C209" i="23" s="1"/>
  <c r="B210" i="23"/>
  <c r="C210" i="23" s="1"/>
  <c r="B211" i="23"/>
  <c r="C211" i="23" s="1"/>
  <c r="B212" i="23"/>
  <c r="C212" i="23" s="1"/>
  <c r="A215" i="16"/>
  <c r="B214" i="23"/>
  <c r="C214" i="23" s="1"/>
  <c r="B215" i="23"/>
  <c r="C215" i="23" s="1"/>
  <c r="B216" i="23"/>
  <c r="C216" i="23" s="1"/>
  <c r="B217" i="23"/>
  <c r="C217" i="23" s="1"/>
  <c r="B218" i="23"/>
  <c r="E218" i="23" s="1"/>
  <c r="B220" i="23"/>
  <c r="C220" i="23" s="1"/>
  <c r="B221" i="23"/>
  <c r="C221" i="23" s="1"/>
  <c r="B222" i="23"/>
  <c r="C222" i="23" s="1"/>
  <c r="B223" i="23"/>
  <c r="C223" i="23" s="1"/>
  <c r="B224" i="23"/>
  <c r="C224" i="23" s="1"/>
  <c r="A227" i="16"/>
  <c r="B226" i="23"/>
  <c r="C226" i="23" s="1"/>
  <c r="B227" i="23"/>
  <c r="C227" i="23" s="1"/>
  <c r="B228" i="23"/>
  <c r="C228" i="23" s="1"/>
  <c r="B229" i="23"/>
  <c r="C229" i="23" s="1"/>
  <c r="B230" i="23"/>
  <c r="C230" i="23" s="1"/>
  <c r="D230" i="23" s="1"/>
  <c r="B232" i="23"/>
  <c r="C232" i="23" s="1"/>
  <c r="B233" i="23"/>
  <c r="C233" i="23" s="1"/>
  <c r="B234" i="23"/>
  <c r="C234" i="23" s="1"/>
  <c r="B235" i="23"/>
  <c r="C235" i="23" s="1"/>
  <c r="B236" i="23"/>
  <c r="C236" i="23" s="1"/>
  <c r="D236" i="23" s="1"/>
  <c r="B238" i="23"/>
  <c r="F238" i="23" s="1"/>
  <c r="B243" i="23" s="1"/>
  <c r="B245" i="16" s="1"/>
  <c r="B244" i="23"/>
  <c r="C244" i="23" s="1"/>
  <c r="B245" i="23"/>
  <c r="C245" i="23" s="1"/>
  <c r="B246" i="23"/>
  <c r="C246" i="23" s="1"/>
  <c r="B247" i="23"/>
  <c r="C247" i="23" s="1"/>
  <c r="B248" i="23"/>
  <c r="C248" i="23" s="1"/>
  <c r="D248" i="23" s="1"/>
  <c r="B250" i="23"/>
  <c r="C250" i="23" s="1"/>
  <c r="B251" i="23"/>
  <c r="C251" i="23" s="1"/>
  <c r="B252" i="23"/>
  <c r="C252" i="23" s="1"/>
  <c r="B253" i="23"/>
  <c r="C253" i="23" s="1"/>
  <c r="B254" i="23"/>
  <c r="C254" i="23" s="1"/>
  <c r="D254" i="23" s="1"/>
  <c r="U4" i="16"/>
  <c r="Q4" i="16" s="1"/>
  <c r="U5" i="16"/>
  <c r="Q5" i="16" s="1"/>
  <c r="U6" i="16"/>
  <c r="Q6" i="16" s="1"/>
  <c r="U7" i="16"/>
  <c r="Q7" i="16" s="1"/>
  <c r="U8" i="16"/>
  <c r="Q8" i="16" s="1"/>
  <c r="U10" i="16"/>
  <c r="Q10" i="16" s="1"/>
  <c r="U11" i="16"/>
  <c r="Q11" i="16" s="1"/>
  <c r="U13" i="16"/>
  <c r="Q13" i="16" s="1"/>
  <c r="U14" i="16"/>
  <c r="Q14" i="16" s="1"/>
  <c r="U16" i="16"/>
  <c r="Q16" i="16" s="1"/>
  <c r="U17" i="16"/>
  <c r="Q17" i="16" s="1"/>
  <c r="U18" i="16"/>
  <c r="Q18" i="16" s="1"/>
  <c r="U19" i="16"/>
  <c r="Q19" i="16" s="1"/>
  <c r="U20" i="16"/>
  <c r="Q20" i="16" s="1"/>
  <c r="S20" i="16" s="1"/>
  <c r="U22" i="16"/>
  <c r="Q22" i="16" s="1"/>
  <c r="U23" i="16"/>
  <c r="Q23" i="16" s="1"/>
  <c r="U24" i="16"/>
  <c r="Q24" i="16" s="1"/>
  <c r="U25" i="16"/>
  <c r="Q25" i="16" s="1"/>
  <c r="U26" i="16"/>
  <c r="Q26" i="16" s="1"/>
  <c r="U28" i="16"/>
  <c r="R28" i="16" s="1"/>
  <c r="T28" i="16" s="1"/>
  <c r="U29" i="16"/>
  <c r="Q29" i="16" s="1"/>
  <c r="U30" i="16"/>
  <c r="Q30" i="16" s="1"/>
  <c r="U31" i="16"/>
  <c r="Q31" i="16" s="1"/>
  <c r="U32" i="16"/>
  <c r="Q32" i="16" s="1"/>
  <c r="S32" i="16" s="1"/>
  <c r="U34" i="16"/>
  <c r="Q34" i="16" s="1"/>
  <c r="U35" i="16"/>
  <c r="Q35" i="16" s="1"/>
  <c r="U36" i="16"/>
  <c r="Q36" i="16" s="1"/>
  <c r="U37" i="16"/>
  <c r="Q37" i="16" s="1"/>
  <c r="U38" i="16"/>
  <c r="Q38" i="16" s="1"/>
  <c r="S38" i="16" s="1"/>
  <c r="U40" i="16"/>
  <c r="Q40" i="16" s="1"/>
  <c r="U41" i="16"/>
  <c r="R41" i="16" s="1"/>
  <c r="T41" i="16" s="1"/>
  <c r="U42" i="16"/>
  <c r="Q42" i="16" s="1"/>
  <c r="U43" i="16"/>
  <c r="Q43" i="16" s="1"/>
  <c r="U44" i="16"/>
  <c r="Q44" i="16" s="1"/>
  <c r="S44" i="16" s="1"/>
  <c r="U46" i="16"/>
  <c r="Q46" i="16" s="1"/>
  <c r="U47" i="16"/>
  <c r="Q47" i="16" s="1"/>
  <c r="U48" i="16"/>
  <c r="Q48" i="16" s="1"/>
  <c r="U49" i="16"/>
  <c r="Q49" i="16" s="1"/>
  <c r="U50" i="16"/>
  <c r="Q50" i="16" s="1"/>
  <c r="U52" i="16"/>
  <c r="Q52" i="16" s="1"/>
  <c r="U53" i="16"/>
  <c r="Q53" i="16" s="1"/>
  <c r="U54" i="16"/>
  <c r="Q54" i="16" s="1"/>
  <c r="U55" i="16"/>
  <c r="Q55" i="16" s="1"/>
  <c r="U56" i="16"/>
  <c r="Q56" i="16" s="1"/>
  <c r="U58" i="16"/>
  <c r="R58" i="16" s="1"/>
  <c r="T58" i="16" s="1"/>
  <c r="U59" i="16"/>
  <c r="Q59" i="16" s="1"/>
  <c r="U60" i="16"/>
  <c r="Q60" i="16" s="1"/>
  <c r="U61" i="16"/>
  <c r="Q61" i="16" s="1"/>
  <c r="U62" i="16"/>
  <c r="Q62" i="16" s="1"/>
  <c r="S62" i="16" s="1"/>
  <c r="U64" i="16"/>
  <c r="Q64" i="16" s="1"/>
  <c r="U65" i="16"/>
  <c r="R65" i="16" s="1"/>
  <c r="T65" i="16" s="1"/>
  <c r="U66" i="16"/>
  <c r="Q66" i="16" s="1"/>
  <c r="U67" i="16"/>
  <c r="Q67" i="16" s="1"/>
  <c r="U68" i="16"/>
  <c r="Q68" i="16" s="1"/>
  <c r="S68" i="16" s="1"/>
  <c r="U70" i="16"/>
  <c r="Q70" i="16" s="1"/>
  <c r="U71" i="16"/>
  <c r="Q71" i="16" s="1"/>
  <c r="U72" i="16"/>
  <c r="Q72" i="16" s="1"/>
  <c r="U73" i="16"/>
  <c r="Q73" i="16" s="1"/>
  <c r="U74" i="16"/>
  <c r="R74" i="16" s="1"/>
  <c r="T74" i="16" s="1"/>
  <c r="U76" i="16"/>
  <c r="Q76" i="16" s="1"/>
  <c r="U77" i="16"/>
  <c r="Q77" i="16" s="1"/>
  <c r="U78" i="16"/>
  <c r="Q78" i="16" s="1"/>
  <c r="U79" i="16"/>
  <c r="Q79" i="16" s="1"/>
  <c r="U80" i="16"/>
  <c r="Q80" i="16" s="1"/>
  <c r="U82" i="16"/>
  <c r="R82" i="16" s="1"/>
  <c r="T82" i="16" s="1"/>
  <c r="U83" i="16"/>
  <c r="Q83" i="16" s="1"/>
  <c r="U84" i="16"/>
  <c r="Q84" i="16" s="1"/>
  <c r="U85" i="16"/>
  <c r="Q85" i="16" s="1"/>
  <c r="U86" i="16"/>
  <c r="R86" i="16" s="1"/>
  <c r="T86" i="16" s="1"/>
  <c r="U88" i="16"/>
  <c r="Q88" i="16" s="1"/>
  <c r="U89" i="16"/>
  <c r="Q89" i="16" s="1"/>
  <c r="U90" i="16"/>
  <c r="Q90" i="16" s="1"/>
  <c r="U91" i="16"/>
  <c r="Q91" i="16" s="1"/>
  <c r="U92" i="16"/>
  <c r="Q92" i="16" s="1"/>
  <c r="S92" i="16" s="1"/>
  <c r="U94" i="16"/>
  <c r="R94" i="16" s="1"/>
  <c r="T94" i="16" s="1"/>
  <c r="U97" i="16"/>
  <c r="Q97" i="16" s="1"/>
  <c r="U98" i="16"/>
  <c r="R98" i="16" s="1"/>
  <c r="T98" i="16" s="1"/>
  <c r="U99" i="16"/>
  <c r="Q99" i="16" s="1"/>
  <c r="U100" i="16"/>
  <c r="Q100" i="16" s="1"/>
  <c r="U102" i="16"/>
  <c r="Q102" i="16" s="1"/>
  <c r="U103" i="16"/>
  <c r="Q103" i="16" s="1"/>
  <c r="U104" i="16"/>
  <c r="Q104" i="16" s="1"/>
  <c r="U105" i="16"/>
  <c r="Q105" i="16" s="1"/>
  <c r="U106" i="16"/>
  <c r="Q106" i="16" s="1"/>
  <c r="S106" i="16" s="1"/>
  <c r="U108" i="16"/>
  <c r="Q108" i="16" s="1"/>
  <c r="U109" i="16"/>
  <c r="Q109" i="16" s="1"/>
  <c r="U110" i="16"/>
  <c r="Q110" i="16" s="1"/>
  <c r="U111" i="16"/>
  <c r="Q111" i="16" s="1"/>
  <c r="U112" i="16"/>
  <c r="Q112" i="16" s="1"/>
  <c r="S112" i="16" s="1"/>
  <c r="U114" i="16"/>
  <c r="Q114" i="16" s="1"/>
  <c r="U115" i="16"/>
  <c r="U116" i="16"/>
  <c r="Q116" i="16" s="1"/>
  <c r="U117" i="16"/>
  <c r="Q117" i="16" s="1"/>
  <c r="U118" i="16"/>
  <c r="Q118" i="16" s="1"/>
  <c r="S118" i="16" s="1"/>
  <c r="U120" i="16"/>
  <c r="Q120" i="16" s="1"/>
  <c r="U121" i="16"/>
  <c r="Q121" i="16" s="1"/>
  <c r="U122" i="16"/>
  <c r="Q122" i="16" s="1"/>
  <c r="U123" i="16"/>
  <c r="Q123" i="16" s="1"/>
  <c r="U124" i="16"/>
  <c r="Q124" i="16" s="1"/>
  <c r="U126" i="16"/>
  <c r="Q126" i="16" s="1"/>
  <c r="U127" i="16"/>
  <c r="Q127" i="16" s="1"/>
  <c r="U128" i="16"/>
  <c r="Q128" i="16" s="1"/>
  <c r="U129" i="16"/>
  <c r="U130" i="16"/>
  <c r="Q130" i="16" s="1"/>
  <c r="S130" i="16" s="1"/>
  <c r="U132" i="16"/>
  <c r="Q132" i="16" s="1"/>
  <c r="U133" i="16"/>
  <c r="Q133" i="16" s="1"/>
  <c r="U134" i="16"/>
  <c r="Q134" i="16" s="1"/>
  <c r="U135" i="16"/>
  <c r="Q135" i="16" s="1"/>
  <c r="U136" i="16"/>
  <c r="Q136" i="16" s="1"/>
  <c r="S136" i="16" s="1"/>
  <c r="U138" i="16"/>
  <c r="Q138" i="16" s="1"/>
  <c r="U139" i="16"/>
  <c r="Q139" i="16" s="1"/>
  <c r="U140" i="16"/>
  <c r="Q140" i="16" s="1"/>
  <c r="U141" i="16"/>
  <c r="U142" i="16"/>
  <c r="Q142" i="16" s="1"/>
  <c r="S142" i="16" s="1"/>
  <c r="U144" i="16"/>
  <c r="Q144" i="16" s="1"/>
  <c r="U145" i="16"/>
  <c r="Q145" i="16" s="1"/>
  <c r="U146" i="16"/>
  <c r="Q146" i="16" s="1"/>
  <c r="U147" i="16"/>
  <c r="Q147" i="16" s="1"/>
  <c r="U148" i="16"/>
  <c r="U150" i="16"/>
  <c r="Q150" i="16" s="1"/>
  <c r="U151" i="16"/>
  <c r="Q151" i="16" s="1"/>
  <c r="U152" i="16"/>
  <c r="Q152" i="16" s="1"/>
  <c r="U153" i="16"/>
  <c r="Q153" i="16" s="1"/>
  <c r="U154" i="16"/>
  <c r="Q154" i="16" s="1"/>
  <c r="S154" i="16" s="1"/>
  <c r="U156" i="16"/>
  <c r="Q156" i="16" s="1"/>
  <c r="U157" i="16"/>
  <c r="R157" i="16" s="1"/>
  <c r="T157" i="16" s="1"/>
  <c r="U158" i="16"/>
  <c r="U159" i="16"/>
  <c r="Q159" i="16" s="1"/>
  <c r="U160" i="16"/>
  <c r="Q160" i="16" s="1"/>
  <c r="S160" i="16" s="1"/>
  <c r="U162" i="16"/>
  <c r="Q162" i="16" s="1"/>
  <c r="U163" i="16"/>
  <c r="Q163" i="16" s="1"/>
  <c r="U164" i="16"/>
  <c r="Q164" i="16" s="1"/>
  <c r="U165" i="16"/>
  <c r="Q165" i="16" s="1"/>
  <c r="U166" i="16"/>
  <c r="Q166" i="16" s="1"/>
  <c r="U168" i="16"/>
  <c r="Q168" i="16" s="1"/>
  <c r="U169" i="16"/>
  <c r="Q169" i="16" s="1"/>
  <c r="U170" i="16"/>
  <c r="Q170" i="16" s="1"/>
  <c r="U171" i="16"/>
  <c r="Q171" i="16" s="1"/>
  <c r="U172" i="16"/>
  <c r="U174" i="16"/>
  <c r="Q174" i="16" s="1"/>
  <c r="U175" i="16"/>
  <c r="Q175" i="16" s="1"/>
  <c r="U176" i="16"/>
  <c r="Q176" i="16" s="1"/>
  <c r="U177" i="16"/>
  <c r="Q177" i="16" s="1"/>
  <c r="U178" i="16"/>
  <c r="R178" i="16" s="1"/>
  <c r="T178" i="16" s="1"/>
  <c r="U180" i="16"/>
  <c r="Q180" i="16" s="1"/>
  <c r="U181" i="16"/>
  <c r="Q181" i="16" s="1"/>
  <c r="U182" i="16"/>
  <c r="Q182" i="16" s="1"/>
  <c r="U183" i="16"/>
  <c r="Q183" i="16" s="1"/>
  <c r="U184" i="16"/>
  <c r="Q184" i="16" s="1"/>
  <c r="U186" i="16"/>
  <c r="Q186" i="16" s="1"/>
  <c r="U187" i="16"/>
  <c r="Q187" i="16" s="1"/>
  <c r="U188" i="16"/>
  <c r="Q188" i="16" s="1"/>
  <c r="U189" i="16"/>
  <c r="Q189" i="16" s="1"/>
  <c r="U190" i="16"/>
  <c r="Q190" i="16" s="1"/>
  <c r="S190" i="16" s="1"/>
  <c r="U192" i="16"/>
  <c r="Q192" i="16" s="1"/>
  <c r="U193" i="16"/>
  <c r="Q193" i="16" s="1"/>
  <c r="U194" i="16"/>
  <c r="Q194" i="16" s="1"/>
  <c r="U195" i="16"/>
  <c r="Q195" i="16" s="1"/>
  <c r="U196" i="16"/>
  <c r="Q196" i="16" s="1"/>
  <c r="U198" i="16"/>
  <c r="Q198" i="16" s="1"/>
  <c r="S198" i="16" s="1"/>
  <c r="U199" i="16"/>
  <c r="Q199" i="16" s="1"/>
  <c r="S199" i="16" s="1"/>
  <c r="U200" i="16"/>
  <c r="Q200" i="16" s="1"/>
  <c r="S200" i="16" s="1"/>
  <c r="U201" i="16"/>
  <c r="U202" i="16"/>
  <c r="Q202" i="16" s="1"/>
  <c r="S202" i="16" s="1"/>
  <c r="U204" i="16"/>
  <c r="Q204" i="16" s="1"/>
  <c r="U205" i="16"/>
  <c r="Q205" i="16" s="1"/>
  <c r="U206" i="16"/>
  <c r="Q206" i="16" s="1"/>
  <c r="U207" i="16"/>
  <c r="Q207" i="16" s="1"/>
  <c r="U208" i="16"/>
  <c r="Q208" i="16" s="1"/>
  <c r="U210" i="16"/>
  <c r="Q210" i="16" s="1"/>
  <c r="U211" i="16"/>
  <c r="Q211" i="16" s="1"/>
  <c r="U212" i="16"/>
  <c r="Q212" i="16" s="1"/>
  <c r="U213" i="16"/>
  <c r="Q213" i="16" s="1"/>
  <c r="U214" i="16"/>
  <c r="Q214" i="16" s="1"/>
  <c r="U216" i="16"/>
  <c r="Q216" i="16" s="1"/>
  <c r="U217" i="16"/>
  <c r="Q217" i="16" s="1"/>
  <c r="U218" i="16"/>
  <c r="Q218" i="16" s="1"/>
  <c r="U219" i="16"/>
  <c r="Q219" i="16" s="1"/>
  <c r="U220" i="16"/>
  <c r="R220" i="16" s="1"/>
  <c r="T220" i="16" s="1"/>
  <c r="U222" i="16"/>
  <c r="Q222" i="16" s="1"/>
  <c r="U223" i="16"/>
  <c r="Q223" i="16" s="1"/>
  <c r="U224" i="16"/>
  <c r="Q224" i="16" s="1"/>
  <c r="U225" i="16"/>
  <c r="Q225" i="16" s="1"/>
  <c r="U226" i="16"/>
  <c r="Q226" i="16" s="1"/>
  <c r="U228" i="16"/>
  <c r="Q228" i="16" s="1"/>
  <c r="U229" i="16"/>
  <c r="Q229" i="16" s="1"/>
  <c r="U230" i="16"/>
  <c r="R230" i="16" s="1"/>
  <c r="T230" i="16" s="1"/>
  <c r="U231" i="16"/>
  <c r="Q231" i="16" s="1"/>
  <c r="U232" i="16"/>
  <c r="Q232" i="16" s="1"/>
  <c r="S232" i="16" s="1"/>
  <c r="U234" i="16"/>
  <c r="Q234" i="16" s="1"/>
  <c r="U235" i="16"/>
  <c r="Q235" i="16" s="1"/>
  <c r="U236" i="16"/>
  <c r="Q236" i="16" s="1"/>
  <c r="U237" i="16"/>
  <c r="R237" i="16" s="1"/>
  <c r="T237" i="16" s="1"/>
  <c r="U238" i="16"/>
  <c r="Q238" i="16" s="1"/>
  <c r="S238" i="16" s="1"/>
  <c r="U240" i="16"/>
  <c r="Q240" i="16" s="1"/>
  <c r="S240" i="16" s="1"/>
  <c r="U241" i="16"/>
  <c r="Q241" i="16" s="1"/>
  <c r="S241" i="16" s="1"/>
  <c r="U242" i="16"/>
  <c r="R242" i="16" s="1"/>
  <c r="T242" i="16" s="1"/>
  <c r="U243" i="16"/>
  <c r="Q243" i="16" s="1"/>
  <c r="S243" i="16" s="1"/>
  <c r="U244" i="16"/>
  <c r="Q244" i="16" s="1"/>
  <c r="S244" i="16" s="1"/>
  <c r="U246" i="16"/>
  <c r="Q246" i="16" s="1"/>
  <c r="U247" i="16"/>
  <c r="Q247" i="16" s="1"/>
  <c r="U248" i="16"/>
  <c r="Q248" i="16" s="1"/>
  <c r="U249" i="16"/>
  <c r="Q249" i="16" s="1"/>
  <c r="U250" i="16"/>
  <c r="Q250" i="16" s="1"/>
  <c r="S250" i="16" s="1"/>
  <c r="U252" i="16"/>
  <c r="Q252" i="16" s="1"/>
  <c r="U253" i="16"/>
  <c r="Q253" i="16" s="1"/>
  <c r="U254" i="16"/>
  <c r="Q254" i="16" s="1"/>
  <c r="U255" i="16"/>
  <c r="Q255" i="16" s="1"/>
  <c r="U256" i="16"/>
  <c r="Q256" i="16" s="1"/>
  <c r="S256" i="16" s="1"/>
  <c r="U258" i="16"/>
  <c r="Q258" i="16" s="1"/>
  <c r="U259" i="16"/>
  <c r="Q259" i="16" s="1"/>
  <c r="B239" i="23"/>
  <c r="F239" i="23" s="1"/>
  <c r="B240" i="23"/>
  <c r="E240" i="23" s="1"/>
  <c r="B241" i="23"/>
  <c r="C241" i="23" s="1"/>
  <c r="D241" i="23" s="1"/>
  <c r="B242" i="23"/>
  <c r="C242" i="23" s="1"/>
  <c r="D242" i="23" s="1"/>
  <c r="O245" i="16"/>
  <c r="B143" i="23"/>
  <c r="C143" i="23" s="1"/>
  <c r="B144" i="23"/>
  <c r="C144" i="23" s="1"/>
  <c r="B145" i="23"/>
  <c r="B146" i="23"/>
  <c r="C146" i="23" s="1"/>
  <c r="D146" i="23" s="1"/>
  <c r="C240" i="16"/>
  <c r="N240" i="16"/>
  <c r="O240" i="16"/>
  <c r="C241" i="16"/>
  <c r="N241" i="16"/>
  <c r="O241" i="16"/>
  <c r="C242" i="16"/>
  <c r="N242" i="16"/>
  <c r="O242" i="16"/>
  <c r="A425" i="16"/>
  <c r="A377" i="16"/>
  <c r="A299" i="16"/>
  <c r="A275" i="16"/>
  <c r="A281" i="16"/>
  <c r="C73" i="22"/>
  <c r="B73" i="22"/>
  <c r="C72" i="22"/>
  <c r="B72" i="22"/>
  <c r="C424" i="16"/>
  <c r="C418" i="16"/>
  <c r="C417" i="16"/>
  <c r="C416" i="16"/>
  <c r="C415" i="16"/>
  <c r="C414" i="16"/>
  <c r="C412" i="16"/>
  <c r="C411" i="16"/>
  <c r="C410" i="16"/>
  <c r="C409" i="16"/>
  <c r="C408" i="16"/>
  <c r="C406" i="16"/>
  <c r="C405" i="16"/>
  <c r="C404" i="16"/>
  <c r="C403" i="16"/>
  <c r="C402" i="16"/>
  <c r="C400" i="16"/>
  <c r="C399" i="16"/>
  <c r="C398" i="16"/>
  <c r="C397" i="16"/>
  <c r="C396" i="16"/>
  <c r="O394" i="16"/>
  <c r="C394" i="16" s="1"/>
  <c r="C388" i="16"/>
  <c r="C387" i="16"/>
  <c r="C386" i="16"/>
  <c r="C385" i="16"/>
  <c r="C384" i="16"/>
  <c r="C382" i="16"/>
  <c r="O379" i="16"/>
  <c r="C379" i="16" s="1"/>
  <c r="C376" i="16"/>
  <c r="C375" i="16"/>
  <c r="C374" i="16"/>
  <c r="C373" i="16"/>
  <c r="C372" i="16"/>
  <c r="C370" i="16"/>
  <c r="C369" i="16"/>
  <c r="C368" i="16"/>
  <c r="C367" i="16"/>
  <c r="C366" i="16"/>
  <c r="C364" i="16"/>
  <c r="C358" i="16"/>
  <c r="C357" i="16"/>
  <c r="C352" i="16"/>
  <c r="C351" i="16"/>
  <c r="C350" i="16"/>
  <c r="C349" i="16"/>
  <c r="C348" i="16"/>
  <c r="C346" i="16"/>
  <c r="C345" i="16"/>
  <c r="C344" i="16"/>
  <c r="C343" i="16"/>
  <c r="C342" i="16"/>
  <c r="C340" i="16"/>
  <c r="O337" i="16"/>
  <c r="C337" i="16" s="1"/>
  <c r="C334" i="16"/>
  <c r="O330" i="16"/>
  <c r="C330" i="16" s="1"/>
  <c r="O325" i="16"/>
  <c r="C325" i="16" s="1"/>
  <c r="O324" i="16"/>
  <c r="C324" i="16" s="1"/>
  <c r="C322" i="16"/>
  <c r="C316" i="16"/>
  <c r="C315" i="16"/>
  <c r="C310" i="16"/>
  <c r="C309" i="16"/>
  <c r="C308" i="16"/>
  <c r="C307" i="16"/>
  <c r="C306" i="16"/>
  <c r="C304" i="16"/>
  <c r="O300" i="16"/>
  <c r="C300" i="16" s="1"/>
  <c r="C298" i="16"/>
  <c r="O292" i="16"/>
  <c r="C292" i="16"/>
  <c r="O291" i="16"/>
  <c r="C291" i="16" s="1"/>
  <c r="O289" i="16"/>
  <c r="C289" i="16"/>
  <c r="C286" i="16"/>
  <c r="O285" i="16"/>
  <c r="C285" i="16" s="1"/>
  <c r="C274" i="16"/>
  <c r="C268" i="16"/>
  <c r="O264" i="16"/>
  <c r="C264" i="16" s="1"/>
  <c r="C262" i="16"/>
  <c r="C256" i="16"/>
  <c r="O252" i="16"/>
  <c r="C252" i="16" s="1"/>
  <c r="C250" i="16"/>
  <c r="C244" i="16"/>
  <c r="C243" i="16"/>
  <c r="C238" i="16"/>
  <c r="C232" i="16"/>
  <c r="C220" i="16"/>
  <c r="O208" i="16"/>
  <c r="C202" i="16"/>
  <c r="C201" i="16"/>
  <c r="C199" i="16"/>
  <c r="O195" i="16"/>
  <c r="C195" i="16" s="1"/>
  <c r="C190" i="16"/>
  <c r="C178" i="16"/>
  <c r="O176" i="16"/>
  <c r="C176" i="16" s="1"/>
  <c r="O175" i="16"/>
  <c r="C175" i="16" s="1"/>
  <c r="O171" i="16"/>
  <c r="C171" i="16" s="1"/>
  <c r="O168" i="16"/>
  <c r="C168" i="16" s="1"/>
  <c r="O165" i="16"/>
  <c r="C165" i="16" s="1"/>
  <c r="C160" i="16"/>
  <c r="C154" i="16"/>
  <c r="O150" i="16"/>
  <c r="C150" i="16" s="1"/>
  <c r="C148" i="16"/>
  <c r="C142" i="16"/>
  <c r="O141" i="16"/>
  <c r="C141" i="16" s="1"/>
  <c r="C136" i="16"/>
  <c r="C130" i="16"/>
  <c r="C118" i="16"/>
  <c r="O117" i="16"/>
  <c r="C117" i="16" s="1"/>
  <c r="C112" i="16"/>
  <c r="O109" i="16"/>
  <c r="C109" i="16" s="1"/>
  <c r="C106" i="16"/>
  <c r="O97" i="16"/>
  <c r="C97" i="16" s="1"/>
  <c r="C92" i="16"/>
  <c r="O91" i="16"/>
  <c r="C91" i="16" s="1"/>
  <c r="C86" i="16"/>
  <c r="O77" i="16"/>
  <c r="C77" i="16" s="1"/>
  <c r="C74" i="16"/>
  <c r="O72" i="16"/>
  <c r="C72" i="16" s="1"/>
  <c r="O71" i="16"/>
  <c r="C71" i="16" s="1"/>
  <c r="C68" i="16"/>
  <c r="O67" i="16"/>
  <c r="C67" i="16" s="1"/>
  <c r="O65" i="16"/>
  <c r="C65" i="16" s="1"/>
  <c r="C62" i="16"/>
  <c r="O52" i="16"/>
  <c r="C52" i="16" s="1"/>
  <c r="C44" i="16"/>
  <c r="C38" i="16"/>
  <c r="C32" i="16"/>
  <c r="O23" i="16"/>
  <c r="C23" i="16" s="1"/>
  <c r="C20" i="16"/>
  <c r="E1" i="22"/>
  <c r="D1" i="21"/>
  <c r="U261" i="16"/>
  <c r="R261" i="16" s="1"/>
  <c r="T261" i="16" s="1"/>
  <c r="U262" i="16"/>
  <c r="Q262" i="16" s="1"/>
  <c r="S262" i="16" s="1"/>
  <c r="U264" i="16"/>
  <c r="R264" i="16" s="1"/>
  <c r="T264" i="16" s="1"/>
  <c r="U265" i="16"/>
  <c r="R265" i="16" s="1"/>
  <c r="T265" i="16" s="1"/>
  <c r="U266" i="16"/>
  <c r="R266" i="16" s="1"/>
  <c r="T266" i="16" s="1"/>
  <c r="U267" i="16"/>
  <c r="Q267" i="16" s="1"/>
  <c r="U268" i="16"/>
  <c r="Q268" i="16" s="1"/>
  <c r="S268" i="16" s="1"/>
  <c r="U270" i="16"/>
  <c r="Q270" i="16" s="1"/>
  <c r="S270" i="16" s="1"/>
  <c r="U271" i="16"/>
  <c r="R271" i="16" s="1"/>
  <c r="T271" i="16" s="1"/>
  <c r="U272" i="16"/>
  <c r="Q272" i="16" s="1"/>
  <c r="S272" i="16" s="1"/>
  <c r="U273" i="16"/>
  <c r="R273" i="16" s="1"/>
  <c r="T273" i="16" s="1"/>
  <c r="U274" i="16"/>
  <c r="Q274" i="16" s="1"/>
  <c r="S274" i="16" s="1"/>
  <c r="U276" i="16"/>
  <c r="Q276" i="16" s="1"/>
  <c r="U277" i="16"/>
  <c r="Q277" i="16" s="1"/>
  <c r="U278" i="16"/>
  <c r="Q278" i="16" s="1"/>
  <c r="U279" i="16"/>
  <c r="Q279" i="16" s="1"/>
  <c r="U280" i="16"/>
  <c r="R280" i="16" s="1"/>
  <c r="T280" i="16" s="1"/>
  <c r="U282" i="16"/>
  <c r="Q282" i="16" s="1"/>
  <c r="U283" i="16"/>
  <c r="R283" i="16" s="1"/>
  <c r="T283" i="16" s="1"/>
  <c r="U284" i="16"/>
  <c r="R284" i="16" s="1"/>
  <c r="T284" i="16" s="1"/>
  <c r="U285" i="16"/>
  <c r="R285" i="16" s="1"/>
  <c r="T285" i="16" s="1"/>
  <c r="U286" i="16"/>
  <c r="Q286" i="16" s="1"/>
  <c r="S286" i="16" s="1"/>
  <c r="U288" i="16"/>
  <c r="Q288" i="16" s="1"/>
  <c r="U289" i="16"/>
  <c r="R289" i="16" s="1"/>
  <c r="T289" i="16" s="1"/>
  <c r="U290" i="16"/>
  <c r="Q290" i="16" s="1"/>
  <c r="U291" i="16"/>
  <c r="Q291" i="16" s="1"/>
  <c r="U292" i="16"/>
  <c r="R292" i="16" s="1"/>
  <c r="T292" i="16" s="1"/>
  <c r="U294" i="16"/>
  <c r="R294" i="16" s="1"/>
  <c r="T294" i="16" s="1"/>
  <c r="U295" i="16"/>
  <c r="R295" i="16" s="1"/>
  <c r="T295" i="16" s="1"/>
  <c r="U296" i="16"/>
  <c r="R296" i="16" s="1"/>
  <c r="T296" i="16" s="1"/>
  <c r="U297" i="16"/>
  <c r="R297" i="16" s="1"/>
  <c r="T297" i="16" s="1"/>
  <c r="U298" i="16"/>
  <c r="Q298" i="16" s="1"/>
  <c r="S298" i="16" s="1"/>
  <c r="U300" i="16"/>
  <c r="R300" i="16" s="1"/>
  <c r="T300" i="16" s="1"/>
  <c r="U301" i="16"/>
  <c r="Q301" i="16" s="1"/>
  <c r="U302" i="16"/>
  <c r="Q302" i="16" s="1"/>
  <c r="U303" i="16"/>
  <c r="R303" i="16" s="1"/>
  <c r="T303" i="16" s="1"/>
  <c r="U304" i="16"/>
  <c r="Q304" i="16" s="1"/>
  <c r="S304" i="16" s="1"/>
  <c r="U306" i="16"/>
  <c r="Q306" i="16" s="1"/>
  <c r="S306" i="16" s="1"/>
  <c r="U307" i="16"/>
  <c r="R307" i="16" s="1"/>
  <c r="T307" i="16" s="1"/>
  <c r="U308" i="16"/>
  <c r="R308" i="16" s="1"/>
  <c r="T308" i="16" s="1"/>
  <c r="U309" i="16"/>
  <c r="R309" i="16" s="1"/>
  <c r="T309" i="16" s="1"/>
  <c r="U310" i="16"/>
  <c r="Q310" i="16" s="1"/>
  <c r="S310" i="16" s="1"/>
  <c r="U312" i="16"/>
  <c r="Q312" i="16" s="1"/>
  <c r="U313" i="16"/>
  <c r="R313" i="16" s="1"/>
  <c r="T313" i="16" s="1"/>
  <c r="U314" i="16"/>
  <c r="R314" i="16" s="1"/>
  <c r="T314" i="16" s="1"/>
  <c r="U315" i="16"/>
  <c r="Q315" i="16" s="1"/>
  <c r="S315" i="16" s="1"/>
  <c r="U316" i="16"/>
  <c r="R316" i="16" s="1"/>
  <c r="T316" i="16" s="1"/>
  <c r="U318" i="16"/>
  <c r="Q318" i="16" s="1"/>
  <c r="U319" i="16"/>
  <c r="R319" i="16" s="1"/>
  <c r="T319" i="16" s="1"/>
  <c r="U320" i="16"/>
  <c r="Q320" i="16" s="1"/>
  <c r="U321" i="16"/>
  <c r="Q321" i="16" s="1"/>
  <c r="U322" i="16"/>
  <c r="Q322" i="16" s="1"/>
  <c r="S322" i="16" s="1"/>
  <c r="U324" i="16"/>
  <c r="R324" i="16" s="1"/>
  <c r="T324" i="16" s="1"/>
  <c r="U325" i="16"/>
  <c r="Q325" i="16" s="1"/>
  <c r="U326" i="16"/>
  <c r="Q326" i="16" s="1"/>
  <c r="U327" i="16"/>
  <c r="R327" i="16" s="1"/>
  <c r="T327" i="16" s="1"/>
  <c r="U328" i="16"/>
  <c r="R328" i="16" s="1"/>
  <c r="T328" i="16" s="1"/>
  <c r="U330" i="16"/>
  <c r="Q330" i="16" s="1"/>
  <c r="U331" i="16"/>
  <c r="Q331" i="16" s="1"/>
  <c r="U332" i="16"/>
  <c r="R332" i="16" s="1"/>
  <c r="T332" i="16" s="1"/>
  <c r="U333" i="16"/>
  <c r="R333" i="16" s="1"/>
  <c r="T333" i="16" s="1"/>
  <c r="U334" i="16"/>
  <c r="R334" i="16" s="1"/>
  <c r="T334" i="16" s="1"/>
  <c r="U336" i="16"/>
  <c r="Q336" i="16" s="1"/>
  <c r="U337" i="16"/>
  <c r="Q337" i="16" s="1"/>
  <c r="U338" i="16"/>
  <c r="U339" i="16"/>
  <c r="R339" i="16" s="1"/>
  <c r="T339" i="16" s="1"/>
  <c r="U340" i="16"/>
  <c r="R340" i="16" s="1"/>
  <c r="T340" i="16" s="1"/>
  <c r="U342" i="16"/>
  <c r="Q342" i="16" s="1"/>
  <c r="S342" i="16" s="1"/>
  <c r="U343" i="16"/>
  <c r="Q343" i="16" s="1"/>
  <c r="S343" i="16" s="1"/>
  <c r="U344" i="16"/>
  <c r="Q344" i="16" s="1"/>
  <c r="S344" i="16" s="1"/>
  <c r="U345" i="16"/>
  <c r="Q345" i="16" s="1"/>
  <c r="S345" i="16" s="1"/>
  <c r="U346" i="16"/>
  <c r="R346" i="16" s="1"/>
  <c r="T346" i="16" s="1"/>
  <c r="U348" i="16"/>
  <c r="R348" i="16" s="1"/>
  <c r="T348" i="16" s="1"/>
  <c r="U349" i="16"/>
  <c r="R349" i="16" s="1"/>
  <c r="T349" i="16" s="1"/>
  <c r="U350" i="16"/>
  <c r="R350" i="16" s="1"/>
  <c r="T350" i="16" s="1"/>
  <c r="U351" i="16"/>
  <c r="Q351" i="16" s="1"/>
  <c r="S351" i="16" s="1"/>
  <c r="U352" i="16"/>
  <c r="Q352" i="16" s="1"/>
  <c r="S352" i="16" s="1"/>
  <c r="U354" i="16"/>
  <c r="Q354" i="16" s="1"/>
  <c r="U355" i="16"/>
  <c r="R355" i="16" s="1"/>
  <c r="T355" i="16" s="1"/>
  <c r="U356" i="16"/>
  <c r="Q356" i="16" s="1"/>
  <c r="U357" i="16"/>
  <c r="U358" i="16"/>
  <c r="Q358" i="16" s="1"/>
  <c r="S358" i="16" s="1"/>
  <c r="U360" i="16"/>
  <c r="Q360" i="16" s="1"/>
  <c r="U361" i="16"/>
  <c r="Q361" i="16" s="1"/>
  <c r="U362" i="16"/>
  <c r="R362" i="16" s="1"/>
  <c r="T362" i="16" s="1"/>
  <c r="U363" i="16"/>
  <c r="Q363" i="16" s="1"/>
  <c r="U364" i="16"/>
  <c r="R364" i="16" s="1"/>
  <c r="T364" i="16" s="1"/>
  <c r="U366" i="16"/>
  <c r="Q366" i="16" s="1"/>
  <c r="S366" i="16" s="1"/>
  <c r="U367" i="16"/>
  <c r="Q367" i="16" s="1"/>
  <c r="S367" i="16" s="1"/>
  <c r="U368" i="16"/>
  <c r="R368" i="16" s="1"/>
  <c r="T368" i="16" s="1"/>
  <c r="U369" i="16"/>
  <c r="R369" i="16" s="1"/>
  <c r="T369" i="16" s="1"/>
  <c r="U370" i="16"/>
  <c r="R370" i="16" s="1"/>
  <c r="T370" i="16" s="1"/>
  <c r="U372" i="16"/>
  <c r="R372" i="16" s="1"/>
  <c r="T372" i="16" s="1"/>
  <c r="U373" i="16"/>
  <c r="R373" i="16" s="1"/>
  <c r="T373" i="16" s="1"/>
  <c r="U374" i="16"/>
  <c r="R374" i="16" s="1"/>
  <c r="T374" i="16" s="1"/>
  <c r="U375" i="16"/>
  <c r="Q375" i="16" s="1"/>
  <c r="S375" i="16" s="1"/>
  <c r="U376" i="16"/>
  <c r="Q376" i="16" s="1"/>
  <c r="S376" i="16" s="1"/>
  <c r="U378" i="16"/>
  <c r="Q378" i="16" s="1"/>
  <c r="U379" i="16"/>
  <c r="R379" i="16" s="1"/>
  <c r="T379" i="16" s="1"/>
  <c r="U380" i="16"/>
  <c r="R380" i="16" s="1"/>
  <c r="T380" i="16" s="1"/>
  <c r="U381" i="16"/>
  <c r="R381" i="16" s="1"/>
  <c r="T381" i="16" s="1"/>
  <c r="U382" i="16"/>
  <c r="R382" i="16" s="1"/>
  <c r="T382" i="16" s="1"/>
  <c r="U384" i="16"/>
  <c r="Q384" i="16" s="1"/>
  <c r="S384" i="16" s="1"/>
  <c r="U385" i="16"/>
  <c r="R385" i="16" s="1"/>
  <c r="T385" i="16" s="1"/>
  <c r="U386" i="16"/>
  <c r="R386" i="16" s="1"/>
  <c r="T386" i="16" s="1"/>
  <c r="U387" i="16"/>
  <c r="Q387" i="16" s="1"/>
  <c r="S387" i="16" s="1"/>
  <c r="U388" i="16"/>
  <c r="R388" i="16" s="1"/>
  <c r="T388" i="16" s="1"/>
  <c r="U390" i="16"/>
  <c r="Q390" i="16" s="1"/>
  <c r="U391" i="16"/>
  <c r="R391" i="16" s="1"/>
  <c r="T391" i="16" s="1"/>
  <c r="U392" i="16"/>
  <c r="R392" i="16" s="1"/>
  <c r="T392" i="16" s="1"/>
  <c r="U393" i="16"/>
  <c r="R393" i="16" s="1"/>
  <c r="T393" i="16" s="1"/>
  <c r="U394" i="16"/>
  <c r="Q394" i="16" s="1"/>
  <c r="U396" i="16"/>
  <c r="Q396" i="16" s="1"/>
  <c r="S396" i="16" s="1"/>
  <c r="U397" i="16"/>
  <c r="Q397" i="16" s="1"/>
  <c r="S397" i="16" s="1"/>
  <c r="U398" i="16"/>
  <c r="R398" i="16" s="1"/>
  <c r="T398" i="16" s="1"/>
  <c r="U399" i="16"/>
  <c r="R399" i="16" s="1"/>
  <c r="T399" i="16" s="1"/>
  <c r="U400" i="16"/>
  <c r="R400" i="16" s="1"/>
  <c r="T400" i="16" s="1"/>
  <c r="U402" i="16"/>
  <c r="Q402" i="16" s="1"/>
  <c r="S402" i="16" s="1"/>
  <c r="U403" i="16"/>
  <c r="R403" i="16" s="1"/>
  <c r="T403" i="16" s="1"/>
  <c r="U404" i="16"/>
  <c r="Q404" i="16" s="1"/>
  <c r="S404" i="16" s="1"/>
  <c r="U405" i="16"/>
  <c r="Q405" i="16" s="1"/>
  <c r="S405" i="16" s="1"/>
  <c r="U406" i="16"/>
  <c r="R406" i="16" s="1"/>
  <c r="T406" i="16" s="1"/>
  <c r="U408" i="16"/>
  <c r="R408" i="16" s="1"/>
  <c r="T408" i="16" s="1"/>
  <c r="U409" i="16"/>
  <c r="R409" i="16" s="1"/>
  <c r="T409" i="16" s="1"/>
  <c r="U410" i="16"/>
  <c r="R410" i="16" s="1"/>
  <c r="T410" i="16" s="1"/>
  <c r="U411" i="16"/>
  <c r="Q411" i="16" s="1"/>
  <c r="S411" i="16" s="1"/>
  <c r="U412" i="16"/>
  <c r="Q412" i="16" s="1"/>
  <c r="S412" i="16" s="1"/>
  <c r="U414" i="16"/>
  <c r="Q414" i="16" s="1"/>
  <c r="S414" i="16" s="1"/>
  <c r="U415" i="16"/>
  <c r="Q415" i="16" s="1"/>
  <c r="S415" i="16" s="1"/>
  <c r="U416" i="16"/>
  <c r="Q416" i="16" s="1"/>
  <c r="S416" i="16" s="1"/>
  <c r="U417" i="16"/>
  <c r="R417" i="16" s="1"/>
  <c r="T417" i="16" s="1"/>
  <c r="U418" i="16"/>
  <c r="Q418" i="16" s="1"/>
  <c r="S418" i="16" s="1"/>
  <c r="U420" i="16"/>
  <c r="R420" i="16" s="1"/>
  <c r="T420" i="16" s="1"/>
  <c r="U421" i="16"/>
  <c r="Q421" i="16" s="1"/>
  <c r="U422" i="16"/>
  <c r="R422" i="16" s="1"/>
  <c r="T422" i="16" s="1"/>
  <c r="U423" i="16"/>
  <c r="Q423" i="16" s="1"/>
  <c r="U424" i="16"/>
  <c r="Q424" i="16" s="1"/>
  <c r="S424" i="16" s="1"/>
  <c r="R301" i="16"/>
  <c r="T301" i="16" s="1"/>
  <c r="N424" i="16"/>
  <c r="N423" i="16"/>
  <c r="N422" i="16"/>
  <c r="N421" i="16"/>
  <c r="N420" i="16"/>
  <c r="N418" i="16"/>
  <c r="N417" i="16"/>
  <c r="N416" i="16"/>
  <c r="N415" i="16"/>
  <c r="N414" i="16"/>
  <c r="N412" i="16"/>
  <c r="N411" i="16"/>
  <c r="N410" i="16"/>
  <c r="N409" i="16"/>
  <c r="N408" i="16"/>
  <c r="N406" i="16"/>
  <c r="N405" i="16"/>
  <c r="N404" i="16"/>
  <c r="N403" i="16"/>
  <c r="N402" i="16"/>
  <c r="N400" i="16"/>
  <c r="N399" i="16"/>
  <c r="N398" i="16"/>
  <c r="N397" i="16"/>
  <c r="N396" i="16"/>
  <c r="N394" i="16"/>
  <c r="N393" i="16"/>
  <c r="N392" i="16"/>
  <c r="N391" i="16"/>
  <c r="N390" i="16"/>
  <c r="N388" i="16"/>
  <c r="N387" i="16"/>
  <c r="N386" i="16"/>
  <c r="N385" i="16"/>
  <c r="N384" i="16"/>
  <c r="N382" i="16"/>
  <c r="N381" i="16"/>
  <c r="N380" i="16"/>
  <c r="N379" i="16"/>
  <c r="N378" i="16"/>
  <c r="N376" i="16"/>
  <c r="N375" i="16"/>
  <c r="N374" i="16"/>
  <c r="N373" i="16"/>
  <c r="N372" i="16"/>
  <c r="N370" i="16"/>
  <c r="N369" i="16"/>
  <c r="N368" i="16"/>
  <c r="N367" i="16"/>
  <c r="N366" i="16"/>
  <c r="N364" i="16"/>
  <c r="N363" i="16"/>
  <c r="N362" i="16"/>
  <c r="N361" i="16"/>
  <c r="N360" i="16"/>
  <c r="N358" i="16"/>
  <c r="N357" i="16"/>
  <c r="N356" i="16"/>
  <c r="N355" i="16"/>
  <c r="N354" i="16"/>
  <c r="N352" i="16"/>
  <c r="N351" i="16"/>
  <c r="N350" i="16"/>
  <c r="N349" i="16"/>
  <c r="N348" i="16"/>
  <c r="N346" i="16"/>
  <c r="N345" i="16"/>
  <c r="N344" i="16"/>
  <c r="N343" i="16"/>
  <c r="N342" i="16"/>
  <c r="N340" i="16"/>
  <c r="N339" i="16"/>
  <c r="N338" i="16"/>
  <c r="N337" i="16"/>
  <c r="N336" i="16"/>
  <c r="N334" i="16"/>
  <c r="N333" i="16"/>
  <c r="N332" i="16"/>
  <c r="N331" i="16"/>
  <c r="N330" i="16"/>
  <c r="N328" i="16"/>
  <c r="N327" i="16"/>
  <c r="N326" i="16"/>
  <c r="N325" i="16"/>
  <c r="N324" i="16"/>
  <c r="N322" i="16"/>
  <c r="N321" i="16"/>
  <c r="N320" i="16"/>
  <c r="N319" i="16"/>
  <c r="N318" i="16"/>
  <c r="N316" i="16"/>
  <c r="N315" i="16"/>
  <c r="N314" i="16"/>
  <c r="N313" i="16"/>
  <c r="N312" i="16"/>
  <c r="N310" i="16"/>
  <c r="N309" i="16"/>
  <c r="N308" i="16"/>
  <c r="N307" i="16"/>
  <c r="N306" i="16"/>
  <c r="N304" i="16"/>
  <c r="N303" i="16"/>
  <c r="N302" i="16"/>
  <c r="N301" i="16"/>
  <c r="N300" i="16"/>
  <c r="N298" i="16"/>
  <c r="N297" i="16"/>
  <c r="N296" i="16"/>
  <c r="N295" i="16"/>
  <c r="N294" i="16"/>
  <c r="N292" i="16"/>
  <c r="N291" i="16"/>
  <c r="N290" i="16"/>
  <c r="N289" i="16"/>
  <c r="N288" i="16"/>
  <c r="N286" i="16"/>
  <c r="N285" i="16"/>
  <c r="N284" i="16"/>
  <c r="N283" i="16"/>
  <c r="N282" i="16"/>
  <c r="N280" i="16"/>
  <c r="N279" i="16"/>
  <c r="N278" i="16"/>
  <c r="N277" i="16"/>
  <c r="N276" i="16"/>
  <c r="N274" i="16"/>
  <c r="N273" i="16"/>
  <c r="N272" i="16"/>
  <c r="N271" i="16"/>
  <c r="N270" i="16"/>
  <c r="N268" i="16"/>
  <c r="N267" i="16"/>
  <c r="N266" i="16"/>
  <c r="N265" i="16"/>
  <c r="N264" i="16"/>
  <c r="N262" i="16"/>
  <c r="N261" i="16"/>
  <c r="N259" i="16"/>
  <c r="N258" i="16"/>
  <c r="N256" i="16"/>
  <c r="N255" i="16"/>
  <c r="N254" i="16"/>
  <c r="N253" i="16"/>
  <c r="N252" i="16"/>
  <c r="N250" i="16"/>
  <c r="N249" i="16"/>
  <c r="N248" i="16"/>
  <c r="N247" i="16"/>
  <c r="N246" i="16"/>
  <c r="N244" i="16"/>
  <c r="N243" i="16"/>
  <c r="N238" i="16"/>
  <c r="N237" i="16"/>
  <c r="N236" i="16"/>
  <c r="N235" i="16"/>
  <c r="N234" i="16"/>
  <c r="N232" i="16"/>
  <c r="N231" i="16"/>
  <c r="N230" i="16"/>
  <c r="N229" i="16"/>
  <c r="N228" i="16"/>
  <c r="N226" i="16"/>
  <c r="N225" i="16"/>
  <c r="N224" i="16"/>
  <c r="N223" i="16"/>
  <c r="N222" i="16"/>
  <c r="N220" i="16"/>
  <c r="N219" i="16"/>
  <c r="N218" i="16"/>
  <c r="N217" i="16"/>
  <c r="N216" i="16"/>
  <c r="N214" i="16"/>
  <c r="N213" i="16"/>
  <c r="N212" i="16"/>
  <c r="N211" i="16"/>
  <c r="N210" i="16"/>
  <c r="N208" i="16"/>
  <c r="N207" i="16"/>
  <c r="N206" i="16"/>
  <c r="N205" i="16"/>
  <c r="N204" i="16"/>
  <c r="N202" i="16"/>
  <c r="N201" i="16"/>
  <c r="N200" i="16"/>
  <c r="N199" i="16"/>
  <c r="N198" i="16"/>
  <c r="N196" i="16"/>
  <c r="N195" i="16"/>
  <c r="N194" i="16"/>
  <c r="N193" i="16"/>
  <c r="N192" i="16"/>
  <c r="N190" i="16"/>
  <c r="N189" i="16"/>
  <c r="N188" i="16"/>
  <c r="N187" i="16"/>
  <c r="N186" i="16"/>
  <c r="N184" i="16"/>
  <c r="N183" i="16"/>
  <c r="N182" i="16"/>
  <c r="N181" i="16"/>
  <c r="N180" i="16"/>
  <c r="N178" i="16"/>
  <c r="N177" i="16"/>
  <c r="N176" i="16"/>
  <c r="N175" i="16"/>
  <c r="N174" i="16"/>
  <c r="N172" i="16"/>
  <c r="N171" i="16"/>
  <c r="N170" i="16"/>
  <c r="N169" i="16"/>
  <c r="N168" i="16"/>
  <c r="N166" i="16"/>
  <c r="N165" i="16"/>
  <c r="N164" i="16"/>
  <c r="N163" i="16"/>
  <c r="N162" i="16"/>
  <c r="N160" i="16"/>
  <c r="N159" i="16"/>
  <c r="N158" i="16"/>
  <c r="N157" i="16"/>
  <c r="N156" i="16"/>
  <c r="N154" i="16"/>
  <c r="N153" i="16"/>
  <c r="N152" i="16"/>
  <c r="N151" i="16"/>
  <c r="N150" i="16"/>
  <c r="N148" i="16"/>
  <c r="N147" i="16"/>
  <c r="N146" i="16"/>
  <c r="N145" i="16"/>
  <c r="N144" i="16"/>
  <c r="N142" i="16"/>
  <c r="N141" i="16"/>
  <c r="N140" i="16"/>
  <c r="N139" i="16"/>
  <c r="N138" i="16"/>
  <c r="N136" i="16"/>
  <c r="N135" i="16"/>
  <c r="N134" i="16"/>
  <c r="N133" i="16"/>
  <c r="N132" i="16"/>
  <c r="N130" i="16"/>
  <c r="N129" i="16"/>
  <c r="N128" i="16"/>
  <c r="N127" i="16"/>
  <c r="N126" i="16"/>
  <c r="N124" i="16"/>
  <c r="N123" i="16"/>
  <c r="N122" i="16"/>
  <c r="N121" i="16"/>
  <c r="N120" i="16"/>
  <c r="N118" i="16"/>
  <c r="N117" i="16"/>
  <c r="N116" i="16"/>
  <c r="N115" i="16"/>
  <c r="N114" i="16"/>
  <c r="N112" i="16"/>
  <c r="N111" i="16"/>
  <c r="N110" i="16"/>
  <c r="N109" i="16"/>
  <c r="N108" i="16"/>
  <c r="N106" i="16"/>
  <c r="N105" i="16"/>
  <c r="N104" i="16"/>
  <c r="N103" i="16"/>
  <c r="N102" i="16"/>
  <c r="N100" i="16"/>
  <c r="N99" i="16"/>
  <c r="N98" i="16"/>
  <c r="N97" i="16"/>
  <c r="N94" i="16"/>
  <c r="N92" i="16"/>
  <c r="N91" i="16"/>
  <c r="N90" i="16"/>
  <c r="N89" i="16"/>
  <c r="N88" i="16"/>
  <c r="N86" i="16"/>
  <c r="N85" i="16"/>
  <c r="N84" i="16"/>
  <c r="N83" i="16"/>
  <c r="N82" i="16"/>
  <c r="N80" i="16"/>
  <c r="N79" i="16"/>
  <c r="N78" i="16"/>
  <c r="N77" i="16"/>
  <c r="N76" i="16"/>
  <c r="N74" i="16"/>
  <c r="N73" i="16"/>
  <c r="N72" i="16"/>
  <c r="N71" i="16"/>
  <c r="N70" i="16"/>
  <c r="N68" i="16"/>
  <c r="N67" i="16"/>
  <c r="N66" i="16"/>
  <c r="N65" i="16"/>
  <c r="N64" i="16"/>
  <c r="N62" i="16"/>
  <c r="N61" i="16"/>
  <c r="N60" i="16"/>
  <c r="N59" i="16"/>
  <c r="N58" i="16"/>
  <c r="N56" i="16"/>
  <c r="N55" i="16"/>
  <c r="N54" i="16"/>
  <c r="N53" i="16"/>
  <c r="N52" i="16"/>
  <c r="N50" i="16"/>
  <c r="N49" i="16"/>
  <c r="N48" i="16"/>
  <c r="N47" i="16"/>
  <c r="N46" i="16"/>
  <c r="N44" i="16"/>
  <c r="N43" i="16"/>
  <c r="N42" i="16"/>
  <c r="N41" i="16"/>
  <c r="N40" i="16"/>
  <c r="N38" i="16"/>
  <c r="N37" i="16"/>
  <c r="N36" i="16"/>
  <c r="N35" i="16"/>
  <c r="N34" i="16"/>
  <c r="N32" i="16"/>
  <c r="N31" i="16"/>
  <c r="N30" i="16"/>
  <c r="N29" i="16"/>
  <c r="N28" i="16"/>
  <c r="N26" i="16"/>
  <c r="N25" i="16"/>
  <c r="N24" i="16"/>
  <c r="N23" i="16"/>
  <c r="N22" i="16"/>
  <c r="N20" i="16"/>
  <c r="N19" i="16"/>
  <c r="N18" i="16"/>
  <c r="N17" i="16"/>
  <c r="N16" i="16"/>
  <c r="N14" i="16"/>
  <c r="N13" i="16"/>
  <c r="N11" i="16"/>
  <c r="N10" i="16"/>
  <c r="N5" i="16"/>
  <c r="N6" i="16"/>
  <c r="N7" i="16"/>
  <c r="N8" i="16"/>
  <c r="N4" i="16"/>
  <c r="O9" i="16"/>
  <c r="O143" i="16"/>
  <c r="O179" i="16"/>
  <c r="O191" i="16"/>
  <c r="O203" i="16"/>
  <c r="O287" i="16"/>
  <c r="O353" i="16"/>
  <c r="O347" i="16"/>
  <c r="O341" i="16"/>
  <c r="O14" i="16"/>
  <c r="C14" i="16" s="1"/>
  <c r="O15" i="16"/>
  <c r="O16" i="16"/>
  <c r="C16" i="16" s="1"/>
  <c r="O17" i="16"/>
  <c r="C17" i="16" s="1"/>
  <c r="O18" i="16"/>
  <c r="C18" i="16" s="1"/>
  <c r="O19" i="16"/>
  <c r="C19" i="16" s="1"/>
  <c r="O20" i="16"/>
  <c r="O21" i="16"/>
  <c r="O22" i="16"/>
  <c r="C22" i="16" s="1"/>
  <c r="O24" i="16"/>
  <c r="C24" i="16" s="1"/>
  <c r="O25" i="16"/>
  <c r="C25" i="16" s="1"/>
  <c r="O26" i="16"/>
  <c r="C26" i="16" s="1"/>
  <c r="O27" i="16"/>
  <c r="O28" i="16"/>
  <c r="C28" i="16" s="1"/>
  <c r="O29" i="16"/>
  <c r="C29" i="16" s="1"/>
  <c r="O30" i="16"/>
  <c r="C30" i="16" s="1"/>
  <c r="O31" i="16"/>
  <c r="C31" i="16" s="1"/>
  <c r="O32" i="16"/>
  <c r="O33" i="16"/>
  <c r="O34" i="16"/>
  <c r="C34" i="16" s="1"/>
  <c r="O35" i="16"/>
  <c r="C35" i="16" s="1"/>
  <c r="O36" i="16"/>
  <c r="C36" i="16" s="1"/>
  <c r="O37" i="16"/>
  <c r="C37" i="16" s="1"/>
  <c r="O38" i="16"/>
  <c r="O39" i="16"/>
  <c r="O40" i="16"/>
  <c r="C40" i="16" s="1"/>
  <c r="O41" i="16"/>
  <c r="C41" i="16" s="1"/>
  <c r="O42" i="16"/>
  <c r="C42" i="16" s="1"/>
  <c r="O43" i="16"/>
  <c r="C43" i="16" s="1"/>
  <c r="O44" i="16"/>
  <c r="O45" i="16"/>
  <c r="O46" i="16"/>
  <c r="C46" i="16" s="1"/>
  <c r="O47" i="16"/>
  <c r="C47" i="16" s="1"/>
  <c r="O48" i="16"/>
  <c r="C48" i="16" s="1"/>
  <c r="O49" i="16"/>
  <c r="C49" i="16" s="1"/>
  <c r="O50" i="16"/>
  <c r="C50" i="16" s="1"/>
  <c r="O51" i="16"/>
  <c r="O53" i="16"/>
  <c r="C53" i="16" s="1"/>
  <c r="O54" i="16"/>
  <c r="C54" i="16" s="1"/>
  <c r="O55" i="16"/>
  <c r="C55" i="16" s="1"/>
  <c r="O56" i="16"/>
  <c r="O57" i="16"/>
  <c r="O58" i="16"/>
  <c r="C58" i="16" s="1"/>
  <c r="O59" i="16"/>
  <c r="C59" i="16" s="1"/>
  <c r="O60" i="16"/>
  <c r="C60" i="16" s="1"/>
  <c r="O61" i="16"/>
  <c r="C61" i="16" s="1"/>
  <c r="O62" i="16"/>
  <c r="O63" i="16"/>
  <c r="O64" i="16"/>
  <c r="C64" i="16" s="1"/>
  <c r="O66" i="16"/>
  <c r="C66" i="16" s="1"/>
  <c r="O68" i="16"/>
  <c r="O69" i="16"/>
  <c r="O70" i="16"/>
  <c r="C70" i="16" s="1"/>
  <c r="O73" i="16"/>
  <c r="C73" i="16" s="1"/>
  <c r="O74" i="16"/>
  <c r="O75" i="16"/>
  <c r="O76" i="16"/>
  <c r="C76" i="16" s="1"/>
  <c r="O78" i="16"/>
  <c r="C78" i="16" s="1"/>
  <c r="O79" i="16"/>
  <c r="C79" i="16" s="1"/>
  <c r="O80" i="16"/>
  <c r="C80" i="16" s="1"/>
  <c r="O81" i="16"/>
  <c r="O82" i="16"/>
  <c r="C82" i="16" s="1"/>
  <c r="O83" i="16"/>
  <c r="C83" i="16" s="1"/>
  <c r="O84" i="16"/>
  <c r="C84" i="16" s="1"/>
  <c r="O85" i="16"/>
  <c r="C85" i="16" s="1"/>
  <c r="O86" i="16"/>
  <c r="O87" i="16"/>
  <c r="O88" i="16"/>
  <c r="C88" i="16" s="1"/>
  <c r="O89" i="16"/>
  <c r="C89" i="16" s="1"/>
  <c r="O90" i="16"/>
  <c r="C90" i="16" s="1"/>
  <c r="O92" i="16"/>
  <c r="O93" i="16"/>
  <c r="O94" i="16"/>
  <c r="C94" i="16" s="1"/>
  <c r="O98" i="16"/>
  <c r="C98" i="16" s="1"/>
  <c r="O99" i="16"/>
  <c r="C99" i="16" s="1"/>
  <c r="O100" i="16"/>
  <c r="C100" i="16" s="1"/>
  <c r="O101" i="16"/>
  <c r="O102" i="16"/>
  <c r="C102" i="16" s="1"/>
  <c r="O103" i="16"/>
  <c r="C103" i="16" s="1"/>
  <c r="O104" i="16"/>
  <c r="C104" i="16" s="1"/>
  <c r="O105" i="16"/>
  <c r="C105" i="16" s="1"/>
  <c r="O106" i="16"/>
  <c r="O107" i="16"/>
  <c r="O108" i="16"/>
  <c r="C108" i="16" s="1"/>
  <c r="O110" i="16"/>
  <c r="C110" i="16" s="1"/>
  <c r="O111" i="16"/>
  <c r="C111" i="16" s="1"/>
  <c r="O112" i="16"/>
  <c r="O113" i="16"/>
  <c r="O114" i="16"/>
  <c r="C114" i="16" s="1"/>
  <c r="O115" i="16"/>
  <c r="C115" i="16" s="1"/>
  <c r="O116" i="16"/>
  <c r="C116" i="16" s="1"/>
  <c r="O118" i="16"/>
  <c r="O119" i="16"/>
  <c r="O120" i="16"/>
  <c r="C120" i="16" s="1"/>
  <c r="O121" i="16"/>
  <c r="C121" i="16" s="1"/>
  <c r="O122" i="16"/>
  <c r="C122" i="16" s="1"/>
  <c r="O123" i="16"/>
  <c r="C123" i="16" s="1"/>
  <c r="O124" i="16"/>
  <c r="C124" i="16" s="1"/>
  <c r="O125" i="16"/>
  <c r="O126" i="16"/>
  <c r="C126" i="16" s="1"/>
  <c r="O127" i="16"/>
  <c r="C127" i="16" s="1"/>
  <c r="O128" i="16"/>
  <c r="C128" i="16" s="1"/>
  <c r="O129" i="16"/>
  <c r="C129" i="16" s="1"/>
  <c r="O130" i="16"/>
  <c r="O131" i="16"/>
  <c r="O132" i="16"/>
  <c r="C132" i="16" s="1"/>
  <c r="O133" i="16"/>
  <c r="C133" i="16" s="1"/>
  <c r="O134" i="16"/>
  <c r="C134" i="16" s="1"/>
  <c r="O135" i="16"/>
  <c r="C135" i="16" s="1"/>
  <c r="O136" i="16"/>
  <c r="O137" i="16"/>
  <c r="O138" i="16"/>
  <c r="C138" i="16" s="1"/>
  <c r="O139" i="16"/>
  <c r="C139" i="16" s="1"/>
  <c r="O140" i="16"/>
  <c r="C140" i="16" s="1"/>
  <c r="O142" i="16"/>
  <c r="O149" i="16"/>
  <c r="O144" i="16"/>
  <c r="C144" i="16" s="1"/>
  <c r="O145" i="16"/>
  <c r="C145" i="16" s="1"/>
  <c r="O146" i="16"/>
  <c r="C146" i="16" s="1"/>
  <c r="O147" i="16"/>
  <c r="C147" i="16" s="1"/>
  <c r="O148" i="16"/>
  <c r="O155" i="16"/>
  <c r="O151" i="16"/>
  <c r="C151" i="16" s="1"/>
  <c r="O152" i="16"/>
  <c r="C152" i="16" s="1"/>
  <c r="O153" i="16"/>
  <c r="C153" i="16" s="1"/>
  <c r="O154" i="16"/>
  <c r="O161" i="16"/>
  <c r="O156" i="16"/>
  <c r="C156" i="16" s="1"/>
  <c r="O157" i="16"/>
  <c r="C157" i="16" s="1"/>
  <c r="O158" i="16"/>
  <c r="C158" i="16" s="1"/>
  <c r="O159" i="16"/>
  <c r="C159" i="16" s="1"/>
  <c r="O160" i="16"/>
  <c r="O167" i="16"/>
  <c r="O162" i="16"/>
  <c r="C162" i="16" s="1"/>
  <c r="O163" i="16"/>
  <c r="C163" i="16" s="1"/>
  <c r="O164" i="16"/>
  <c r="C164" i="16" s="1"/>
  <c r="O166" i="16"/>
  <c r="C166" i="16" s="1"/>
  <c r="O173" i="16"/>
  <c r="O169" i="16"/>
  <c r="C169" i="16" s="1"/>
  <c r="O170" i="16"/>
  <c r="C170" i="16" s="1"/>
  <c r="O172" i="16"/>
  <c r="C172" i="16" s="1"/>
  <c r="O185" i="16"/>
  <c r="O174" i="16"/>
  <c r="C174" i="16" s="1"/>
  <c r="O177" i="16"/>
  <c r="C177" i="16" s="1"/>
  <c r="O178" i="16"/>
  <c r="O197" i="16"/>
  <c r="O180" i="16"/>
  <c r="C180" i="16" s="1"/>
  <c r="O181" i="16"/>
  <c r="C181" i="16" s="1"/>
  <c r="O182" i="16"/>
  <c r="C182" i="16" s="1"/>
  <c r="O183" i="16"/>
  <c r="C183" i="16" s="1"/>
  <c r="O184" i="16"/>
  <c r="C184" i="16" s="1"/>
  <c r="O209" i="16"/>
  <c r="O186" i="16"/>
  <c r="C186" i="16" s="1"/>
  <c r="O187" i="16"/>
  <c r="C187" i="16" s="1"/>
  <c r="O188" i="16"/>
  <c r="C188" i="16" s="1"/>
  <c r="O189" i="16"/>
  <c r="C189" i="16" s="1"/>
  <c r="O190" i="16"/>
  <c r="O215" i="16"/>
  <c r="O192" i="16"/>
  <c r="C192" i="16" s="1"/>
  <c r="O193" i="16"/>
  <c r="O194" i="16"/>
  <c r="C194" i="16" s="1"/>
  <c r="O196" i="16"/>
  <c r="C196" i="16" s="1"/>
  <c r="O221" i="16"/>
  <c r="O198" i="16"/>
  <c r="C198" i="16"/>
  <c r="O199" i="16"/>
  <c r="O200" i="16"/>
  <c r="C200" i="16"/>
  <c r="O201" i="16"/>
  <c r="O202" i="16"/>
  <c r="O227" i="16"/>
  <c r="O204" i="16"/>
  <c r="C204" i="16" s="1"/>
  <c r="O205" i="16"/>
  <c r="C205" i="16" s="1"/>
  <c r="O206" i="16"/>
  <c r="C206" i="16" s="1"/>
  <c r="O207" i="16"/>
  <c r="C207" i="16" s="1"/>
  <c r="O233" i="16"/>
  <c r="O210" i="16"/>
  <c r="C210" i="16" s="1"/>
  <c r="O211" i="16"/>
  <c r="C211" i="16" s="1"/>
  <c r="O212" i="16"/>
  <c r="C212" i="16" s="1"/>
  <c r="O213" i="16"/>
  <c r="C213" i="16" s="1"/>
  <c r="O214" i="16"/>
  <c r="C214" i="16" s="1"/>
  <c r="O239" i="16"/>
  <c r="O216" i="16"/>
  <c r="C216" i="16" s="1"/>
  <c r="O217" i="16"/>
  <c r="C217" i="16" s="1"/>
  <c r="O218" i="16"/>
  <c r="C218" i="16" s="1"/>
  <c r="O219" i="16"/>
  <c r="C219" i="16" s="1"/>
  <c r="O220" i="16"/>
  <c r="O222" i="16"/>
  <c r="O223" i="16"/>
  <c r="C223" i="16" s="1"/>
  <c r="O224" i="16"/>
  <c r="C224" i="16" s="1"/>
  <c r="O225" i="16"/>
  <c r="C225" i="16" s="1"/>
  <c r="O226" i="16"/>
  <c r="C226" i="16" s="1"/>
  <c r="O251" i="16"/>
  <c r="O228" i="16"/>
  <c r="C228" i="16" s="1"/>
  <c r="O229" i="16"/>
  <c r="C229" i="16" s="1"/>
  <c r="O230" i="16"/>
  <c r="C230" i="16" s="1"/>
  <c r="O231" i="16"/>
  <c r="C231" i="16" s="1"/>
  <c r="O232" i="16"/>
  <c r="O257" i="16"/>
  <c r="O234" i="16"/>
  <c r="C234" i="16" s="1"/>
  <c r="O235" i="16"/>
  <c r="C235" i="16" s="1"/>
  <c r="O236" i="16"/>
  <c r="C236" i="16"/>
  <c r="O237" i="16"/>
  <c r="C237" i="16" s="1"/>
  <c r="O238" i="16"/>
  <c r="O263" i="16"/>
  <c r="O243" i="16"/>
  <c r="O244" i="16"/>
  <c r="O269" i="16"/>
  <c r="O246" i="16"/>
  <c r="C246" i="16" s="1"/>
  <c r="O247" i="16"/>
  <c r="C247" i="16" s="1"/>
  <c r="O248" i="16"/>
  <c r="C248" i="16" s="1"/>
  <c r="O249" i="16"/>
  <c r="C249" i="16" s="1"/>
  <c r="O250" i="16"/>
  <c r="O275" i="16"/>
  <c r="O253" i="16"/>
  <c r="C253" i="16" s="1"/>
  <c r="O254" i="16"/>
  <c r="C254" i="16" s="1"/>
  <c r="O255" i="16"/>
  <c r="C255" i="16" s="1"/>
  <c r="O256" i="16"/>
  <c r="O281" i="16"/>
  <c r="O258" i="16"/>
  <c r="C258" i="16" s="1"/>
  <c r="O259" i="16"/>
  <c r="C259" i="16" s="1"/>
  <c r="O261" i="16"/>
  <c r="C261" i="16" s="1"/>
  <c r="O262" i="16"/>
  <c r="O293" i="16"/>
  <c r="O265" i="16"/>
  <c r="C265" i="16" s="1"/>
  <c r="O266" i="16"/>
  <c r="C266" i="16" s="1"/>
  <c r="O267" i="16"/>
  <c r="C267" i="16" s="1"/>
  <c r="O268" i="16"/>
  <c r="O299" i="16"/>
  <c r="O270" i="16"/>
  <c r="C270" i="16"/>
  <c r="O271" i="16"/>
  <c r="C271" i="16"/>
  <c r="O272" i="16"/>
  <c r="C272" i="16"/>
  <c r="O273" i="16"/>
  <c r="C273" i="16"/>
  <c r="O274" i="16"/>
  <c r="O305" i="16"/>
  <c r="O276" i="16"/>
  <c r="C276" i="16" s="1"/>
  <c r="O277" i="16"/>
  <c r="C277" i="16" s="1"/>
  <c r="O278" i="16"/>
  <c r="C278" i="16" s="1"/>
  <c r="O279" i="16"/>
  <c r="C279" i="16" s="1"/>
  <c r="O280" i="16"/>
  <c r="C280" i="16" s="1"/>
  <c r="O311" i="16"/>
  <c r="O282" i="16"/>
  <c r="C282" i="16" s="1"/>
  <c r="O283" i="16"/>
  <c r="C283" i="16"/>
  <c r="O284" i="16"/>
  <c r="C284" i="16" s="1"/>
  <c r="O286" i="16"/>
  <c r="O317" i="16"/>
  <c r="O288" i="16"/>
  <c r="C288" i="16" s="1"/>
  <c r="O290" i="16"/>
  <c r="C290" i="16"/>
  <c r="O323" i="16"/>
  <c r="O294" i="16"/>
  <c r="C294" i="16" s="1"/>
  <c r="O295" i="16"/>
  <c r="C295" i="16"/>
  <c r="O296" i="16"/>
  <c r="C296" i="16" s="1"/>
  <c r="O297" i="16"/>
  <c r="C297" i="16" s="1"/>
  <c r="O298" i="16"/>
  <c r="O329" i="16"/>
  <c r="O301" i="16"/>
  <c r="C301" i="16" s="1"/>
  <c r="O302" i="16"/>
  <c r="C302" i="16" s="1"/>
  <c r="O303" i="16"/>
  <c r="C303" i="16" s="1"/>
  <c r="O304" i="16"/>
  <c r="O335" i="16"/>
  <c r="O306" i="16"/>
  <c r="O307" i="16"/>
  <c r="O308" i="16"/>
  <c r="O309" i="16"/>
  <c r="O310" i="16"/>
  <c r="O359" i="16"/>
  <c r="O312" i="16"/>
  <c r="C312" i="16" s="1"/>
  <c r="O314" i="16"/>
  <c r="C314" i="16"/>
  <c r="O315" i="16"/>
  <c r="O316" i="16"/>
  <c r="O383" i="16"/>
  <c r="O318" i="16"/>
  <c r="C318" i="16" s="1"/>
  <c r="O319" i="16"/>
  <c r="C319" i="16" s="1"/>
  <c r="O320" i="16"/>
  <c r="C320" i="16" s="1"/>
  <c r="O321" i="16"/>
  <c r="C321" i="16" s="1"/>
  <c r="O322" i="16"/>
  <c r="O395" i="16"/>
  <c r="O326" i="16"/>
  <c r="O327" i="16"/>
  <c r="C327" i="16" s="1"/>
  <c r="O328" i="16"/>
  <c r="O425" i="16"/>
  <c r="O331" i="16"/>
  <c r="C331" i="16" s="1"/>
  <c r="O332" i="16"/>
  <c r="C332" i="16" s="1"/>
  <c r="O333" i="16"/>
  <c r="C333" i="16" s="1"/>
  <c r="O334" i="16"/>
  <c r="O336" i="16"/>
  <c r="C336" i="16" s="1"/>
  <c r="O338" i="16"/>
  <c r="C338" i="16" s="1"/>
  <c r="O339" i="16"/>
  <c r="C339" i="16" s="1"/>
  <c r="O340" i="16"/>
  <c r="O342" i="16"/>
  <c r="O343" i="16"/>
  <c r="O344" i="16"/>
  <c r="O345" i="16"/>
  <c r="O346" i="16"/>
  <c r="O348" i="16"/>
  <c r="O349" i="16"/>
  <c r="O350" i="16"/>
  <c r="O351" i="16"/>
  <c r="O352" i="16"/>
  <c r="O354" i="16"/>
  <c r="C354" i="16" s="1"/>
  <c r="O355" i="16"/>
  <c r="C355" i="16" s="1"/>
  <c r="O356" i="16"/>
  <c r="C356" i="16" s="1"/>
  <c r="O357" i="16"/>
  <c r="O358" i="16"/>
  <c r="O360" i="16"/>
  <c r="C360" i="16" s="1"/>
  <c r="O361" i="16"/>
  <c r="C361" i="16" s="1"/>
  <c r="O362" i="16"/>
  <c r="C362" i="16" s="1"/>
  <c r="O363" i="16"/>
  <c r="C363" i="16" s="1"/>
  <c r="O364" i="16"/>
  <c r="O401" i="16"/>
  <c r="O366" i="16"/>
  <c r="O367" i="16"/>
  <c r="O368" i="16"/>
  <c r="O369" i="16"/>
  <c r="O370" i="16"/>
  <c r="O407" i="16"/>
  <c r="O372" i="16"/>
  <c r="O373" i="16"/>
  <c r="O374" i="16"/>
  <c r="O375" i="16"/>
  <c r="O376" i="16"/>
  <c r="O413" i="16"/>
  <c r="O378" i="16"/>
  <c r="C378" i="16" s="1"/>
  <c r="O380" i="16"/>
  <c r="C380" i="16" s="1"/>
  <c r="O381" i="16"/>
  <c r="C381" i="16" s="1"/>
  <c r="O382" i="16"/>
  <c r="O419" i="16"/>
  <c r="O384" i="16"/>
  <c r="O385" i="16"/>
  <c r="O386" i="16"/>
  <c r="O387" i="16"/>
  <c r="O388" i="16"/>
  <c r="O389" i="16"/>
  <c r="O390" i="16"/>
  <c r="C390" i="16" s="1"/>
  <c r="O391" i="16"/>
  <c r="C391" i="16" s="1"/>
  <c r="O392" i="16"/>
  <c r="C392" i="16" s="1"/>
  <c r="O393" i="16"/>
  <c r="C393" i="16" s="1"/>
  <c r="O377" i="16"/>
  <c r="O396" i="16"/>
  <c r="O397" i="16"/>
  <c r="O398" i="16"/>
  <c r="O399" i="16"/>
  <c r="O400" i="16"/>
  <c r="O365" i="16"/>
  <c r="O402" i="16"/>
  <c r="O403" i="16"/>
  <c r="O404" i="16"/>
  <c r="O405" i="16"/>
  <c r="O406" i="16"/>
  <c r="O371" i="16"/>
  <c r="O408" i="16"/>
  <c r="O409" i="16"/>
  <c r="O410" i="16"/>
  <c r="O411" i="16"/>
  <c r="O412" i="16"/>
  <c r="O414" i="16"/>
  <c r="O415" i="16"/>
  <c r="O416" i="16"/>
  <c r="O417" i="16"/>
  <c r="O418" i="16"/>
  <c r="O420" i="16"/>
  <c r="C420" i="16" s="1"/>
  <c r="O421" i="16"/>
  <c r="C421" i="16" s="1"/>
  <c r="O422" i="16"/>
  <c r="C422" i="16" s="1"/>
  <c r="O423" i="16"/>
  <c r="C423" i="16" s="1"/>
  <c r="O424" i="16"/>
  <c r="O8" i="16"/>
  <c r="C8" i="16" s="1"/>
  <c r="O7" i="16"/>
  <c r="C7" i="16" s="1"/>
  <c r="O6" i="16"/>
  <c r="C6" i="16" s="1"/>
  <c r="O5" i="16"/>
  <c r="C5" i="16" s="1"/>
  <c r="O4" i="16"/>
  <c r="C4" i="16" s="1"/>
  <c r="O11" i="16"/>
  <c r="C11" i="16" s="1"/>
  <c r="O13" i="16"/>
  <c r="C13" i="16" s="1"/>
  <c r="O10" i="16"/>
  <c r="C10" i="16" s="1"/>
  <c r="E1" i="16"/>
  <c r="E1" i="21" s="1"/>
  <c r="B378" i="23"/>
  <c r="C378" i="23" s="1"/>
  <c r="B377" i="23"/>
  <c r="C377" i="23" s="1"/>
  <c r="B374" i="23"/>
  <c r="E374" i="23" s="1"/>
  <c r="B373" i="23"/>
  <c r="E373" i="23" s="1"/>
  <c r="B372" i="23"/>
  <c r="E372" i="23" s="1"/>
  <c r="B371" i="23"/>
  <c r="F371" i="23" s="1"/>
  <c r="B368" i="23"/>
  <c r="F368" i="23" s="1"/>
  <c r="B367" i="23"/>
  <c r="C367" i="23" s="1"/>
  <c r="D367" i="23" s="1"/>
  <c r="B366" i="23"/>
  <c r="F366" i="23" s="1"/>
  <c r="B365" i="23"/>
  <c r="E365" i="23" s="1"/>
  <c r="B362" i="23"/>
  <c r="E362" i="23" s="1"/>
  <c r="B361" i="23"/>
  <c r="C361" i="23" s="1"/>
  <c r="D361" i="23" s="1"/>
  <c r="E361" i="23" s="1"/>
  <c r="B360" i="23"/>
  <c r="C360" i="23" s="1"/>
  <c r="D360" i="23" s="1"/>
  <c r="E360" i="23" s="1"/>
  <c r="B359" i="23"/>
  <c r="C359" i="23" s="1"/>
  <c r="B356" i="23"/>
  <c r="C356" i="23" s="1"/>
  <c r="D356" i="23" s="1"/>
  <c r="B355" i="23"/>
  <c r="C355" i="23" s="1"/>
  <c r="D355" i="23" s="1"/>
  <c r="B354" i="23"/>
  <c r="C354" i="23" s="1"/>
  <c r="B353" i="23"/>
  <c r="C353" i="23" s="1"/>
  <c r="D353" i="23" s="1"/>
  <c r="E353" i="23" s="1"/>
  <c r="B350" i="23"/>
  <c r="E350" i="23" s="1"/>
  <c r="B349" i="23"/>
  <c r="C349" i="23" s="1"/>
  <c r="D349" i="23" s="1"/>
  <c r="B348" i="23"/>
  <c r="E348" i="23" s="1"/>
  <c r="B347" i="23"/>
  <c r="F347" i="23" s="1"/>
  <c r="B344" i="23"/>
  <c r="E344" i="23" s="1"/>
  <c r="B343" i="23"/>
  <c r="B342" i="23"/>
  <c r="E342" i="23" s="1"/>
  <c r="B341" i="23"/>
  <c r="C341" i="23" s="1"/>
  <c r="D341" i="23" s="1"/>
  <c r="B338" i="23"/>
  <c r="C338" i="23" s="1"/>
  <c r="D338" i="23" s="1"/>
  <c r="B337" i="23"/>
  <c r="C337" i="23" s="1"/>
  <c r="B336" i="23"/>
  <c r="C336" i="23" s="1"/>
  <c r="B335" i="23"/>
  <c r="C335" i="23" s="1"/>
  <c r="B332" i="23"/>
  <c r="C332" i="23" s="1"/>
  <c r="D332" i="23" s="1"/>
  <c r="B331" i="23"/>
  <c r="C331" i="23" s="1"/>
  <c r="D331" i="23" s="1"/>
  <c r="E331" i="23" s="1"/>
  <c r="B330" i="23"/>
  <c r="C330" i="23" s="1"/>
  <c r="D330" i="23" s="1"/>
  <c r="E330" i="23" s="1"/>
  <c r="B329" i="23"/>
  <c r="C329" i="23" s="1"/>
  <c r="D329" i="23" s="1"/>
  <c r="E329" i="23" s="1"/>
  <c r="B326" i="23"/>
  <c r="C326" i="23" s="1"/>
  <c r="B325" i="23"/>
  <c r="C325" i="23" s="1"/>
  <c r="B324" i="23"/>
  <c r="C324" i="23" s="1"/>
  <c r="B323" i="23"/>
  <c r="C323" i="23" s="1"/>
  <c r="B320" i="23"/>
  <c r="E320" i="23" s="1"/>
  <c r="B319" i="23"/>
  <c r="C319" i="23" s="1"/>
  <c r="B316" i="23"/>
  <c r="C316" i="23" s="1"/>
  <c r="B317" i="23"/>
  <c r="C317" i="23" s="1"/>
  <c r="B318" i="23"/>
  <c r="C318" i="23" s="1"/>
  <c r="B314" i="23"/>
  <c r="E314" i="23" s="1"/>
  <c r="B313" i="23"/>
  <c r="E313" i="23" s="1"/>
  <c r="B312" i="23"/>
  <c r="C312" i="23" s="1"/>
  <c r="D312" i="23" s="1"/>
  <c r="B311" i="23"/>
  <c r="C311" i="23" s="1"/>
  <c r="B308" i="23"/>
  <c r="C308" i="23" s="1"/>
  <c r="D308" i="23" s="1"/>
  <c r="B307" i="23"/>
  <c r="C307" i="23" s="1"/>
  <c r="D307" i="23" s="1"/>
  <c r="B306" i="23"/>
  <c r="C306" i="23" s="1"/>
  <c r="D306" i="23" s="1"/>
  <c r="B305" i="23"/>
  <c r="E305" i="23" s="1"/>
  <c r="B302" i="23"/>
  <c r="E302" i="23" s="1"/>
  <c r="B301" i="23"/>
  <c r="C301" i="23" s="1"/>
  <c r="B300" i="23"/>
  <c r="C300" i="23" s="1"/>
  <c r="B299" i="23"/>
  <c r="C299" i="23" s="1"/>
  <c r="B296" i="23"/>
  <c r="E296" i="23" s="1"/>
  <c r="B295" i="23"/>
  <c r="C295" i="23" s="1"/>
  <c r="D295" i="23" s="1"/>
  <c r="E295" i="23" s="1"/>
  <c r="B294" i="23"/>
  <c r="C294" i="23" s="1"/>
  <c r="D294" i="23" s="1"/>
  <c r="E294" i="23" s="1"/>
  <c r="B293" i="23"/>
  <c r="C293" i="23" s="1"/>
  <c r="D293" i="23" s="1"/>
  <c r="B290" i="23"/>
  <c r="C290" i="23" s="1"/>
  <c r="D290" i="23" s="1"/>
  <c r="E290" i="23" s="1"/>
  <c r="B289" i="23"/>
  <c r="C289" i="23" s="1"/>
  <c r="D289" i="23" s="1"/>
  <c r="E289" i="23" s="1"/>
  <c r="B288" i="23"/>
  <c r="C288" i="23" s="1"/>
  <c r="D288" i="23" s="1"/>
  <c r="E288" i="23" s="1"/>
  <c r="B287" i="23"/>
  <c r="C287" i="23" s="1"/>
  <c r="B284" i="23"/>
  <c r="E284" i="23" s="1"/>
  <c r="B283" i="23"/>
  <c r="C283" i="23" s="1"/>
  <c r="B282" i="23"/>
  <c r="C282" i="23" s="1"/>
  <c r="B281" i="23"/>
  <c r="C281" i="23" s="1"/>
  <c r="B278" i="23"/>
  <c r="C278" i="23" s="1"/>
  <c r="B277" i="23"/>
  <c r="C277" i="23" s="1"/>
  <c r="B276" i="23"/>
  <c r="C276" i="23" s="1"/>
  <c r="B275" i="23"/>
  <c r="C275" i="23" s="1"/>
  <c r="B272" i="23"/>
  <c r="E272" i="23" s="1"/>
  <c r="B271" i="23"/>
  <c r="E271" i="23" s="1"/>
  <c r="B270" i="23"/>
  <c r="C270" i="23" s="1"/>
  <c r="D270" i="23" s="1"/>
  <c r="B269" i="23"/>
  <c r="C269" i="23" s="1"/>
  <c r="D269" i="23" s="1"/>
  <c r="B266" i="23"/>
  <c r="E266" i="23" s="1"/>
  <c r="B265" i="23"/>
  <c r="C265" i="23" s="1"/>
  <c r="D265" i="23" s="1"/>
  <c r="E265" i="23" s="1"/>
  <c r="B264" i="23"/>
  <c r="C264" i="23" s="1"/>
  <c r="D264" i="23" s="1"/>
  <c r="E264" i="23" s="1"/>
  <c r="B263" i="23"/>
  <c r="C263" i="23" s="1"/>
  <c r="B260" i="23"/>
  <c r="C260" i="23" s="1"/>
  <c r="D260" i="23" s="1"/>
  <c r="B259" i="23"/>
  <c r="C259" i="23" s="1"/>
  <c r="B258" i="23"/>
  <c r="C258" i="23" s="1"/>
  <c r="B256" i="23"/>
  <c r="C256" i="23" s="1"/>
  <c r="B257" i="23"/>
  <c r="C257" i="23" s="1"/>
  <c r="B200" i="23"/>
  <c r="E200" i="23" s="1"/>
  <c r="B199" i="23"/>
  <c r="F199" i="23" s="1"/>
  <c r="B198" i="23"/>
  <c r="C198" i="23" s="1"/>
  <c r="D198" i="23" s="1"/>
  <c r="B197" i="23"/>
  <c r="C197" i="23" s="1"/>
  <c r="D197" i="23" s="1"/>
  <c r="A13" i="23"/>
  <c r="A19" i="23" s="1"/>
  <c r="A25" i="23" s="1"/>
  <c r="A31" i="23" s="1"/>
  <c r="A37" i="23" s="1"/>
  <c r="A43" i="23" s="1"/>
  <c r="A49" i="23" s="1"/>
  <c r="A55" i="23" s="1"/>
  <c r="A61" i="23" s="1"/>
  <c r="A67" i="23" s="1"/>
  <c r="A73" i="23" s="1"/>
  <c r="A79" i="23" s="1"/>
  <c r="A85" i="23" s="1"/>
  <c r="A91" i="23" s="1"/>
  <c r="A105" i="23" s="1"/>
  <c r="A111" i="23" s="1"/>
  <c r="A117" i="23" s="1"/>
  <c r="A123" i="23" s="1"/>
  <c r="A129" i="23" s="1"/>
  <c r="A135" i="23" s="1"/>
  <c r="A141" i="23" s="1"/>
  <c r="A147" i="23" s="1"/>
  <c r="A153" i="23" s="1"/>
  <c r="A159" i="23" s="1"/>
  <c r="A165" i="23" s="1"/>
  <c r="A171" i="23" s="1"/>
  <c r="A177" i="23" s="1"/>
  <c r="A183" i="23" s="1"/>
  <c r="A189" i="23" s="1"/>
  <c r="A195" i="23" s="1"/>
  <c r="A201" i="23" s="1"/>
  <c r="A207" i="23" s="1"/>
  <c r="A213" i="23" s="1"/>
  <c r="A219" i="23" s="1"/>
  <c r="A225" i="23" s="1"/>
  <c r="A231" i="23" s="1"/>
  <c r="A237" i="23" s="1"/>
  <c r="A243" i="23" s="1"/>
  <c r="A249" i="23" s="1"/>
  <c r="A255" i="23" s="1"/>
  <c r="A261" i="23" s="1"/>
  <c r="A267" i="23" s="1"/>
  <c r="A273" i="23" s="1"/>
  <c r="A279" i="23" s="1"/>
  <c r="A285" i="23" s="1"/>
  <c r="A291" i="23" s="1"/>
  <c r="A297" i="23" s="1"/>
  <c r="A303" i="23" s="1"/>
  <c r="A309" i="23" s="1"/>
  <c r="A315" i="23" s="1"/>
  <c r="A321" i="23" s="1"/>
  <c r="A327" i="23" s="1"/>
  <c r="A333" i="23" s="1"/>
  <c r="A339" i="23" s="1"/>
  <c r="A345" i="23" s="1"/>
  <c r="A351" i="23" s="1"/>
  <c r="A357" i="23" s="1"/>
  <c r="A363" i="23" s="1"/>
  <c r="A369" i="23" s="1"/>
  <c r="A375" i="23" s="1"/>
  <c r="A381" i="23" s="1"/>
  <c r="A387" i="23" s="1"/>
  <c r="A393" i="23" s="1"/>
  <c r="A399" i="23" s="1"/>
  <c r="A405" i="23" s="1"/>
  <c r="A411" i="23" s="1"/>
  <c r="A417" i="23" s="1"/>
  <c r="A423" i="23" s="1"/>
  <c r="A429" i="23" s="1"/>
  <c r="A435" i="23" s="1"/>
  <c r="A441" i="23" s="1"/>
  <c r="A447" i="23" s="1"/>
  <c r="A453" i="23" s="1"/>
  <c r="E140" i="23"/>
  <c r="A9" i="23"/>
  <c r="A15" i="23" s="1"/>
  <c r="A21" i="23" s="1"/>
  <c r="A27" i="23" s="1"/>
  <c r="A33" i="23" s="1"/>
  <c r="A39" i="23" s="1"/>
  <c r="A45" i="23" s="1"/>
  <c r="A51" i="23" s="1"/>
  <c r="A57" i="23" s="1"/>
  <c r="A63" i="23" s="1"/>
  <c r="A69" i="23" s="1"/>
  <c r="A75" i="23" s="1"/>
  <c r="A81" i="23" s="1"/>
  <c r="A87" i="23" s="1"/>
  <c r="A101" i="23" s="1"/>
  <c r="A107" i="23" s="1"/>
  <c r="A113" i="23" s="1"/>
  <c r="A119" i="23" s="1"/>
  <c r="A125" i="23" s="1"/>
  <c r="A131" i="23" s="1"/>
  <c r="A137" i="23" s="1"/>
  <c r="A143" i="23" s="1"/>
  <c r="A149" i="23" s="1"/>
  <c r="A155" i="23" s="1"/>
  <c r="A161" i="23" s="1"/>
  <c r="A167" i="23" s="1"/>
  <c r="A173" i="23" s="1"/>
  <c r="A179" i="23" s="1"/>
  <c r="A185" i="23" s="1"/>
  <c r="A191" i="23" s="1"/>
  <c r="A197" i="23" s="1"/>
  <c r="A203" i="23" s="1"/>
  <c r="A209" i="23" s="1"/>
  <c r="A215" i="23" s="1"/>
  <c r="A221" i="23" s="1"/>
  <c r="A227" i="23" s="1"/>
  <c r="A233" i="23" s="1"/>
  <c r="A239" i="23" s="1"/>
  <c r="A245" i="23" s="1"/>
  <c r="A251" i="23" s="1"/>
  <c r="A257" i="23" s="1"/>
  <c r="A263" i="23" s="1"/>
  <c r="A269" i="23" s="1"/>
  <c r="A275" i="23" s="1"/>
  <c r="A281" i="23" s="1"/>
  <c r="A287" i="23" s="1"/>
  <c r="A293" i="23" s="1"/>
  <c r="A299" i="23" s="1"/>
  <c r="A305" i="23" s="1"/>
  <c r="A311" i="23" s="1"/>
  <c r="A317" i="23" s="1"/>
  <c r="A323" i="23" s="1"/>
  <c r="A329" i="23" s="1"/>
  <c r="A335" i="23" s="1"/>
  <c r="A341" i="23" s="1"/>
  <c r="A347" i="23" s="1"/>
  <c r="A353" i="23" s="1"/>
  <c r="A359" i="23" s="1"/>
  <c r="A365" i="23" s="1"/>
  <c r="A371" i="23" s="1"/>
  <c r="A377" i="23" s="1"/>
  <c r="A383" i="23" s="1"/>
  <c r="A389" i="23" s="1"/>
  <c r="A395" i="23" s="1"/>
  <c r="A401" i="23" s="1"/>
  <c r="A407" i="23" s="1"/>
  <c r="A413" i="23" s="1"/>
  <c r="A419" i="23" s="1"/>
  <c r="A425" i="23" s="1"/>
  <c r="A431" i="23" s="1"/>
  <c r="A437" i="23" s="1"/>
  <c r="A443" i="23" s="1"/>
  <c r="A449" i="23" s="1"/>
  <c r="A10" i="23"/>
  <c r="A16" i="23" s="1"/>
  <c r="A22" i="23" s="1"/>
  <c r="A28" i="23" s="1"/>
  <c r="A34" i="23" s="1"/>
  <c r="A40" i="23" s="1"/>
  <c r="A46" i="23" s="1"/>
  <c r="A52" i="23" s="1"/>
  <c r="A58" i="23" s="1"/>
  <c r="A64" i="23" s="1"/>
  <c r="A70" i="23" s="1"/>
  <c r="A76" i="23" s="1"/>
  <c r="A82" i="23" s="1"/>
  <c r="A88" i="23" s="1"/>
  <c r="A102" i="23" s="1"/>
  <c r="A108" i="23" s="1"/>
  <c r="A114" i="23" s="1"/>
  <c r="A120" i="23" s="1"/>
  <c r="A126" i="23" s="1"/>
  <c r="A132" i="23" s="1"/>
  <c r="A138" i="23" s="1"/>
  <c r="A144" i="23" s="1"/>
  <c r="A150" i="23" s="1"/>
  <c r="A156" i="23" s="1"/>
  <c r="A162" i="23" s="1"/>
  <c r="A168" i="23" s="1"/>
  <c r="A174" i="23" s="1"/>
  <c r="A180" i="23" s="1"/>
  <c r="A186" i="23" s="1"/>
  <c r="A192" i="23" s="1"/>
  <c r="A198" i="23" s="1"/>
  <c r="A204" i="23" s="1"/>
  <c r="A210" i="23" s="1"/>
  <c r="A216" i="23" s="1"/>
  <c r="A222" i="23" s="1"/>
  <c r="A228" i="23" s="1"/>
  <c r="A234" i="23" s="1"/>
  <c r="A240" i="23" s="1"/>
  <c r="A246" i="23" s="1"/>
  <c r="A252" i="23" s="1"/>
  <c r="A258" i="23" s="1"/>
  <c r="A264" i="23" s="1"/>
  <c r="A270" i="23" s="1"/>
  <c r="A276" i="23" s="1"/>
  <c r="A282" i="23" s="1"/>
  <c r="A288" i="23" s="1"/>
  <c r="A294" i="23" s="1"/>
  <c r="A300" i="23" s="1"/>
  <c r="A306" i="23" s="1"/>
  <c r="A312" i="23" s="1"/>
  <c r="A318" i="23" s="1"/>
  <c r="A324" i="23" s="1"/>
  <c r="A330" i="23" s="1"/>
  <c r="A336" i="23" s="1"/>
  <c r="A342" i="23" s="1"/>
  <c r="A348" i="23" s="1"/>
  <c r="A354" i="23" s="1"/>
  <c r="A360" i="23" s="1"/>
  <c r="A366" i="23" s="1"/>
  <c r="A372" i="23" s="1"/>
  <c r="A378" i="23" s="1"/>
  <c r="A384" i="23" s="1"/>
  <c r="A390" i="23" s="1"/>
  <c r="A396" i="23" s="1"/>
  <c r="A402" i="23" s="1"/>
  <c r="A408" i="23" s="1"/>
  <c r="A414" i="23" s="1"/>
  <c r="A420" i="23" s="1"/>
  <c r="A426" i="23" s="1"/>
  <c r="A432" i="23" s="1"/>
  <c r="A438" i="23" s="1"/>
  <c r="A444" i="23" s="1"/>
  <c r="A450" i="23" s="1"/>
  <c r="A11" i="23"/>
  <c r="A17" i="23"/>
  <c r="A23" i="23" s="1"/>
  <c r="A29" i="23" s="1"/>
  <c r="A35" i="23" s="1"/>
  <c r="A41" i="23" s="1"/>
  <c r="A47" i="23" s="1"/>
  <c r="A53" i="23" s="1"/>
  <c r="A59" i="23" s="1"/>
  <c r="A65" i="23" s="1"/>
  <c r="A71" i="23" s="1"/>
  <c r="A77" i="23" s="1"/>
  <c r="A83" i="23" s="1"/>
  <c r="A89" i="23" s="1"/>
  <c r="A103" i="23" s="1"/>
  <c r="A109" i="23" s="1"/>
  <c r="A115" i="23" s="1"/>
  <c r="A121" i="23" s="1"/>
  <c r="A127" i="23" s="1"/>
  <c r="A133" i="23" s="1"/>
  <c r="A139" i="23" s="1"/>
  <c r="A145" i="23" s="1"/>
  <c r="A151" i="23" s="1"/>
  <c r="A157" i="23" s="1"/>
  <c r="A163" i="23" s="1"/>
  <c r="A169" i="23" s="1"/>
  <c r="A175" i="23" s="1"/>
  <c r="A181" i="23" s="1"/>
  <c r="A187" i="23" s="1"/>
  <c r="A193" i="23" s="1"/>
  <c r="A199" i="23" s="1"/>
  <c r="A205" i="23" s="1"/>
  <c r="A211" i="23" s="1"/>
  <c r="A217" i="23" s="1"/>
  <c r="A223" i="23" s="1"/>
  <c r="A229" i="23" s="1"/>
  <c r="A235" i="23" s="1"/>
  <c r="A241" i="23" s="1"/>
  <c r="A247" i="23" s="1"/>
  <c r="A253" i="23" s="1"/>
  <c r="A259" i="23" s="1"/>
  <c r="A265" i="23" s="1"/>
  <c r="A271" i="23" s="1"/>
  <c r="A277" i="23" s="1"/>
  <c r="A283" i="23" s="1"/>
  <c r="A289" i="23" s="1"/>
  <c r="A295" i="23" s="1"/>
  <c r="A301" i="23" s="1"/>
  <c r="A307" i="23" s="1"/>
  <c r="A313" i="23" s="1"/>
  <c r="A319" i="23" s="1"/>
  <c r="A325" i="23" s="1"/>
  <c r="A331" i="23" s="1"/>
  <c r="A337" i="23" s="1"/>
  <c r="A343" i="23" s="1"/>
  <c r="A349" i="23" s="1"/>
  <c r="A355" i="23" s="1"/>
  <c r="A361" i="23" s="1"/>
  <c r="A367" i="23" s="1"/>
  <c r="A373" i="23" s="1"/>
  <c r="A379" i="23" s="1"/>
  <c r="A385" i="23" s="1"/>
  <c r="A391" i="23" s="1"/>
  <c r="A397" i="23" s="1"/>
  <c r="A403" i="23" s="1"/>
  <c r="A409" i="23" s="1"/>
  <c r="A415" i="23" s="1"/>
  <c r="A421" i="23" s="1"/>
  <c r="A427" i="23" s="1"/>
  <c r="A433" i="23" s="1"/>
  <c r="A439" i="23" s="1"/>
  <c r="A445" i="23" s="1"/>
  <c r="A451" i="23" s="1"/>
  <c r="A12" i="23"/>
  <c r="A18" i="23" s="1"/>
  <c r="A24" i="23" s="1"/>
  <c r="A30" i="23" s="1"/>
  <c r="A36" i="23" s="1"/>
  <c r="A42" i="23" s="1"/>
  <c r="A48" i="23" s="1"/>
  <c r="A54" i="23" s="1"/>
  <c r="A60" i="23" s="1"/>
  <c r="A66" i="23" s="1"/>
  <c r="A72" i="23" s="1"/>
  <c r="A78" i="23" s="1"/>
  <c r="A84" i="23" s="1"/>
  <c r="A90" i="23" s="1"/>
  <c r="A8" i="23"/>
  <c r="A14" i="23"/>
  <c r="A20" i="23" s="1"/>
  <c r="A26" i="23" s="1"/>
  <c r="A32" i="23" s="1"/>
  <c r="A38" i="23" s="1"/>
  <c r="A44" i="23" s="1"/>
  <c r="A50" i="23" s="1"/>
  <c r="A56" i="23" s="1"/>
  <c r="A62" i="23" s="1"/>
  <c r="A68" i="23" s="1"/>
  <c r="A74" i="23" s="1"/>
  <c r="A80" i="23" s="1"/>
  <c r="A86" i="23" s="1"/>
  <c r="A92" i="23" s="1"/>
  <c r="A100" i="23" s="1"/>
  <c r="A106" i="23" s="1"/>
  <c r="A112" i="23" s="1"/>
  <c r="A118" i="23" s="1"/>
  <c r="A124" i="23" s="1"/>
  <c r="A130" i="23" s="1"/>
  <c r="A136" i="23" s="1"/>
  <c r="A142" i="23" s="1"/>
  <c r="A148" i="23" s="1"/>
  <c r="A154" i="23" s="1"/>
  <c r="A160" i="23" s="1"/>
  <c r="A166" i="23" s="1"/>
  <c r="A172" i="23" s="1"/>
  <c r="A178" i="23" s="1"/>
  <c r="A184" i="23" s="1"/>
  <c r="A190" i="23" s="1"/>
  <c r="A196" i="23" s="1"/>
  <c r="A202" i="23" s="1"/>
  <c r="A208" i="23" s="1"/>
  <c r="A214" i="23" s="1"/>
  <c r="A220" i="23" s="1"/>
  <c r="A226" i="23" s="1"/>
  <c r="A232" i="23" s="1"/>
  <c r="A238" i="23" s="1"/>
  <c r="A244" i="23" s="1"/>
  <c r="A250" i="23" s="1"/>
  <c r="A256" i="23" s="1"/>
  <c r="A262" i="23" s="1"/>
  <c r="A268" i="23" s="1"/>
  <c r="A274" i="23" s="1"/>
  <c r="A280" i="23" s="1"/>
  <c r="A286" i="23" s="1"/>
  <c r="A292" i="23" s="1"/>
  <c r="A298" i="23" s="1"/>
  <c r="A304" i="23" s="1"/>
  <c r="A310" i="23" s="1"/>
  <c r="A316" i="23" s="1"/>
  <c r="A322" i="23" s="1"/>
  <c r="A328" i="23" s="1"/>
  <c r="A334" i="23" s="1"/>
  <c r="A340" i="23" s="1"/>
  <c r="A346" i="23" s="1"/>
  <c r="A352" i="23" s="1"/>
  <c r="A358" i="23" s="1"/>
  <c r="A364" i="23" s="1"/>
  <c r="A370" i="23" s="1"/>
  <c r="A376" i="23" s="1"/>
  <c r="A382" i="23" s="1"/>
  <c r="A388" i="23" s="1"/>
  <c r="A394" i="23" s="1"/>
  <c r="A400" i="23" s="1"/>
  <c r="A406" i="23" s="1"/>
  <c r="A412" i="23" s="1"/>
  <c r="A418" i="23" s="1"/>
  <c r="A424" i="23" s="1"/>
  <c r="A430" i="23" s="1"/>
  <c r="A436" i="23" s="1"/>
  <c r="A442" i="23" s="1"/>
  <c r="A448" i="23" s="1"/>
  <c r="E196" i="23"/>
  <c r="G196" i="23" s="1"/>
  <c r="F140" i="23"/>
  <c r="B401" i="23"/>
  <c r="E401" i="23" s="1"/>
  <c r="B407" i="23"/>
  <c r="F407" i="23" s="1"/>
  <c r="B385" i="23"/>
  <c r="E385" i="23" s="1"/>
  <c r="B408" i="23"/>
  <c r="E408" i="23" s="1"/>
  <c r="B392" i="23"/>
  <c r="C392" i="23" s="1"/>
  <c r="E36" i="23"/>
  <c r="B386" i="23"/>
  <c r="B398" i="23"/>
  <c r="C398" i="23" s="1"/>
  <c r="D398" i="23" s="1"/>
  <c r="B410" i="23"/>
  <c r="E410" i="23" s="1"/>
  <c r="B390" i="23"/>
  <c r="C390" i="23" s="1"/>
  <c r="B384" i="23"/>
  <c r="F384" i="23" s="1"/>
  <c r="B391" i="23"/>
  <c r="B388" i="23"/>
  <c r="C388" i="23" s="1"/>
  <c r="B389" i="23"/>
  <c r="C389" i="23" s="1"/>
  <c r="B380" i="23"/>
  <c r="F380" i="23" s="1"/>
  <c r="B402" i="23"/>
  <c r="F402" i="23" s="1"/>
  <c r="B409" i="23"/>
  <c r="F409" i="23" s="1"/>
  <c r="B383" i="23"/>
  <c r="E383" i="23" s="1"/>
  <c r="B395" i="23"/>
  <c r="C395" i="23" s="1"/>
  <c r="D395" i="23" s="1"/>
  <c r="B403" i="23"/>
  <c r="E403" i="23" s="1"/>
  <c r="B397" i="23"/>
  <c r="F397" i="23" s="1"/>
  <c r="B404" i="23"/>
  <c r="E404" i="23" s="1"/>
  <c r="F110" i="23"/>
  <c r="B396" i="23"/>
  <c r="F396" i="23" s="1"/>
  <c r="B376" i="23"/>
  <c r="C376" i="23" s="1"/>
  <c r="B400" i="23"/>
  <c r="E400" i="23" s="1"/>
  <c r="J404" i="23" s="1"/>
  <c r="B406" i="23"/>
  <c r="E406" i="23" s="1"/>
  <c r="G406" i="23" s="1"/>
  <c r="B394" i="23"/>
  <c r="E394" i="23" s="1"/>
  <c r="B382" i="23"/>
  <c r="F382" i="23" s="1"/>
  <c r="B387" i="23" s="1"/>
  <c r="B389" i="16" s="1"/>
  <c r="N389" i="16" s="1"/>
  <c r="B412" i="23"/>
  <c r="E412" i="23" s="1"/>
  <c r="K416" i="23" s="1"/>
  <c r="B352" i="23"/>
  <c r="C352" i="23" s="1"/>
  <c r="B268" i="23"/>
  <c r="C268" i="23" s="1"/>
  <c r="D268" i="23" s="1"/>
  <c r="B286" i="23"/>
  <c r="C286" i="23" s="1"/>
  <c r="B262" i="23"/>
  <c r="C262" i="23" s="1"/>
  <c r="B304" i="23"/>
  <c r="F304" i="23" s="1"/>
  <c r="B309" i="23" s="1"/>
  <c r="B311" i="16" s="1"/>
  <c r="C311" i="16" s="1"/>
  <c r="B280" i="23"/>
  <c r="C280" i="23" s="1"/>
  <c r="B322" i="23"/>
  <c r="C322" i="23" s="1"/>
  <c r="B292" i="23"/>
  <c r="C292" i="23" s="1"/>
  <c r="B346" i="23"/>
  <c r="C346" i="23" s="1"/>
  <c r="D346" i="23" s="1"/>
  <c r="B340" i="23"/>
  <c r="E340" i="23" s="1"/>
  <c r="K344" i="23" s="1"/>
  <c r="B334" i="23"/>
  <c r="C334" i="23" s="1"/>
  <c r="D334" i="23" s="1"/>
  <c r="B370" i="23"/>
  <c r="E370" i="23" s="1"/>
  <c r="I373" i="23" s="1"/>
  <c r="B364" i="23"/>
  <c r="E364" i="23" s="1"/>
  <c r="H366" i="23" s="1"/>
  <c r="B274" i="23"/>
  <c r="C274" i="23" s="1"/>
  <c r="B298" i="23"/>
  <c r="C298" i="23" s="1"/>
  <c r="B358" i="23"/>
  <c r="C358" i="23" s="1"/>
  <c r="D358" i="23" s="1"/>
  <c r="E358" i="23" s="1"/>
  <c r="K358" i="23" s="1"/>
  <c r="B310" i="23"/>
  <c r="C310" i="23" s="1"/>
  <c r="B328" i="23"/>
  <c r="C328" i="23" s="1"/>
  <c r="D328" i="23" s="1"/>
  <c r="B434" i="23"/>
  <c r="C434" i="23" s="1"/>
  <c r="D434" i="23" s="1"/>
  <c r="B425" i="23"/>
  <c r="E425" i="23" s="1"/>
  <c r="B439" i="23"/>
  <c r="C439" i="23" s="1"/>
  <c r="D439" i="23" s="1"/>
  <c r="B379" i="23"/>
  <c r="C379" i="23" s="1"/>
  <c r="B438" i="23"/>
  <c r="C438" i="23" s="1"/>
  <c r="D438" i="23" s="1"/>
  <c r="B440" i="23"/>
  <c r="F440" i="23" s="1"/>
  <c r="B436" i="23"/>
  <c r="F436" i="23" s="1"/>
  <c r="B441" i="23" s="1"/>
  <c r="B446" i="23"/>
  <c r="E446" i="23" s="1"/>
  <c r="B451" i="23"/>
  <c r="C451" i="23" s="1"/>
  <c r="D451" i="23" s="1"/>
  <c r="B418" i="23"/>
  <c r="C418" i="23" s="1"/>
  <c r="B430" i="23"/>
  <c r="C430" i="23" s="1"/>
  <c r="D430" i="23" s="1"/>
  <c r="B419" i="23"/>
  <c r="C419" i="23" s="1"/>
  <c r="B428" i="23"/>
  <c r="F428" i="23" s="1"/>
  <c r="B432" i="23"/>
  <c r="F432" i="23" s="1"/>
  <c r="B427" i="23"/>
  <c r="E427" i="23" s="1"/>
  <c r="B433" i="23"/>
  <c r="F433" i="23" s="1"/>
  <c r="B424" i="23"/>
  <c r="C424" i="23" s="1"/>
  <c r="D424" i="23" s="1"/>
  <c r="B450" i="23"/>
  <c r="E450" i="23" s="1"/>
  <c r="B442" i="23"/>
  <c r="E442" i="23" s="1"/>
  <c r="B416" i="23"/>
  <c r="F416" i="23" s="1"/>
  <c r="B421" i="23"/>
  <c r="C421" i="23" s="1"/>
  <c r="B437" i="23"/>
  <c r="C437" i="23" s="1"/>
  <c r="D437" i="23" s="1"/>
  <c r="B444" i="23"/>
  <c r="E444" i="23" s="1"/>
  <c r="B414" i="23"/>
  <c r="F414" i="23" s="1"/>
  <c r="B415" i="23"/>
  <c r="E415" i="23" s="1"/>
  <c r="B422" i="23"/>
  <c r="E422" i="23" s="1"/>
  <c r="B445" i="23"/>
  <c r="E445" i="23" s="1"/>
  <c r="B426" i="23"/>
  <c r="F426" i="23" s="1"/>
  <c r="B413" i="23"/>
  <c r="E413" i="23" s="1"/>
  <c r="B431" i="23"/>
  <c r="F431" i="23" s="1"/>
  <c r="B420" i="23"/>
  <c r="C420" i="23" s="1"/>
  <c r="B448" i="23"/>
  <c r="F448" i="23" s="1"/>
  <c r="B453" i="23" s="1"/>
  <c r="B449" i="23"/>
  <c r="F449" i="23" s="1"/>
  <c r="B443" i="23"/>
  <c r="E443" i="23" s="1"/>
  <c r="B452" i="23"/>
  <c r="F452" i="23" s="1"/>
  <c r="R52" i="16"/>
  <c r="T52" i="16" s="1"/>
  <c r="R202" i="16"/>
  <c r="T202" i="16" s="1"/>
  <c r="R199" i="16"/>
  <c r="T199" i="16" s="1"/>
  <c r="R396" i="16"/>
  <c r="T396" i="16" s="1"/>
  <c r="R200" i="16"/>
  <c r="T200" i="16" s="1"/>
  <c r="R352" i="16"/>
  <c r="T352" i="16" s="1"/>
  <c r="R250" i="16"/>
  <c r="T250" i="16" s="1"/>
  <c r="Q265" i="16"/>
  <c r="C240" i="23"/>
  <c r="D240" i="23" s="1"/>
  <c r="Q357" i="16"/>
  <c r="S357" i="16" s="1"/>
  <c r="R357" i="16"/>
  <c r="T357" i="16" s="1"/>
  <c r="Q294" i="16"/>
  <c r="Q271" i="16"/>
  <c r="S271" i="16" s="1"/>
  <c r="R424" i="16"/>
  <c r="T424" i="16" s="1"/>
  <c r="R231" i="16"/>
  <c r="T231" i="16" s="1"/>
  <c r="R180" i="16"/>
  <c r="T180" i="16" s="1"/>
  <c r="R164" i="16"/>
  <c r="T164" i="16" s="1"/>
  <c r="D359" i="23"/>
  <c r="E359" i="23" s="1"/>
  <c r="Q332" i="16"/>
  <c r="C199" i="23"/>
  <c r="D199" i="23" s="1"/>
  <c r="Q338" i="16"/>
  <c r="R338" i="16"/>
  <c r="T338" i="16" s="1"/>
  <c r="Q386" i="16"/>
  <c r="S386" i="16" s="1"/>
  <c r="R183" i="16" l="1"/>
  <c r="T183" i="16" s="1"/>
  <c r="R95" i="16"/>
  <c r="T95" i="16" s="1"/>
  <c r="D122" i="23"/>
  <c r="R96" i="16"/>
  <c r="T96" i="16" s="1"/>
  <c r="F36" i="23"/>
  <c r="G364" i="23"/>
  <c r="C350" i="23"/>
  <c r="D350" i="23" s="1"/>
  <c r="R25" i="16"/>
  <c r="T25" i="16" s="1"/>
  <c r="Q296" i="16"/>
  <c r="F18" i="23"/>
  <c r="F350" i="23"/>
  <c r="F90" i="23"/>
  <c r="E439" i="23"/>
  <c r="E18" i="23"/>
  <c r="F198" i="23"/>
  <c r="E90" i="23"/>
  <c r="C304" i="23"/>
  <c r="D304" i="23" s="1"/>
  <c r="R343" i="16"/>
  <c r="T343" i="16" s="1"/>
  <c r="F188" i="23"/>
  <c r="E270" i="23"/>
  <c r="R104" i="16"/>
  <c r="T104" i="16" s="1"/>
  <c r="C95" i="23"/>
  <c r="C94" i="23"/>
  <c r="D96" i="23" s="1"/>
  <c r="E96" i="23" s="1"/>
  <c r="A104" i="23"/>
  <c r="A110" i="23" s="1"/>
  <c r="A116" i="23" s="1"/>
  <c r="A122" i="23" s="1"/>
  <c r="A128" i="23" s="1"/>
  <c r="A134" i="23" s="1"/>
  <c r="A140" i="23" s="1"/>
  <c r="A146" i="23" s="1"/>
  <c r="A152" i="23" s="1"/>
  <c r="A158" i="23" s="1"/>
  <c r="A164" i="23" s="1"/>
  <c r="A170" i="23" s="1"/>
  <c r="A176" i="23" s="1"/>
  <c r="A182" i="23" s="1"/>
  <c r="A188" i="23" s="1"/>
  <c r="A194" i="23" s="1"/>
  <c r="A200" i="23" s="1"/>
  <c r="A206" i="23" s="1"/>
  <c r="A212" i="23" s="1"/>
  <c r="A218" i="23" s="1"/>
  <c r="A224" i="23" s="1"/>
  <c r="A230" i="23" s="1"/>
  <c r="A236" i="23" s="1"/>
  <c r="A242" i="23" s="1"/>
  <c r="A248" i="23" s="1"/>
  <c r="A254" i="23" s="1"/>
  <c r="A260" i="23" s="1"/>
  <c r="A266" i="23" s="1"/>
  <c r="A272" i="23" s="1"/>
  <c r="A278" i="23" s="1"/>
  <c r="A284" i="23" s="1"/>
  <c r="A290" i="23" s="1"/>
  <c r="A296" i="23" s="1"/>
  <c r="A302" i="23" s="1"/>
  <c r="A308" i="23" s="1"/>
  <c r="A314" i="23" s="1"/>
  <c r="A320" i="23" s="1"/>
  <c r="A326" i="23" s="1"/>
  <c r="A332" i="23" s="1"/>
  <c r="A338" i="23" s="1"/>
  <c r="A344" i="23" s="1"/>
  <c r="A350" i="23" s="1"/>
  <c r="A356" i="23" s="1"/>
  <c r="A362" i="23" s="1"/>
  <c r="A368" i="23" s="1"/>
  <c r="A374" i="23" s="1"/>
  <c r="A380" i="23" s="1"/>
  <c r="A386" i="23" s="1"/>
  <c r="A392" i="23" s="1"/>
  <c r="A398" i="23" s="1"/>
  <c r="A404" i="23" s="1"/>
  <c r="A410" i="23" s="1"/>
  <c r="A416" i="23" s="1"/>
  <c r="A422" i="23" s="1"/>
  <c r="A428" i="23" s="1"/>
  <c r="A434" i="23" s="1"/>
  <c r="A440" i="23" s="1"/>
  <c r="A446" i="23" s="1"/>
  <c r="A452" i="23" s="1"/>
  <c r="E433" i="23"/>
  <c r="E66" i="23"/>
  <c r="R356" i="16"/>
  <c r="T356" i="16" s="1"/>
  <c r="C426" i="23"/>
  <c r="D426" i="23" s="1"/>
  <c r="F442" i="23"/>
  <c r="B447" i="23" s="1"/>
  <c r="C408" i="23"/>
  <c r="D408" i="23" s="1"/>
  <c r="C442" i="23"/>
  <c r="D442" i="23" s="1"/>
  <c r="C431" i="23"/>
  <c r="D431" i="23" s="1"/>
  <c r="F66" i="23"/>
  <c r="F42" i="23"/>
  <c r="F408" i="23"/>
  <c r="C452" i="23"/>
  <c r="D452" i="23" s="1"/>
  <c r="R279" i="16"/>
  <c r="T279" i="16" s="1"/>
  <c r="E128" i="23"/>
  <c r="E122" i="23"/>
  <c r="Q308" i="16"/>
  <c r="S308" i="16" s="1"/>
  <c r="E42" i="23"/>
  <c r="R224" i="16"/>
  <c r="T224" i="16" s="1"/>
  <c r="C372" i="23"/>
  <c r="D372" i="23" s="1"/>
  <c r="R40" i="16"/>
  <c r="T40" i="16" s="1"/>
  <c r="R71" i="16"/>
  <c r="T71" i="16" s="1"/>
  <c r="F383" i="23"/>
  <c r="R255" i="16"/>
  <c r="T255" i="16" s="1"/>
  <c r="R90" i="16"/>
  <c r="T90" i="16" s="1"/>
  <c r="R226" i="16"/>
  <c r="T226" i="16" s="1"/>
  <c r="F176" i="23"/>
  <c r="R42" i="16"/>
  <c r="T42" i="16" s="1"/>
  <c r="R159" i="16"/>
  <c r="T159" i="16" s="1"/>
  <c r="R322" i="16"/>
  <c r="T322" i="16" s="1"/>
  <c r="R394" i="16"/>
  <c r="T394" i="16" s="1"/>
  <c r="R196" i="16"/>
  <c r="T196" i="16" s="1"/>
  <c r="R390" i="16"/>
  <c r="T390" i="16" s="1"/>
  <c r="E452" i="23"/>
  <c r="R270" i="16"/>
  <c r="T270" i="16" s="1"/>
  <c r="R351" i="16"/>
  <c r="T351" i="16" s="1"/>
  <c r="R210" i="16"/>
  <c r="T210" i="16" s="1"/>
  <c r="F236" i="23"/>
  <c r="E188" i="23"/>
  <c r="E84" i="23"/>
  <c r="R20" i="16"/>
  <c r="T20" i="16" s="1"/>
  <c r="C450" i="23"/>
  <c r="D450" i="23" s="1"/>
  <c r="C448" i="23"/>
  <c r="D448" i="23" s="1"/>
  <c r="E104" i="23"/>
  <c r="R253" i="16"/>
  <c r="T253" i="16" s="1"/>
  <c r="Q380" i="16"/>
  <c r="R318" i="16"/>
  <c r="T318" i="16" s="1"/>
  <c r="R128" i="16"/>
  <c r="T128" i="16" s="1"/>
  <c r="R248" i="16"/>
  <c r="T248" i="16" s="1"/>
  <c r="C433" i="23"/>
  <c r="D433" i="23" s="1"/>
  <c r="E248" i="23"/>
  <c r="R342" i="16"/>
  <c r="T342" i="16" s="1"/>
  <c r="R70" i="16"/>
  <c r="T70" i="16" s="1"/>
  <c r="F104" i="23"/>
  <c r="F84" i="23"/>
  <c r="E146" i="23"/>
  <c r="F451" i="23"/>
  <c r="C443" i="23"/>
  <c r="D443" i="23" s="1"/>
  <c r="F445" i="23"/>
  <c r="F427" i="23"/>
  <c r="R190" i="16"/>
  <c r="T190" i="16" s="1"/>
  <c r="R123" i="16"/>
  <c r="T123" i="16" s="1"/>
  <c r="R49" i="16"/>
  <c r="T49" i="16" s="1"/>
  <c r="E451" i="23"/>
  <c r="R360" i="16"/>
  <c r="T360" i="16" s="1"/>
  <c r="F400" i="23"/>
  <c r="B405" i="23" s="1"/>
  <c r="B407" i="16" s="1"/>
  <c r="U407" i="16" s="1"/>
  <c r="Q407" i="16" s="1"/>
  <c r="S407" i="16" s="1"/>
  <c r="R162" i="16"/>
  <c r="T162" i="16" s="1"/>
  <c r="R73" i="16"/>
  <c r="T73" i="16" s="1"/>
  <c r="R16" i="16"/>
  <c r="T16" i="16" s="1"/>
  <c r="R138" i="16"/>
  <c r="T138" i="16" s="1"/>
  <c r="R54" i="16"/>
  <c r="T54" i="16" s="1"/>
  <c r="Q422" i="16"/>
  <c r="R208" i="16"/>
  <c r="T208" i="16" s="1"/>
  <c r="I406" i="23"/>
  <c r="R34" i="16"/>
  <c r="T34" i="16" s="1"/>
  <c r="Q408" i="16"/>
  <c r="S408" i="16" s="1"/>
  <c r="E396" i="23"/>
  <c r="E368" i="23"/>
  <c r="F230" i="23"/>
  <c r="F60" i="23"/>
  <c r="R151" i="16"/>
  <c r="T151" i="16" s="1"/>
  <c r="R23" i="16"/>
  <c r="T23" i="16" s="1"/>
  <c r="K373" i="23"/>
  <c r="R14" i="16"/>
  <c r="T14" i="16" s="1"/>
  <c r="C397" i="23"/>
  <c r="D397" i="23" s="1"/>
  <c r="R218" i="16"/>
  <c r="T218" i="16" s="1"/>
  <c r="J406" i="23"/>
  <c r="R228" i="16"/>
  <c r="T228" i="16" s="1"/>
  <c r="R127" i="16"/>
  <c r="T127" i="16" s="1"/>
  <c r="F338" i="23"/>
  <c r="E312" i="23"/>
  <c r="R247" i="16"/>
  <c r="T247" i="16" s="1"/>
  <c r="H408" i="23"/>
  <c r="C368" i="23"/>
  <c r="D368" i="23" s="1"/>
  <c r="F332" i="23"/>
  <c r="R4" i="16"/>
  <c r="T4" i="16" s="1"/>
  <c r="R103" i="16"/>
  <c r="T103" i="16" s="1"/>
  <c r="R256" i="16"/>
  <c r="T256" i="16" s="1"/>
  <c r="E230" i="23"/>
  <c r="E152" i="23"/>
  <c r="F116" i="23"/>
  <c r="R72" i="16"/>
  <c r="T72" i="16" s="1"/>
  <c r="C347" i="23"/>
  <c r="D347" i="23" s="1"/>
  <c r="I367" i="23"/>
  <c r="F312" i="23"/>
  <c r="E347" i="23"/>
  <c r="F422" i="23"/>
  <c r="R116" i="16"/>
  <c r="T116" i="16" s="1"/>
  <c r="I340" i="23"/>
  <c r="E402" i="23"/>
  <c r="G401" i="23" s="1"/>
  <c r="R109" i="16"/>
  <c r="T109" i="16" s="1"/>
  <c r="J343" i="23"/>
  <c r="R235" i="16"/>
  <c r="T235" i="16" s="1"/>
  <c r="E72" i="23"/>
  <c r="E308" i="23"/>
  <c r="R36" i="16"/>
  <c r="T36" i="16" s="1"/>
  <c r="R326" i="16"/>
  <c r="T326" i="16" s="1"/>
  <c r="J196" i="23"/>
  <c r="Q339" i="16"/>
  <c r="J344" i="23"/>
  <c r="I343" i="23"/>
  <c r="R22" i="16"/>
  <c r="T22" i="16" s="1"/>
  <c r="R50" i="16"/>
  <c r="T50" i="16" s="1"/>
  <c r="R195" i="16"/>
  <c r="T195" i="16" s="1"/>
  <c r="R240" i="16"/>
  <c r="T240" i="16" s="1"/>
  <c r="R206" i="16"/>
  <c r="T206" i="16" s="1"/>
  <c r="Q297" i="16"/>
  <c r="C374" i="23"/>
  <c r="D374" i="23" s="1"/>
  <c r="C362" i="23"/>
  <c r="D362" i="23" s="1"/>
  <c r="C344" i="23"/>
  <c r="D344" i="23" s="1"/>
  <c r="R176" i="16"/>
  <c r="T176" i="16" s="1"/>
  <c r="R144" i="16"/>
  <c r="T144" i="16" s="1"/>
  <c r="R177" i="16"/>
  <c r="T177" i="16" s="1"/>
  <c r="E268" i="23"/>
  <c r="G268" i="23" s="1"/>
  <c r="R83" i="16"/>
  <c r="T83" i="16" s="1"/>
  <c r="R243" i="16"/>
  <c r="T243" i="16" s="1"/>
  <c r="R6" i="16"/>
  <c r="T6" i="16" s="1"/>
  <c r="F242" i="23"/>
  <c r="F72" i="23"/>
  <c r="E236" i="23"/>
  <c r="E110" i="23"/>
  <c r="R171" i="16"/>
  <c r="T171" i="16" s="1"/>
  <c r="R118" i="16"/>
  <c r="T118" i="16" s="1"/>
  <c r="R88" i="16"/>
  <c r="T88" i="16" s="1"/>
  <c r="R68" i="16"/>
  <c r="T68" i="16" s="1"/>
  <c r="R44" i="16"/>
  <c r="T44" i="16" s="1"/>
  <c r="R11" i="16"/>
  <c r="T11" i="16" s="1"/>
  <c r="J200" i="23"/>
  <c r="R46" i="16"/>
  <c r="T46" i="16" s="1"/>
  <c r="E242" i="23"/>
  <c r="R244" i="16"/>
  <c r="T244" i="16" s="1"/>
  <c r="R181" i="16"/>
  <c r="T181" i="16" s="1"/>
  <c r="H199" i="23"/>
  <c r="J342" i="23"/>
  <c r="Q417" i="16"/>
  <c r="S417" i="16" s="1"/>
  <c r="R412" i="16"/>
  <c r="T412" i="16" s="1"/>
  <c r="F374" i="23"/>
  <c r="F356" i="23"/>
  <c r="F344" i="23"/>
  <c r="F248" i="23"/>
  <c r="R133" i="16"/>
  <c r="T133" i="16" s="1"/>
  <c r="R205" i="16"/>
  <c r="T205" i="16" s="1"/>
  <c r="Q403" i="16"/>
  <c r="S403" i="16" s="1"/>
  <c r="R282" i="16"/>
  <c r="T282" i="16" s="1"/>
  <c r="R306" i="16"/>
  <c r="T306" i="16" s="1"/>
  <c r="C196" i="23"/>
  <c r="D196" i="23" s="1"/>
  <c r="R166" i="16"/>
  <c r="T166" i="16" s="1"/>
  <c r="R147" i="16"/>
  <c r="T147" i="16" s="1"/>
  <c r="R78" i="16"/>
  <c r="T78" i="16" s="1"/>
  <c r="R59" i="16"/>
  <c r="T59" i="16" s="1"/>
  <c r="K196" i="23"/>
  <c r="J197" i="23"/>
  <c r="F272" i="23"/>
  <c r="H344" i="23"/>
  <c r="G340" i="23"/>
  <c r="H343" i="23"/>
  <c r="K340" i="23"/>
  <c r="C402" i="23"/>
  <c r="D402" i="23" s="1"/>
  <c r="E260" i="23"/>
  <c r="E430" i="23"/>
  <c r="I431" i="23" s="1"/>
  <c r="F355" i="23"/>
  <c r="H200" i="23"/>
  <c r="K197" i="23"/>
  <c r="J199" i="23"/>
  <c r="K365" i="23"/>
  <c r="C272" i="23"/>
  <c r="D272" i="23" s="1"/>
  <c r="H340" i="23"/>
  <c r="K341" i="23"/>
  <c r="I341" i="23"/>
  <c r="J340" i="23"/>
  <c r="F197" i="23"/>
  <c r="R325" i="16"/>
  <c r="T325" i="16" s="1"/>
  <c r="R387" i="16"/>
  <c r="T387" i="16" s="1"/>
  <c r="E398" i="23"/>
  <c r="F403" i="23"/>
  <c r="F439" i="23"/>
  <c r="F443" i="23"/>
  <c r="F362" i="23"/>
  <c r="E356" i="23"/>
  <c r="E338" i="23"/>
  <c r="E332" i="23"/>
  <c r="E254" i="23"/>
  <c r="R121" i="16"/>
  <c r="T121" i="16" s="1"/>
  <c r="R241" i="16"/>
  <c r="T241" i="16" s="1"/>
  <c r="F320" i="23"/>
  <c r="R336" i="16"/>
  <c r="T336" i="16" s="1"/>
  <c r="F268" i="23"/>
  <c r="B273" i="23" s="1"/>
  <c r="B275" i="16" s="1"/>
  <c r="N275" i="16" s="1"/>
  <c r="R286" i="16"/>
  <c r="T286" i="16" s="1"/>
  <c r="R80" i="16"/>
  <c r="T80" i="16" s="1"/>
  <c r="F30" i="23"/>
  <c r="E30" i="23"/>
  <c r="E60" i="23"/>
  <c r="R246" i="16"/>
  <c r="T246" i="16" s="1"/>
  <c r="R130" i="16"/>
  <c r="T130" i="16" s="1"/>
  <c r="R111" i="16"/>
  <c r="T111" i="16" s="1"/>
  <c r="R97" i="16"/>
  <c r="T97" i="16" s="1"/>
  <c r="R76" i="16"/>
  <c r="T76" i="16" s="1"/>
  <c r="R61" i="16"/>
  <c r="T61" i="16" s="1"/>
  <c r="I200" i="23"/>
  <c r="I342" i="23"/>
  <c r="E197" i="23"/>
  <c r="C296" i="23"/>
  <c r="D296" i="23" s="1"/>
  <c r="I198" i="23"/>
  <c r="K198" i="23"/>
  <c r="K200" i="23"/>
  <c r="F308" i="23"/>
  <c r="F266" i="23"/>
  <c r="H341" i="23"/>
  <c r="K343" i="23"/>
  <c r="K342" i="23"/>
  <c r="R236" i="16"/>
  <c r="T236" i="16" s="1"/>
  <c r="R140" i="16"/>
  <c r="T140" i="16" s="1"/>
  <c r="R188" i="16"/>
  <c r="T188" i="16" s="1"/>
  <c r="R315" i="16"/>
  <c r="T315" i="16" s="1"/>
  <c r="E397" i="23"/>
  <c r="R126" i="16"/>
  <c r="T126" i="16" s="1"/>
  <c r="R207" i="16"/>
  <c r="T207" i="16" s="1"/>
  <c r="R66" i="16"/>
  <c r="T66" i="16" s="1"/>
  <c r="R222" i="16"/>
  <c r="T222" i="16" s="1"/>
  <c r="R47" i="16"/>
  <c r="T47" i="16" s="1"/>
  <c r="R102" i="16"/>
  <c r="T102" i="16" s="1"/>
  <c r="R320" i="16"/>
  <c r="T320" i="16" s="1"/>
  <c r="R345" i="16"/>
  <c r="T345" i="16" s="1"/>
  <c r="F340" i="23"/>
  <c r="B345" i="23" s="1"/>
  <c r="F128" i="23"/>
  <c r="F152" i="23"/>
  <c r="F218" i="23"/>
  <c r="E116" i="23"/>
  <c r="R272" i="16"/>
  <c r="T272" i="16" s="1"/>
  <c r="R291" i="16"/>
  <c r="T291" i="16" s="1"/>
  <c r="R145" i="16"/>
  <c r="T145" i="16" s="1"/>
  <c r="R106" i="16"/>
  <c r="T106" i="16" s="1"/>
  <c r="R85" i="16"/>
  <c r="T85" i="16" s="1"/>
  <c r="R56" i="16"/>
  <c r="T56" i="16" s="1"/>
  <c r="R32" i="16"/>
  <c r="T32" i="16" s="1"/>
  <c r="D194" i="23"/>
  <c r="E194" i="23" s="1"/>
  <c r="D164" i="23"/>
  <c r="E164" i="23" s="1"/>
  <c r="E448" i="23"/>
  <c r="H450" i="23" s="1"/>
  <c r="F430" i="23"/>
  <c r="B435" i="23" s="1"/>
  <c r="E436" i="23"/>
  <c r="J438" i="23" s="1"/>
  <c r="Q12" i="16"/>
  <c r="E431" i="23"/>
  <c r="R217" i="16"/>
  <c r="T217" i="16" s="1"/>
  <c r="C445" i="23"/>
  <c r="D445" i="23" s="1"/>
  <c r="I448" i="23"/>
  <c r="E426" i="23"/>
  <c r="C427" i="23"/>
  <c r="D427" i="23" s="1"/>
  <c r="E428" i="23"/>
  <c r="C428" i="23"/>
  <c r="D428" i="23" s="1"/>
  <c r="C440" i="23"/>
  <c r="D440" i="23" s="1"/>
  <c r="F425" i="23"/>
  <c r="R337" i="16"/>
  <c r="T337" i="16" s="1"/>
  <c r="R134" i="16"/>
  <c r="T134" i="16" s="1"/>
  <c r="Q393" i="16"/>
  <c r="Q399" i="16"/>
  <c r="S399" i="16" s="1"/>
  <c r="K364" i="23"/>
  <c r="J365" i="23"/>
  <c r="C396" i="23"/>
  <c r="D396" i="23" s="1"/>
  <c r="E414" i="23"/>
  <c r="H367" i="23"/>
  <c r="I366" i="23"/>
  <c r="K367" i="23"/>
  <c r="C403" i="23"/>
  <c r="D403" i="23" s="1"/>
  <c r="K403" i="23"/>
  <c r="C383" i="23"/>
  <c r="D383" i="23" s="1"/>
  <c r="F269" i="23"/>
  <c r="Q372" i="16"/>
  <c r="S372" i="16" s="1"/>
  <c r="E304" i="23"/>
  <c r="I308" i="23" s="1"/>
  <c r="J366" i="23"/>
  <c r="K366" i="23"/>
  <c r="H365" i="23"/>
  <c r="D5" i="23"/>
  <c r="E5" i="23" s="1"/>
  <c r="I446" i="23"/>
  <c r="H443" i="23"/>
  <c r="I445" i="23"/>
  <c r="J445" i="23"/>
  <c r="I442" i="23"/>
  <c r="K446" i="23"/>
  <c r="H442" i="23"/>
  <c r="H446" i="23"/>
  <c r="J446" i="23"/>
  <c r="I443" i="23"/>
  <c r="K442" i="23"/>
  <c r="J444" i="23"/>
  <c r="J442" i="23"/>
  <c r="K444" i="23"/>
  <c r="K443" i="23"/>
  <c r="H444" i="23"/>
  <c r="J443" i="23"/>
  <c r="G442" i="23"/>
  <c r="K445" i="23"/>
  <c r="I444" i="23"/>
  <c r="H445" i="23"/>
  <c r="R38" i="16"/>
  <c r="T38" i="16" s="1"/>
  <c r="Q273" i="16"/>
  <c r="S273" i="16" s="1"/>
  <c r="I434" i="23"/>
  <c r="H433" i="23"/>
  <c r="R77" i="16"/>
  <c r="T77" i="16" s="1"/>
  <c r="R136" i="16"/>
  <c r="T136" i="16" s="1"/>
  <c r="R312" i="16"/>
  <c r="T312" i="16" s="1"/>
  <c r="C446" i="23"/>
  <c r="D446" i="23" s="1"/>
  <c r="E440" i="23"/>
  <c r="F438" i="23"/>
  <c r="C238" i="23"/>
  <c r="D238" i="23" s="1"/>
  <c r="R260" i="16"/>
  <c r="T260" i="16" s="1"/>
  <c r="H430" i="23"/>
  <c r="E134" i="23"/>
  <c r="R223" i="16"/>
  <c r="T223" i="16" s="1"/>
  <c r="C384" i="23"/>
  <c r="D384" i="23" s="1"/>
  <c r="C266" i="23"/>
  <c r="D266" i="23" s="1"/>
  <c r="K410" i="23"/>
  <c r="K433" i="23"/>
  <c r="F437" i="23"/>
  <c r="E437" i="23"/>
  <c r="Q283" i="16"/>
  <c r="R184" i="16"/>
  <c r="T184" i="16" s="1"/>
  <c r="C449" i="23"/>
  <c r="D449" i="23" s="1"/>
  <c r="C425" i="23"/>
  <c r="D425" i="23" s="1"/>
  <c r="F134" i="23"/>
  <c r="H431" i="23"/>
  <c r="F413" i="23"/>
  <c r="R232" i="16"/>
  <c r="T232" i="16" s="1"/>
  <c r="E407" i="23"/>
  <c r="R48" i="16"/>
  <c r="T48" i="16" s="1"/>
  <c r="E384" i="23"/>
  <c r="K450" i="23"/>
  <c r="K448" i="23"/>
  <c r="E449" i="23"/>
  <c r="E438" i="23"/>
  <c r="R19" i="16"/>
  <c r="T19" i="16" s="1"/>
  <c r="E380" i="23"/>
  <c r="R204" i="16"/>
  <c r="T204" i="16" s="1"/>
  <c r="F446" i="23"/>
  <c r="J434" i="23"/>
  <c r="E198" i="23"/>
  <c r="R146" i="16"/>
  <c r="T146" i="16" s="1"/>
  <c r="C444" i="23"/>
  <c r="D444" i="23" s="1"/>
  <c r="F450" i="23"/>
  <c r="F158" i="23"/>
  <c r="R267" i="16"/>
  <c r="T267" i="16" s="1"/>
  <c r="E238" i="23"/>
  <c r="K434" i="23"/>
  <c r="J432" i="23"/>
  <c r="G446" i="23"/>
  <c r="R165" i="16"/>
  <c r="T165" i="16" s="1"/>
  <c r="E158" i="23"/>
  <c r="R194" i="16"/>
  <c r="T194" i="16" s="1"/>
  <c r="I452" i="23"/>
  <c r="R10" i="16"/>
  <c r="T10" i="16" s="1"/>
  <c r="R331" i="16"/>
  <c r="T331" i="16" s="1"/>
  <c r="I430" i="23"/>
  <c r="H434" i="23"/>
  <c r="R29" i="16"/>
  <c r="T29" i="16" s="1"/>
  <c r="R277" i="16"/>
  <c r="T277" i="16" s="1"/>
  <c r="R252" i="16"/>
  <c r="T252" i="16" s="1"/>
  <c r="S4" i="16"/>
  <c r="S5" i="16"/>
  <c r="R278" i="16"/>
  <c r="T278" i="16" s="1"/>
  <c r="I374" i="23"/>
  <c r="I268" i="23"/>
  <c r="R384" i="16"/>
  <c r="T384" i="16" s="1"/>
  <c r="Q350" i="16"/>
  <c r="S350" i="16" s="1"/>
  <c r="R288" i="16"/>
  <c r="T288" i="16" s="1"/>
  <c r="C385" i="23"/>
  <c r="D385" i="23" s="1"/>
  <c r="R182" i="16"/>
  <c r="T182" i="16" s="1"/>
  <c r="F385" i="23"/>
  <c r="R211" i="16"/>
  <c r="T211" i="16" s="1"/>
  <c r="R153" i="16"/>
  <c r="T153" i="16" s="1"/>
  <c r="R105" i="16"/>
  <c r="T105" i="16" s="1"/>
  <c r="R60" i="16"/>
  <c r="T60" i="16" s="1"/>
  <c r="Q307" i="16"/>
  <c r="S307" i="16" s="1"/>
  <c r="I415" i="23"/>
  <c r="C413" i="23"/>
  <c r="D413" i="23" s="1"/>
  <c r="H372" i="23"/>
  <c r="I270" i="23"/>
  <c r="Q379" i="16"/>
  <c r="Q398" i="16"/>
  <c r="S398" i="16" s="1"/>
  <c r="F240" i="23"/>
  <c r="R192" i="16"/>
  <c r="T192" i="16" s="1"/>
  <c r="Q292" i="16"/>
  <c r="F313" i="23"/>
  <c r="R225" i="16"/>
  <c r="T225" i="16" s="1"/>
  <c r="R168" i="16"/>
  <c r="T168" i="16" s="1"/>
  <c r="R139" i="16"/>
  <c r="T139" i="16" s="1"/>
  <c r="R84" i="16"/>
  <c r="T84" i="16" s="1"/>
  <c r="Q355" i="16"/>
  <c r="C271" i="23"/>
  <c r="D271" i="23" s="1"/>
  <c r="J374" i="23"/>
  <c r="I370" i="23"/>
  <c r="Q264" i="16"/>
  <c r="E307" i="23"/>
  <c r="R254" i="16"/>
  <c r="T254" i="16" s="1"/>
  <c r="Q369" i="16"/>
  <c r="S369" i="16" s="1"/>
  <c r="R259" i="16"/>
  <c r="T259" i="16" s="1"/>
  <c r="R187" i="16"/>
  <c r="T187" i="16" s="1"/>
  <c r="R120" i="16"/>
  <c r="T120" i="16" s="1"/>
  <c r="R17" i="16"/>
  <c r="T17" i="16" s="1"/>
  <c r="R7" i="16"/>
  <c r="T7" i="16" s="1"/>
  <c r="E328" i="23"/>
  <c r="K332" i="23" s="1"/>
  <c r="K408" i="23"/>
  <c r="J407" i="23"/>
  <c r="K409" i="23"/>
  <c r="E409" i="23"/>
  <c r="I409" i="23"/>
  <c r="R238" i="16"/>
  <c r="T238" i="16" s="1"/>
  <c r="R174" i="16"/>
  <c r="T174" i="16" s="1"/>
  <c r="R150" i="16"/>
  <c r="T150" i="16" s="1"/>
  <c r="R117" i="16"/>
  <c r="T117" i="16" s="1"/>
  <c r="R91" i="16"/>
  <c r="T91" i="16" s="1"/>
  <c r="R53" i="16"/>
  <c r="T53" i="16" s="1"/>
  <c r="R24" i="16"/>
  <c r="T24" i="16" s="1"/>
  <c r="S8" i="16"/>
  <c r="K407" i="23"/>
  <c r="I408" i="23"/>
  <c r="J409" i="23"/>
  <c r="K406" i="23"/>
  <c r="F270" i="23"/>
  <c r="H406" i="23"/>
  <c r="F341" i="23"/>
  <c r="C371" i="23"/>
  <c r="D371" i="23" s="1"/>
  <c r="F404" i="23"/>
  <c r="R402" i="16"/>
  <c r="T402" i="16" s="1"/>
  <c r="R154" i="16"/>
  <c r="T154" i="16" s="1"/>
  <c r="R122" i="16"/>
  <c r="T122" i="16" s="1"/>
  <c r="R67" i="16"/>
  <c r="T67" i="16" s="1"/>
  <c r="R5" i="16"/>
  <c r="T5" i="16" s="1"/>
  <c r="H409" i="23"/>
  <c r="J410" i="23"/>
  <c r="C406" i="23"/>
  <c r="D406" i="23" s="1"/>
  <c r="K361" i="23"/>
  <c r="K362" i="23"/>
  <c r="J408" i="23"/>
  <c r="I407" i="23"/>
  <c r="E371" i="23"/>
  <c r="G374" i="23" s="1"/>
  <c r="J198" i="23"/>
  <c r="E306" i="23"/>
  <c r="R258" i="16"/>
  <c r="T258" i="16" s="1"/>
  <c r="R62" i="16"/>
  <c r="T62" i="16" s="1"/>
  <c r="J413" i="23"/>
  <c r="F271" i="23"/>
  <c r="K374" i="23"/>
  <c r="J371" i="23"/>
  <c r="K370" i="23"/>
  <c r="G370" i="23"/>
  <c r="K371" i="23"/>
  <c r="R363" i="16"/>
  <c r="T363" i="16" s="1"/>
  <c r="Q410" i="16"/>
  <c r="S410" i="16" s="1"/>
  <c r="C366" i="23"/>
  <c r="D366" i="23" s="1"/>
  <c r="F394" i="23"/>
  <c r="B399" i="23" s="1"/>
  <c r="B401" i="16" s="1"/>
  <c r="N401" i="16" s="1"/>
  <c r="R378" i="16"/>
  <c r="T378" i="16" s="1"/>
  <c r="Q382" i="16"/>
  <c r="S382" i="16" s="1"/>
  <c r="R405" i="16"/>
  <c r="T405" i="16" s="1"/>
  <c r="C370" i="23"/>
  <c r="D370" i="23" s="1"/>
  <c r="F307" i="23"/>
  <c r="F372" i="23"/>
  <c r="Q334" i="16"/>
  <c r="S334" i="16" s="1"/>
  <c r="Q420" i="16"/>
  <c r="C380" i="23"/>
  <c r="D380" i="23" s="1"/>
  <c r="J372" i="23"/>
  <c r="H373" i="23"/>
  <c r="I371" i="23"/>
  <c r="H374" i="23"/>
  <c r="R344" i="16"/>
  <c r="T344" i="16" s="1"/>
  <c r="Q400" i="16"/>
  <c r="S400" i="16" s="1"/>
  <c r="E366" i="23"/>
  <c r="C394" i="23"/>
  <c r="D394" i="23" s="1"/>
  <c r="D354" i="23"/>
  <c r="E354" i="23" s="1"/>
  <c r="R415" i="16"/>
  <c r="T415" i="16" s="1"/>
  <c r="F348" i="23"/>
  <c r="F370" i="23"/>
  <c r="B375" i="23" s="1"/>
  <c r="B377" i="16" s="1"/>
  <c r="C377" i="16" s="1"/>
  <c r="K372" i="23"/>
  <c r="H370" i="23"/>
  <c r="J370" i="23"/>
  <c r="I372" i="23"/>
  <c r="J373" i="23"/>
  <c r="R330" i="16"/>
  <c r="T330" i="16" s="1"/>
  <c r="F342" i="23"/>
  <c r="H371" i="23"/>
  <c r="Q368" i="16"/>
  <c r="S368" i="16" s="1"/>
  <c r="C348" i="23"/>
  <c r="D348" i="23" s="1"/>
  <c r="Q349" i="16"/>
  <c r="S349" i="16" s="1"/>
  <c r="C313" i="23"/>
  <c r="D313" i="23" s="1"/>
  <c r="Q348" i="16"/>
  <c r="S348" i="16" s="1"/>
  <c r="R234" i="16"/>
  <c r="T234" i="16" s="1"/>
  <c r="R169" i="16"/>
  <c r="T169" i="16" s="1"/>
  <c r="R160" i="16"/>
  <c r="T160" i="16" s="1"/>
  <c r="R89" i="16"/>
  <c r="T89" i="16" s="1"/>
  <c r="R30" i="16"/>
  <c r="T30" i="16" s="1"/>
  <c r="Q319" i="16"/>
  <c r="R229" i="16"/>
  <c r="T229" i="16" s="1"/>
  <c r="R214" i="16"/>
  <c r="T214" i="16" s="1"/>
  <c r="R108" i="16"/>
  <c r="T108" i="16" s="1"/>
  <c r="R26" i="16"/>
  <c r="T26" i="16" s="1"/>
  <c r="Q28" i="16"/>
  <c r="R366" i="16"/>
  <c r="T366" i="16" s="1"/>
  <c r="R112" i="16"/>
  <c r="T112" i="16" s="1"/>
  <c r="R92" i="16"/>
  <c r="T92" i="16" s="1"/>
  <c r="R18" i="16"/>
  <c r="T18" i="16" s="1"/>
  <c r="D224" i="23"/>
  <c r="E224" i="23" s="1"/>
  <c r="D323" i="23"/>
  <c r="E323" i="23" s="1"/>
  <c r="D322" i="23"/>
  <c r="E322" i="23" s="1"/>
  <c r="D324" i="23"/>
  <c r="E324" i="23" s="1"/>
  <c r="G394" i="23"/>
  <c r="J398" i="23"/>
  <c r="K397" i="23"/>
  <c r="I396" i="23"/>
  <c r="H397" i="23"/>
  <c r="H394" i="23"/>
  <c r="H398" i="23"/>
  <c r="K395" i="23"/>
  <c r="I395" i="23"/>
  <c r="J396" i="23"/>
  <c r="I398" i="23"/>
  <c r="J395" i="23"/>
  <c r="I397" i="23"/>
  <c r="H395" i="23"/>
  <c r="K396" i="23"/>
  <c r="J397" i="23"/>
  <c r="D286" i="23"/>
  <c r="E286" i="23" s="1"/>
  <c r="I287" i="23" s="1"/>
  <c r="D287" i="23"/>
  <c r="E287" i="23" s="1"/>
  <c r="D182" i="23"/>
  <c r="E182" i="23" s="1"/>
  <c r="Q381" i="16"/>
  <c r="R423" i="16"/>
  <c r="T423" i="16" s="1"/>
  <c r="K415" i="23"/>
  <c r="J415" i="23"/>
  <c r="H412" i="23"/>
  <c r="C305" i="23"/>
  <c r="D305" i="23" s="1"/>
  <c r="F200" i="23"/>
  <c r="Q300" i="16"/>
  <c r="R358" i="16"/>
  <c r="T358" i="16" s="1"/>
  <c r="F398" i="23"/>
  <c r="J403" i="23"/>
  <c r="K401" i="23"/>
  <c r="R212" i="16"/>
  <c r="T212" i="16" s="1"/>
  <c r="R418" i="16"/>
  <c r="T418" i="16" s="1"/>
  <c r="R216" i="16"/>
  <c r="T216" i="16" s="1"/>
  <c r="R170" i="16"/>
  <c r="T170" i="16" s="1"/>
  <c r="R135" i="16"/>
  <c r="T135" i="16" s="1"/>
  <c r="E382" i="23"/>
  <c r="I382" i="23" s="1"/>
  <c r="F254" i="23"/>
  <c r="Q295" i="16"/>
  <c r="Q261" i="16"/>
  <c r="R219" i="16"/>
  <c r="T219" i="16" s="1"/>
  <c r="R198" i="16"/>
  <c r="T198" i="16" s="1"/>
  <c r="R152" i="16"/>
  <c r="T152" i="16" s="1"/>
  <c r="R110" i="16"/>
  <c r="T110" i="16" s="1"/>
  <c r="R31" i="16"/>
  <c r="T31" i="16" s="1"/>
  <c r="C218" i="23"/>
  <c r="D218" i="23" s="1"/>
  <c r="D170" i="23"/>
  <c r="E170" i="23" s="1"/>
  <c r="E293" i="23"/>
  <c r="G412" i="23"/>
  <c r="I414" i="23"/>
  <c r="K413" i="23"/>
  <c r="F305" i="23"/>
  <c r="C200" i="23"/>
  <c r="D200" i="23" s="1"/>
  <c r="Q280" i="16"/>
  <c r="R354" i="16"/>
  <c r="T354" i="16" s="1"/>
  <c r="H403" i="23"/>
  <c r="K402" i="23"/>
  <c r="I404" i="23"/>
  <c r="Q328" i="16"/>
  <c r="Q309" i="16"/>
  <c r="S309" i="16" s="1"/>
  <c r="R367" i="16"/>
  <c r="T367" i="16" s="1"/>
  <c r="R404" i="16"/>
  <c r="T404" i="16" s="1"/>
  <c r="R163" i="16"/>
  <c r="T163" i="16" s="1"/>
  <c r="R376" i="16"/>
  <c r="T376" i="16" s="1"/>
  <c r="R64" i="16"/>
  <c r="T64" i="16" s="1"/>
  <c r="F241" i="23"/>
  <c r="E269" i="23"/>
  <c r="Q333" i="16"/>
  <c r="Q266" i="16"/>
  <c r="R193" i="16"/>
  <c r="T193" i="16" s="1"/>
  <c r="R156" i="16"/>
  <c r="T156" i="16" s="1"/>
  <c r="R114" i="16"/>
  <c r="T114" i="16" s="1"/>
  <c r="R79" i="16"/>
  <c r="T79" i="16" s="1"/>
  <c r="R55" i="16"/>
  <c r="T55" i="16" s="1"/>
  <c r="R8" i="16"/>
  <c r="T8" i="16" s="1"/>
  <c r="Q157" i="16"/>
  <c r="D277" i="23"/>
  <c r="E277" i="23" s="1"/>
  <c r="H416" i="23"/>
  <c r="J414" i="23"/>
  <c r="H414" i="23"/>
  <c r="C407" i="23"/>
  <c r="D407" i="23" s="1"/>
  <c r="Q285" i="16"/>
  <c r="R414" i="16"/>
  <c r="T414" i="16" s="1"/>
  <c r="I403" i="23"/>
  <c r="R189" i="16"/>
  <c r="T189" i="16" s="1"/>
  <c r="R249" i="16"/>
  <c r="T249" i="16" s="1"/>
  <c r="Q391" i="16"/>
  <c r="R186" i="16"/>
  <c r="T186" i="16" s="1"/>
  <c r="R304" i="16"/>
  <c r="T304" i="16" s="1"/>
  <c r="R99" i="16"/>
  <c r="T99" i="16" s="1"/>
  <c r="R124" i="16"/>
  <c r="T124" i="16" s="1"/>
  <c r="R276" i="16"/>
  <c r="T276" i="16" s="1"/>
  <c r="F146" i="23"/>
  <c r="E241" i="23"/>
  <c r="Q314" i="16"/>
  <c r="S314" i="16" s="1"/>
  <c r="Q346" i="16"/>
  <c r="S346" i="16" s="1"/>
  <c r="R142" i="16"/>
  <c r="T142" i="16" s="1"/>
  <c r="R35" i="16"/>
  <c r="T35" i="16" s="1"/>
  <c r="R13" i="16"/>
  <c r="T13" i="16" s="1"/>
  <c r="Q178" i="16"/>
  <c r="S178" i="16" s="1"/>
  <c r="D212" i="23"/>
  <c r="E212" i="23" s="1"/>
  <c r="D6" i="23"/>
  <c r="E6" i="23" s="1"/>
  <c r="F364" i="23"/>
  <c r="B369" i="23" s="1"/>
  <c r="C364" i="23"/>
  <c r="D364" i="23" s="1"/>
  <c r="D326" i="23"/>
  <c r="E326" i="23" s="1"/>
  <c r="R302" i="16"/>
  <c r="T302" i="16" s="1"/>
  <c r="D278" i="23"/>
  <c r="E278" i="23" s="1"/>
  <c r="D263" i="23"/>
  <c r="E263" i="23" s="1"/>
  <c r="D229" i="23"/>
  <c r="E229" i="23" s="1"/>
  <c r="R213" i="16"/>
  <c r="T213" i="16" s="1"/>
  <c r="E176" i="23"/>
  <c r="R175" i="16"/>
  <c r="T175" i="16" s="1"/>
  <c r="D169" i="23"/>
  <c r="E169" i="23" s="1"/>
  <c r="D157" i="23"/>
  <c r="E157" i="23" s="1"/>
  <c r="R132" i="16"/>
  <c r="T132" i="16" s="1"/>
  <c r="D121" i="23"/>
  <c r="E121" i="23" s="1"/>
  <c r="R100" i="16"/>
  <c r="T100" i="16" s="1"/>
  <c r="R43" i="16"/>
  <c r="T43" i="16" s="1"/>
  <c r="U389" i="16"/>
  <c r="R389" i="16" s="1"/>
  <c r="T389" i="16" s="1"/>
  <c r="C389" i="16"/>
  <c r="R37" i="16"/>
  <c r="T37" i="16" s="1"/>
  <c r="S7" i="16"/>
  <c r="S6" i="16"/>
  <c r="F1" i="16"/>
  <c r="F1" i="22"/>
  <c r="C203" i="16"/>
  <c r="N203" i="16"/>
  <c r="D336" i="23"/>
  <c r="E336" i="23" s="1"/>
  <c r="D257" i="23"/>
  <c r="E257" i="23" s="1"/>
  <c r="D259" i="23"/>
  <c r="E259" i="23" s="1"/>
  <c r="D337" i="23"/>
  <c r="E337" i="23" s="1"/>
  <c r="R411" i="16"/>
  <c r="T411" i="16" s="1"/>
  <c r="Q392" i="16"/>
  <c r="R141" i="16"/>
  <c r="T141" i="16" s="1"/>
  <c r="Q141" i="16"/>
  <c r="C415" i="23"/>
  <c r="D415" i="23" s="1"/>
  <c r="E416" i="23"/>
  <c r="C410" i="23"/>
  <c r="D410" i="23" s="1"/>
  <c r="H197" i="23"/>
  <c r="E367" i="23"/>
  <c r="Q242" i="16"/>
  <c r="S242" i="16" s="1"/>
  <c r="Q237" i="16"/>
  <c r="Q230" i="16"/>
  <c r="Q220" i="16"/>
  <c r="S220" i="16" s="1"/>
  <c r="R201" i="16"/>
  <c r="T201" i="16" s="1"/>
  <c r="Q201" i="16"/>
  <c r="S201" i="16" s="1"/>
  <c r="R172" i="16"/>
  <c r="T172" i="16" s="1"/>
  <c r="Q172" i="16"/>
  <c r="R115" i="16"/>
  <c r="T115" i="16" s="1"/>
  <c r="Q115" i="16"/>
  <c r="D352" i="23"/>
  <c r="E352" i="23" s="1"/>
  <c r="J352" i="23" s="1"/>
  <c r="F415" i="23"/>
  <c r="J402" i="23"/>
  <c r="K400" i="23"/>
  <c r="I400" i="23"/>
  <c r="C416" i="23"/>
  <c r="D416" i="23" s="1"/>
  <c r="C400" i="23"/>
  <c r="D400" i="23" s="1"/>
  <c r="F367" i="23"/>
  <c r="R290" i="16"/>
  <c r="T290" i="16" s="1"/>
  <c r="C239" i="23"/>
  <c r="D239" i="23" s="1"/>
  <c r="E239" i="23"/>
  <c r="J401" i="23"/>
  <c r="I402" i="23"/>
  <c r="C401" i="23"/>
  <c r="D401" i="23" s="1"/>
  <c r="H198" i="23"/>
  <c r="I199" i="23"/>
  <c r="C145" i="23"/>
  <c r="D145" i="23" s="1"/>
  <c r="E145" i="23" s="1"/>
  <c r="R158" i="16"/>
  <c r="T158" i="16" s="1"/>
  <c r="Q158" i="16"/>
  <c r="R148" i="16"/>
  <c r="T148" i="16" s="1"/>
  <c r="Q148" i="16"/>
  <c r="S148" i="16" s="1"/>
  <c r="R129" i="16"/>
  <c r="T129" i="16" s="1"/>
  <c r="Q129" i="16"/>
  <c r="Q98" i="16"/>
  <c r="Q94" i="16"/>
  <c r="Q86" i="16"/>
  <c r="S86" i="16" s="1"/>
  <c r="Q82" i="16"/>
  <c r="Q74" i="16"/>
  <c r="S74" i="16" s="1"/>
  <c r="Q65" i="16"/>
  <c r="Q58" i="16"/>
  <c r="Q41" i="16"/>
  <c r="D226" i="23"/>
  <c r="E226" i="23" s="1"/>
  <c r="D89" i="23"/>
  <c r="E89" i="23" s="1"/>
  <c r="J394" i="23"/>
  <c r="I394" i="23"/>
  <c r="K398" i="23"/>
  <c r="H396" i="23"/>
  <c r="K394" i="23"/>
  <c r="C386" i="23"/>
  <c r="D386" i="23" s="1"/>
  <c r="E386" i="23"/>
  <c r="J400" i="23"/>
  <c r="H401" i="23"/>
  <c r="K404" i="23"/>
  <c r="H400" i="23"/>
  <c r="G400" i="23"/>
  <c r="H404" i="23"/>
  <c r="H402" i="23"/>
  <c r="E395" i="23"/>
  <c r="F395" i="23"/>
  <c r="F406" i="23"/>
  <c r="B411" i="23" s="1"/>
  <c r="B413" i="16" s="1"/>
  <c r="C413" i="16" s="1"/>
  <c r="F314" i="23"/>
  <c r="C409" i="23"/>
  <c r="D409" i="23" s="1"/>
  <c r="F302" i="23"/>
  <c r="C320" i="23"/>
  <c r="R274" i="16"/>
  <c r="T274" i="16" s="1"/>
  <c r="R298" i="16"/>
  <c r="T298" i="16" s="1"/>
  <c r="Q406" i="16"/>
  <c r="S406" i="16" s="1"/>
  <c r="R310" i="16"/>
  <c r="T310" i="16" s="1"/>
  <c r="Q303" i="16"/>
  <c r="Q284" i="16"/>
  <c r="R262" i="16"/>
  <c r="T262" i="16" s="1"/>
  <c r="D151" i="23"/>
  <c r="E151" i="23" s="1"/>
  <c r="H410" i="23"/>
  <c r="H407" i="23"/>
  <c r="I410" i="23"/>
  <c r="E199" i="23"/>
  <c r="F306" i="23"/>
  <c r="F296" i="23"/>
  <c r="C382" i="23"/>
  <c r="D382" i="23" s="1"/>
  <c r="E341" i="23"/>
  <c r="C302" i="23"/>
  <c r="C342" i="23"/>
  <c r="D342" i="23" s="1"/>
  <c r="D256" i="23"/>
  <c r="E256" i="23" s="1"/>
  <c r="D335" i="23"/>
  <c r="E335" i="23" s="1"/>
  <c r="Q370" i="16"/>
  <c r="S370" i="16" s="1"/>
  <c r="D246" i="23"/>
  <c r="E246" i="23" s="1"/>
  <c r="H359" i="23"/>
  <c r="H358" i="23"/>
  <c r="F358" i="23" s="1"/>
  <c r="F359" i="23" s="1"/>
  <c r="F360" i="23" s="1"/>
  <c r="F361" i="23" s="1"/>
  <c r="J358" i="23"/>
  <c r="G358" i="23"/>
  <c r="H360" i="23"/>
  <c r="I362" i="23"/>
  <c r="J361" i="23"/>
  <c r="I360" i="23"/>
  <c r="G359" i="23"/>
  <c r="G362" i="23"/>
  <c r="I361" i="23"/>
  <c r="K359" i="23"/>
  <c r="G360" i="23"/>
  <c r="D258" i="23"/>
  <c r="D276" i="23"/>
  <c r="E276" i="23" s="1"/>
  <c r="D275" i="23"/>
  <c r="E275" i="23" s="1"/>
  <c r="G361" i="23"/>
  <c r="J367" i="23"/>
  <c r="H368" i="23"/>
  <c r="I365" i="23"/>
  <c r="K368" i="23"/>
  <c r="I364" i="23"/>
  <c r="J364" i="23"/>
  <c r="H364" i="23"/>
  <c r="J341" i="23"/>
  <c r="H342" i="23"/>
  <c r="I344" i="23"/>
  <c r="I416" i="23"/>
  <c r="H415" i="23"/>
  <c r="J416" i="23"/>
  <c r="K414" i="23"/>
  <c r="I412" i="23"/>
  <c r="J412" i="23"/>
  <c r="D325" i="23"/>
  <c r="E325" i="23" s="1"/>
  <c r="D262" i="23"/>
  <c r="E262" i="23" s="1"/>
  <c r="J266" i="23" s="1"/>
  <c r="J359" i="23"/>
  <c r="H361" i="23"/>
  <c r="J360" i="23"/>
  <c r="K360" i="23"/>
  <c r="H362" i="23"/>
  <c r="K270" i="23"/>
  <c r="C422" i="23"/>
  <c r="D420" i="23" s="1"/>
  <c r="F410" i="23"/>
  <c r="F386" i="23"/>
  <c r="F260" i="23"/>
  <c r="D292" i="23"/>
  <c r="C340" i="23"/>
  <c r="D340" i="23" s="1"/>
  <c r="K199" i="23"/>
  <c r="C314" i="23"/>
  <c r="I272" i="23"/>
  <c r="F346" i="23"/>
  <c r="B351" i="23" s="1"/>
  <c r="C353" i="16" s="1"/>
  <c r="F349" i="23"/>
  <c r="E355" i="23"/>
  <c r="Q362" i="16"/>
  <c r="Q388" i="16"/>
  <c r="S388" i="16" s="1"/>
  <c r="Q385" i="16"/>
  <c r="S385" i="16" s="1"/>
  <c r="R361" i="16"/>
  <c r="T361" i="16" s="1"/>
  <c r="Q327" i="16"/>
  <c r="Q324" i="16"/>
  <c r="Q313" i="16"/>
  <c r="Q289" i="16"/>
  <c r="R268" i="16"/>
  <c r="T268" i="16" s="1"/>
  <c r="D167" i="23"/>
  <c r="E167" i="23" s="1"/>
  <c r="D163" i="23"/>
  <c r="E163" i="23" s="1"/>
  <c r="D154" i="23"/>
  <c r="E154" i="23" s="1"/>
  <c r="D120" i="23"/>
  <c r="E120" i="23" s="1"/>
  <c r="D227" i="23"/>
  <c r="E227" i="23" s="1"/>
  <c r="D172" i="23"/>
  <c r="R375" i="16"/>
  <c r="T375" i="16" s="1"/>
  <c r="Q409" i="16"/>
  <c r="S409" i="16" s="1"/>
  <c r="D222" i="23"/>
  <c r="E222" i="23" s="1"/>
  <c r="Q203" i="16"/>
  <c r="S203" i="16" s="1"/>
  <c r="D175" i="23"/>
  <c r="E175" i="23" s="1"/>
  <c r="D160" i="23"/>
  <c r="E160" i="23" s="1"/>
  <c r="D156" i="23"/>
  <c r="E156" i="23" s="1"/>
  <c r="D150" i="23"/>
  <c r="E150" i="23" s="1"/>
  <c r="D83" i="23"/>
  <c r="E83" i="23" s="1"/>
  <c r="D250" i="23"/>
  <c r="E250" i="23" s="1"/>
  <c r="D210" i="23"/>
  <c r="E210" i="23" s="1"/>
  <c r="D202" i="23"/>
  <c r="E202" i="23" s="1"/>
  <c r="D191" i="23"/>
  <c r="E191" i="23" s="1"/>
  <c r="D187" i="23"/>
  <c r="E187" i="23" s="1"/>
  <c r="D179" i="23"/>
  <c r="E179" i="23" s="1"/>
  <c r="D168" i="23"/>
  <c r="E168" i="23" s="1"/>
  <c r="D155" i="23"/>
  <c r="E155" i="23" s="1"/>
  <c r="D92" i="23"/>
  <c r="E92" i="23" s="1"/>
  <c r="D82" i="23"/>
  <c r="E82" i="23" s="1"/>
  <c r="N371" i="16"/>
  <c r="C371" i="16"/>
  <c r="U371" i="16"/>
  <c r="Q371" i="16" s="1"/>
  <c r="S371" i="16" s="1"/>
  <c r="U311" i="16"/>
  <c r="N311" i="16"/>
  <c r="C347" i="16"/>
  <c r="N347" i="16"/>
  <c r="U347" i="16"/>
  <c r="U245" i="16"/>
  <c r="C245" i="16"/>
  <c r="N245" i="16"/>
  <c r="I359" i="23"/>
  <c r="G444" i="23"/>
  <c r="G445" i="23"/>
  <c r="G443" i="23"/>
  <c r="E334" i="23"/>
  <c r="J362" i="23"/>
  <c r="I358" i="23"/>
  <c r="C414" i="23"/>
  <c r="D414" i="23" s="1"/>
  <c r="I433" i="23"/>
  <c r="K430" i="23"/>
  <c r="C432" i="23"/>
  <c r="D432" i="23" s="1"/>
  <c r="E424" i="23"/>
  <c r="E432" i="23"/>
  <c r="E434" i="23"/>
  <c r="H413" i="23"/>
  <c r="K412" i="23"/>
  <c r="C404" i="23"/>
  <c r="D404" i="23" s="1"/>
  <c r="I197" i="23"/>
  <c r="H196" i="23"/>
  <c r="I196" i="23"/>
  <c r="C284" i="23"/>
  <c r="F284" i="23"/>
  <c r="F343" i="23"/>
  <c r="E343" i="23"/>
  <c r="C373" i="23"/>
  <c r="D373" i="23" s="1"/>
  <c r="F373" i="23"/>
  <c r="F424" i="23"/>
  <c r="B429" i="23" s="1"/>
  <c r="J431" i="23"/>
  <c r="K432" i="23"/>
  <c r="F434" i="23"/>
  <c r="I368" i="23"/>
  <c r="J368" i="23"/>
  <c r="D319" i="23"/>
  <c r="F365" i="23"/>
  <c r="C365" i="23"/>
  <c r="D365" i="23" s="1"/>
  <c r="J430" i="23"/>
  <c r="H432" i="23"/>
  <c r="I401" i="23"/>
  <c r="I413" i="23"/>
  <c r="K449" i="23"/>
  <c r="J452" i="23"/>
  <c r="K452" i="23"/>
  <c r="H451" i="23"/>
  <c r="F444" i="23"/>
  <c r="G430" i="23"/>
  <c r="F401" i="23"/>
  <c r="G436" i="23"/>
  <c r="C436" i="23"/>
  <c r="D436" i="23" s="1"/>
  <c r="D274" i="23"/>
  <c r="E346" i="23"/>
  <c r="C412" i="23"/>
  <c r="D412" i="23" s="1"/>
  <c r="F412" i="23"/>
  <c r="B417" i="23" s="1"/>
  <c r="B419" i="16" s="1"/>
  <c r="C391" i="23"/>
  <c r="C343" i="23"/>
  <c r="D343" i="23" s="1"/>
  <c r="E349" i="23"/>
  <c r="R397" i="16"/>
  <c r="T397" i="16" s="1"/>
  <c r="Q316" i="16"/>
  <c r="S316" i="16" s="1"/>
  <c r="Q374" i="16"/>
  <c r="S374" i="16" s="1"/>
  <c r="Q373" i="16"/>
  <c r="S373" i="16" s="1"/>
  <c r="E172" i="23"/>
  <c r="D174" i="23"/>
  <c r="D173" i="23"/>
  <c r="E173" i="23" s="1"/>
  <c r="Q340" i="16"/>
  <c r="S340" i="16" s="1"/>
  <c r="R421" i="16"/>
  <c r="T421" i="16" s="1"/>
  <c r="R416" i="16"/>
  <c r="T416" i="16" s="1"/>
  <c r="D251" i="23"/>
  <c r="E251" i="23" s="1"/>
  <c r="D253" i="23"/>
  <c r="E253" i="23" s="1"/>
  <c r="D223" i="23"/>
  <c r="E223" i="23" s="1"/>
  <c r="D221" i="23"/>
  <c r="E221" i="23" s="1"/>
  <c r="D184" i="23"/>
  <c r="E184" i="23" s="1"/>
  <c r="D185" i="23"/>
  <c r="E185" i="23" s="1"/>
  <c r="D186" i="23"/>
  <c r="E186" i="23" s="1"/>
  <c r="D247" i="23"/>
  <c r="E247" i="23" s="1"/>
  <c r="D245" i="23"/>
  <c r="E245" i="23" s="1"/>
  <c r="D232" i="23"/>
  <c r="D233" i="23"/>
  <c r="E233" i="23" s="1"/>
  <c r="D234" i="23"/>
  <c r="E234" i="23" s="1"/>
  <c r="D211" i="23"/>
  <c r="E211" i="23" s="1"/>
  <c r="D209" i="23"/>
  <c r="E209" i="23" s="1"/>
  <c r="D203" i="23"/>
  <c r="E203" i="23" s="1"/>
  <c r="D205" i="23"/>
  <c r="E205" i="23" s="1"/>
  <c r="D192" i="23"/>
  <c r="E192" i="23" s="1"/>
  <c r="D190" i="23"/>
  <c r="E190" i="23" s="1"/>
  <c r="D180" i="23"/>
  <c r="E180" i="23" s="1"/>
  <c r="D178" i="23"/>
  <c r="E178" i="23" s="1"/>
  <c r="R321" i="16"/>
  <c r="T321" i="16" s="1"/>
  <c r="Q364" i="16"/>
  <c r="S364" i="16" s="1"/>
  <c r="D235" i="23"/>
  <c r="E235" i="23" s="1"/>
  <c r="D206" i="23"/>
  <c r="E206" i="23" s="1"/>
  <c r="C138" i="23"/>
  <c r="D138" i="23" s="1"/>
  <c r="E138" i="23" s="1"/>
  <c r="C126" i="23"/>
  <c r="D126" i="23" s="1"/>
  <c r="E126" i="23" s="1"/>
  <c r="D252" i="23"/>
  <c r="E252" i="23" s="1"/>
  <c r="D244" i="23"/>
  <c r="E244" i="23" s="1"/>
  <c r="E232" i="23"/>
  <c r="D228" i="23"/>
  <c r="E228" i="23" s="1"/>
  <c r="D220" i="23"/>
  <c r="E220" i="23" s="1"/>
  <c r="D208" i="23"/>
  <c r="E208" i="23" s="1"/>
  <c r="D204" i="23"/>
  <c r="E204" i="23" s="1"/>
  <c r="D193" i="23"/>
  <c r="E193" i="23" s="1"/>
  <c r="D181" i="23"/>
  <c r="E181" i="23" s="1"/>
  <c r="D161" i="23"/>
  <c r="E161" i="23" s="1"/>
  <c r="D162" i="23"/>
  <c r="E162" i="23" s="1"/>
  <c r="D148" i="23"/>
  <c r="E148" i="23" s="1"/>
  <c r="D149" i="23"/>
  <c r="E149" i="23" s="1"/>
  <c r="C130" i="23"/>
  <c r="D133" i="23" s="1"/>
  <c r="E133" i="23" s="1"/>
  <c r="D166" i="23"/>
  <c r="E166" i="23" s="1"/>
  <c r="D118" i="23"/>
  <c r="D119" i="23"/>
  <c r="E119" i="23" s="1"/>
  <c r="E174" i="23"/>
  <c r="C113" i="23"/>
  <c r="D114" i="23" s="1"/>
  <c r="E114" i="23" s="1"/>
  <c r="C108" i="23"/>
  <c r="C100" i="23"/>
  <c r="D101" i="23" s="1"/>
  <c r="E101" i="23" s="1"/>
  <c r="D81" i="23"/>
  <c r="E81" i="23" s="1"/>
  <c r="D80" i="23"/>
  <c r="E80" i="23" s="1"/>
  <c r="C68" i="23"/>
  <c r="D69" i="23" s="1"/>
  <c r="E69" i="23" s="1"/>
  <c r="C56" i="23"/>
  <c r="D57" i="23" s="1"/>
  <c r="E57" i="23" s="1"/>
  <c r="C46" i="23"/>
  <c r="D45" i="23" s="1"/>
  <c r="E45" i="23" s="1"/>
  <c r="D2" i="23"/>
  <c r="E2" i="23" s="1"/>
  <c r="D3" i="23"/>
  <c r="E3" i="23" s="1"/>
  <c r="C53" i="23"/>
  <c r="D54" i="23" s="1"/>
  <c r="E54" i="23" s="1"/>
  <c r="D87" i="23"/>
  <c r="E87" i="23" s="1"/>
  <c r="D88" i="23"/>
  <c r="E88" i="23" s="1"/>
  <c r="D59" i="23"/>
  <c r="E59" i="23" s="1"/>
  <c r="D4" i="23"/>
  <c r="E4" i="23" s="1"/>
  <c r="D86" i="23"/>
  <c r="C76" i="23"/>
  <c r="D77" i="23" s="1"/>
  <c r="E77" i="23" s="1"/>
  <c r="C64" i="23"/>
  <c r="D63" i="23" s="1"/>
  <c r="E63" i="23" s="1"/>
  <c r="C38" i="23"/>
  <c r="C34" i="23"/>
  <c r="D35" i="23" s="1"/>
  <c r="E35" i="23" s="1"/>
  <c r="C26" i="23"/>
  <c r="D27" i="23" s="1"/>
  <c r="E27" i="23" s="1"/>
  <c r="C22" i="23"/>
  <c r="D21" i="23" s="1"/>
  <c r="E21" i="23" s="1"/>
  <c r="C14" i="23"/>
  <c r="D17" i="23" s="1"/>
  <c r="E17" i="23" s="1"/>
  <c r="C9" i="23"/>
  <c r="D9" i="23" s="1"/>
  <c r="E9" i="23" s="1"/>
  <c r="K431" i="23" l="1"/>
  <c r="J384" i="23"/>
  <c r="D95" i="23"/>
  <c r="E95" i="23" s="1"/>
  <c r="J95" i="23" s="1"/>
  <c r="D98" i="23"/>
  <c r="E98" i="23" s="1"/>
  <c r="D97" i="23"/>
  <c r="E97" i="23" s="1"/>
  <c r="G396" i="23"/>
  <c r="D93" i="23"/>
  <c r="E93" i="23" s="1"/>
  <c r="K93" i="23" s="1"/>
  <c r="G398" i="23"/>
  <c r="I384" i="23"/>
  <c r="I355" i="23"/>
  <c r="K352" i="23"/>
  <c r="K268" i="23"/>
  <c r="J356" i="23"/>
  <c r="G403" i="23"/>
  <c r="D94" i="23"/>
  <c r="E94" i="23" s="1"/>
  <c r="H268" i="23"/>
  <c r="I269" i="23"/>
  <c r="N407" i="16"/>
  <c r="I95" i="23"/>
  <c r="K97" i="23"/>
  <c r="K95" i="23"/>
  <c r="K98" i="23"/>
  <c r="K96" i="23"/>
  <c r="J448" i="23"/>
  <c r="J451" i="23"/>
  <c r="I450" i="23"/>
  <c r="K451" i="23"/>
  <c r="I451" i="23"/>
  <c r="G371" i="23"/>
  <c r="R407" i="16"/>
  <c r="T407" i="16" s="1"/>
  <c r="C407" i="16"/>
  <c r="J436" i="23"/>
  <c r="G288" i="23"/>
  <c r="G402" i="23"/>
  <c r="H271" i="23"/>
  <c r="G449" i="23"/>
  <c r="G332" i="23"/>
  <c r="G270" i="23"/>
  <c r="K271" i="23"/>
  <c r="G404" i="23"/>
  <c r="J268" i="23"/>
  <c r="H269" i="23"/>
  <c r="J269" i="23"/>
  <c r="H270" i="23"/>
  <c r="J271" i="23"/>
  <c r="I271" i="23"/>
  <c r="K272" i="23"/>
  <c r="J272" i="23"/>
  <c r="K269" i="23"/>
  <c r="G413" i="23"/>
  <c r="D379" i="23"/>
  <c r="E379" i="23" s="1"/>
  <c r="H449" i="23"/>
  <c r="I436" i="23"/>
  <c r="I437" i="23"/>
  <c r="H437" i="23"/>
  <c r="G452" i="23"/>
  <c r="J330" i="23"/>
  <c r="D377" i="23"/>
  <c r="E377" i="23" s="1"/>
  <c r="K437" i="23"/>
  <c r="H436" i="23"/>
  <c r="G450" i="23"/>
  <c r="J329" i="23"/>
  <c r="D378" i="23"/>
  <c r="E378" i="23" s="1"/>
  <c r="K439" i="23"/>
  <c r="J440" i="23"/>
  <c r="I438" i="23"/>
  <c r="G451" i="23"/>
  <c r="G331" i="23"/>
  <c r="J328" i="23"/>
  <c r="D376" i="23"/>
  <c r="E376" i="23" s="1"/>
  <c r="K379" i="23" s="1"/>
  <c r="I439" i="23"/>
  <c r="I440" i="23"/>
  <c r="I356" i="23"/>
  <c r="K356" i="23"/>
  <c r="J353" i="23"/>
  <c r="G286" i="23"/>
  <c r="F286" i="23" s="1"/>
  <c r="F287" i="23" s="1"/>
  <c r="F288" i="23" s="1"/>
  <c r="F289" i="23" s="1"/>
  <c r="F290" i="23" s="1"/>
  <c r="G304" i="23"/>
  <c r="H305" i="23"/>
  <c r="J306" i="23"/>
  <c r="H354" i="23"/>
  <c r="K306" i="23"/>
  <c r="I290" i="23"/>
  <c r="H356" i="23"/>
  <c r="I353" i="23"/>
  <c r="J290" i="23"/>
  <c r="J289" i="23"/>
  <c r="G368" i="23"/>
  <c r="D217" i="23"/>
  <c r="E217" i="23" s="1"/>
  <c r="I328" i="23"/>
  <c r="K331" i="23"/>
  <c r="I330" i="23"/>
  <c r="U275" i="16"/>
  <c r="R275" i="16" s="1"/>
  <c r="T275" i="16" s="1"/>
  <c r="J305" i="23"/>
  <c r="J331" i="23"/>
  <c r="G373" i="23"/>
  <c r="K307" i="23"/>
  <c r="H304" i="23"/>
  <c r="K308" i="23"/>
  <c r="C275" i="16"/>
  <c r="H328" i="23"/>
  <c r="F328" i="23" s="1"/>
  <c r="F329" i="23" s="1"/>
  <c r="F330" i="23" s="1"/>
  <c r="F331" i="23" s="1"/>
  <c r="J270" i="23"/>
  <c r="H272" i="23"/>
  <c r="H332" i="23"/>
  <c r="G330" i="23"/>
  <c r="I329" i="23"/>
  <c r="I307" i="23"/>
  <c r="I332" i="23"/>
  <c r="K328" i="23"/>
  <c r="J308" i="23"/>
  <c r="G329" i="23"/>
  <c r="G365" i="23"/>
  <c r="H308" i="23"/>
  <c r="H330" i="23"/>
  <c r="G328" i="23"/>
  <c r="H329" i="23"/>
  <c r="I305" i="23"/>
  <c r="K305" i="23"/>
  <c r="K330" i="23"/>
  <c r="I331" i="23"/>
  <c r="H306" i="23"/>
  <c r="J304" i="23"/>
  <c r="K304" i="23"/>
  <c r="H331" i="23"/>
  <c r="G372" i="23"/>
  <c r="J332" i="23"/>
  <c r="K329" i="23"/>
  <c r="I304" i="23"/>
  <c r="H438" i="23"/>
  <c r="K436" i="23"/>
  <c r="G409" i="23"/>
  <c r="K438" i="23"/>
  <c r="I432" i="23"/>
  <c r="J433" i="23"/>
  <c r="D143" i="23"/>
  <c r="E143" i="23" s="1"/>
  <c r="D142" i="23"/>
  <c r="E142" i="23" s="1"/>
  <c r="D144" i="23"/>
  <c r="E144" i="23" s="1"/>
  <c r="C401" i="16"/>
  <c r="D139" i="23"/>
  <c r="E139" i="23" s="1"/>
  <c r="I266" i="23"/>
  <c r="K440" i="23"/>
  <c r="H439" i="23"/>
  <c r="J439" i="23"/>
  <c r="H440" i="23"/>
  <c r="J437" i="23"/>
  <c r="H448" i="23"/>
  <c r="J450" i="23"/>
  <c r="I449" i="23"/>
  <c r="G448" i="23"/>
  <c r="J449" i="23"/>
  <c r="H452" i="23"/>
  <c r="G438" i="23"/>
  <c r="G440" i="23"/>
  <c r="D127" i="23"/>
  <c r="E127" i="23" s="1"/>
  <c r="K354" i="23"/>
  <c r="I306" i="23"/>
  <c r="G305" i="23"/>
  <c r="J307" i="23"/>
  <c r="H307" i="23"/>
  <c r="G308" i="23"/>
  <c r="I238" i="23"/>
  <c r="H238" i="23"/>
  <c r="J239" i="23"/>
  <c r="J238" i="23"/>
  <c r="K239" i="23"/>
  <c r="I241" i="23"/>
  <c r="K240" i="23"/>
  <c r="I239" i="23"/>
  <c r="J242" i="23"/>
  <c r="G238" i="23"/>
  <c r="H239" i="23"/>
  <c r="I242" i="23"/>
  <c r="H241" i="23"/>
  <c r="K242" i="23"/>
  <c r="I240" i="23"/>
  <c r="H240" i="23"/>
  <c r="J240" i="23"/>
  <c r="J241" i="23"/>
  <c r="K241" i="23"/>
  <c r="H242" i="23"/>
  <c r="K238" i="23"/>
  <c r="G434" i="23"/>
  <c r="D421" i="23"/>
  <c r="E421" i="23" s="1"/>
  <c r="D52" i="23"/>
  <c r="E52" i="23" s="1"/>
  <c r="G437" i="23"/>
  <c r="G439" i="23"/>
  <c r="U401" i="16"/>
  <c r="Q401" i="16" s="1"/>
  <c r="S401" i="16" s="1"/>
  <c r="D215" i="23"/>
  <c r="E215" i="23" s="1"/>
  <c r="G408" i="23"/>
  <c r="D214" i="23"/>
  <c r="E214" i="23" s="1"/>
  <c r="K215" i="23" s="1"/>
  <c r="G306" i="23"/>
  <c r="D12" i="23"/>
  <c r="E12" i="23" s="1"/>
  <c r="D216" i="23"/>
  <c r="E216" i="23" s="1"/>
  <c r="G307" i="23"/>
  <c r="G410" i="23"/>
  <c r="G407" i="23"/>
  <c r="N377" i="16"/>
  <c r="U377" i="16"/>
  <c r="R377" i="16" s="1"/>
  <c r="T377" i="16" s="1"/>
  <c r="G290" i="23"/>
  <c r="G287" i="23"/>
  <c r="G289" i="23"/>
  <c r="J288" i="23"/>
  <c r="H286" i="23"/>
  <c r="I289" i="23"/>
  <c r="J287" i="23"/>
  <c r="H288" i="23"/>
  <c r="H290" i="23"/>
  <c r="I286" i="23"/>
  <c r="J260" i="23"/>
  <c r="G366" i="23"/>
  <c r="G266" i="23"/>
  <c r="J286" i="23"/>
  <c r="H287" i="23"/>
  <c r="H289" i="23"/>
  <c r="I288" i="23"/>
  <c r="H265" i="23"/>
  <c r="H262" i="23"/>
  <c r="F262" i="23" s="1"/>
  <c r="B267" i="23" s="1"/>
  <c r="H266" i="23"/>
  <c r="J262" i="23"/>
  <c r="K383" i="23"/>
  <c r="K385" i="23"/>
  <c r="K258" i="23"/>
  <c r="H263" i="23"/>
  <c r="G265" i="23"/>
  <c r="H264" i="23"/>
  <c r="G353" i="23"/>
  <c r="H386" i="23"/>
  <c r="J256" i="23"/>
  <c r="K256" i="23"/>
  <c r="G264" i="23"/>
  <c r="G263" i="23"/>
  <c r="G414" i="23"/>
  <c r="G416" i="23"/>
  <c r="G272" i="23"/>
  <c r="G271" i="23"/>
  <c r="K288" i="23"/>
  <c r="K287" i="23"/>
  <c r="K289" i="23"/>
  <c r="K286" i="23"/>
  <c r="K290" i="23"/>
  <c r="G382" i="23"/>
  <c r="J385" i="23"/>
  <c r="H383" i="23"/>
  <c r="J383" i="23"/>
  <c r="H382" i="23"/>
  <c r="I386" i="23"/>
  <c r="J382" i="23"/>
  <c r="K386" i="23"/>
  <c r="K382" i="23"/>
  <c r="I385" i="23"/>
  <c r="H385" i="23"/>
  <c r="J386" i="23"/>
  <c r="H384" i="23"/>
  <c r="K384" i="23"/>
  <c r="I383" i="23"/>
  <c r="G269" i="23"/>
  <c r="J379" i="23"/>
  <c r="J259" i="23"/>
  <c r="J380" i="23"/>
  <c r="I154" i="23"/>
  <c r="Q389" i="16"/>
  <c r="S389" i="16" s="1"/>
  <c r="D78" i="23"/>
  <c r="E78" i="23" s="1"/>
  <c r="N413" i="16"/>
  <c r="D24" i="23"/>
  <c r="E24" i="23" s="1"/>
  <c r="D11" i="23"/>
  <c r="E11" i="23" s="1"/>
  <c r="U353" i="16"/>
  <c r="Q353" i="16" s="1"/>
  <c r="S353" i="16" s="1"/>
  <c r="N353" i="16"/>
  <c r="B363" i="23"/>
  <c r="N365" i="16" s="1"/>
  <c r="G1" i="22"/>
  <c r="G1" i="16"/>
  <c r="F1" i="21"/>
  <c r="U413" i="16"/>
  <c r="Q413" i="16" s="1"/>
  <c r="S413" i="16" s="1"/>
  <c r="G239" i="23"/>
  <c r="G240" i="23"/>
  <c r="G241" i="23"/>
  <c r="G242" i="23"/>
  <c r="D8" i="23"/>
  <c r="E8" i="23" s="1"/>
  <c r="K10" i="23" s="1"/>
  <c r="J354" i="23"/>
  <c r="I354" i="23"/>
  <c r="K355" i="23"/>
  <c r="I352" i="23"/>
  <c r="F352" i="23" s="1"/>
  <c r="B357" i="23" s="1"/>
  <c r="J355" i="23"/>
  <c r="K353" i="23"/>
  <c r="G415" i="23"/>
  <c r="D47" i="23"/>
  <c r="E47" i="23" s="1"/>
  <c r="G352" i="23"/>
  <c r="G367" i="23"/>
  <c r="G199" i="23"/>
  <c r="G198" i="23"/>
  <c r="G200" i="23"/>
  <c r="G197" i="23"/>
  <c r="G395" i="23"/>
  <c r="G397" i="23"/>
  <c r="G385" i="23"/>
  <c r="G386" i="23"/>
  <c r="G383" i="23"/>
  <c r="G384" i="23"/>
  <c r="K259" i="23"/>
  <c r="K260" i="23"/>
  <c r="K257" i="23"/>
  <c r="D75" i="23"/>
  <c r="E75" i="23" s="1"/>
  <c r="J258" i="23"/>
  <c r="D317" i="23"/>
  <c r="E317" i="23" s="1"/>
  <c r="D316" i="23"/>
  <c r="E316" i="23" s="1"/>
  <c r="D318" i="23"/>
  <c r="E318" i="23" s="1"/>
  <c r="D320" i="23"/>
  <c r="D44" i="23"/>
  <c r="E44" i="23" s="1"/>
  <c r="J257" i="23"/>
  <c r="D299" i="23"/>
  <c r="E299" i="23" s="1"/>
  <c r="D298" i="23"/>
  <c r="E298" i="23" s="1"/>
  <c r="D300" i="23"/>
  <c r="E300" i="23" s="1"/>
  <c r="D301" i="23"/>
  <c r="E301" i="23" s="1"/>
  <c r="D302" i="23"/>
  <c r="K250" i="23"/>
  <c r="K254" i="23"/>
  <c r="K251" i="23"/>
  <c r="K253" i="23"/>
  <c r="K252" i="23"/>
  <c r="K227" i="23"/>
  <c r="K230" i="23"/>
  <c r="K228" i="23"/>
  <c r="K229" i="23"/>
  <c r="K226" i="23"/>
  <c r="K155" i="23"/>
  <c r="J154" i="23"/>
  <c r="K154" i="23"/>
  <c r="K157" i="23"/>
  <c r="K158" i="23"/>
  <c r="J157" i="23"/>
  <c r="J156" i="23"/>
  <c r="J158" i="23"/>
  <c r="J155" i="23"/>
  <c r="K156" i="23"/>
  <c r="J265" i="23"/>
  <c r="K264" i="23"/>
  <c r="I263" i="23"/>
  <c r="I265" i="23"/>
  <c r="I264" i="23"/>
  <c r="J264" i="23"/>
  <c r="K262" i="23"/>
  <c r="J263" i="23"/>
  <c r="K263" i="23"/>
  <c r="K265" i="23"/>
  <c r="K266" i="23"/>
  <c r="I262" i="23"/>
  <c r="J326" i="23"/>
  <c r="G324" i="23"/>
  <c r="G325" i="23"/>
  <c r="I325" i="23"/>
  <c r="I322" i="23"/>
  <c r="H325" i="23"/>
  <c r="K323" i="23"/>
  <c r="H324" i="23"/>
  <c r="K324" i="23"/>
  <c r="H322" i="23"/>
  <c r="J322" i="23"/>
  <c r="G322" i="23"/>
  <c r="F322" i="23" s="1"/>
  <c r="J323" i="23"/>
  <c r="J324" i="23"/>
  <c r="I323" i="23"/>
  <c r="I326" i="23"/>
  <c r="G323" i="23"/>
  <c r="I324" i="23"/>
  <c r="K325" i="23"/>
  <c r="J325" i="23"/>
  <c r="H323" i="23"/>
  <c r="K322" i="23"/>
  <c r="G326" i="23"/>
  <c r="H326" i="23"/>
  <c r="K326" i="23"/>
  <c r="D29" i="23"/>
  <c r="E29" i="23" s="1"/>
  <c r="D103" i="23"/>
  <c r="E103" i="23" s="1"/>
  <c r="D112" i="23"/>
  <c r="E112" i="23" s="1"/>
  <c r="K116" i="23" s="1"/>
  <c r="G356" i="23"/>
  <c r="H352" i="23"/>
  <c r="G354" i="23"/>
  <c r="G355" i="23"/>
  <c r="H353" i="23"/>
  <c r="E292" i="23"/>
  <c r="G262" i="23"/>
  <c r="E258" i="23"/>
  <c r="K160" i="23"/>
  <c r="K162" i="23"/>
  <c r="K163" i="23"/>
  <c r="K161" i="23"/>
  <c r="K164" i="23"/>
  <c r="D314" i="23"/>
  <c r="D310" i="23"/>
  <c r="D311" i="23"/>
  <c r="E311" i="23" s="1"/>
  <c r="D422" i="23"/>
  <c r="D419" i="23"/>
  <c r="E419" i="23" s="1"/>
  <c r="D418" i="23"/>
  <c r="E418" i="23" s="1"/>
  <c r="H355" i="23"/>
  <c r="R371" i="16"/>
  <c r="T371" i="16" s="1"/>
  <c r="Q311" i="16"/>
  <c r="S311" i="16" s="1"/>
  <c r="R311" i="16"/>
  <c r="T311" i="16" s="1"/>
  <c r="Q245" i="16"/>
  <c r="S245" i="16" s="1"/>
  <c r="R245" i="16"/>
  <c r="T245" i="16" s="1"/>
  <c r="R347" i="16"/>
  <c r="T347" i="16" s="1"/>
  <c r="Q347" i="16"/>
  <c r="S347" i="16" s="1"/>
  <c r="H190" i="23"/>
  <c r="G190" i="23"/>
  <c r="F190" i="23" s="1"/>
  <c r="H192" i="23"/>
  <c r="G192" i="23"/>
  <c r="G191" i="23"/>
  <c r="K191" i="23"/>
  <c r="K193" i="23"/>
  <c r="J194" i="23"/>
  <c r="I193" i="23"/>
  <c r="J190" i="23"/>
  <c r="J191" i="23"/>
  <c r="J193" i="23"/>
  <c r="I192" i="23"/>
  <c r="I190" i="23"/>
  <c r="G193" i="23"/>
  <c r="G194" i="23"/>
  <c r="K190" i="23"/>
  <c r="K194" i="23"/>
  <c r="H191" i="23"/>
  <c r="H194" i="23"/>
  <c r="I191" i="23"/>
  <c r="I194" i="23"/>
  <c r="H193" i="23"/>
  <c r="K192" i="23"/>
  <c r="J192" i="23"/>
  <c r="H178" i="23"/>
  <c r="I179" i="23"/>
  <c r="H179" i="23"/>
  <c r="I182" i="23"/>
  <c r="K180" i="23"/>
  <c r="H181" i="23"/>
  <c r="K182" i="23"/>
  <c r="I178" i="23"/>
  <c r="H180" i="23"/>
  <c r="J179" i="23"/>
  <c r="J180" i="23"/>
  <c r="H182" i="23"/>
  <c r="G180" i="23"/>
  <c r="G182" i="23"/>
  <c r="G178" i="23"/>
  <c r="J178" i="23"/>
  <c r="I180" i="23"/>
  <c r="I181" i="23"/>
  <c r="J181" i="23"/>
  <c r="K178" i="23"/>
  <c r="G181" i="23"/>
  <c r="K181" i="23"/>
  <c r="G179" i="23"/>
  <c r="K179" i="23"/>
  <c r="J182" i="23"/>
  <c r="J162" i="23"/>
  <c r="G164" i="23"/>
  <c r="H161" i="23"/>
  <c r="I164" i="23"/>
  <c r="G161" i="23"/>
  <c r="I162" i="23"/>
  <c r="I161" i="23"/>
  <c r="H163" i="23"/>
  <c r="H162" i="23"/>
  <c r="J160" i="23"/>
  <c r="I160" i="23"/>
  <c r="G160" i="23"/>
  <c r="F160" i="23" s="1"/>
  <c r="J164" i="23"/>
  <c r="J163" i="23"/>
  <c r="I163" i="23"/>
  <c r="J161" i="23"/>
  <c r="G163" i="23"/>
  <c r="H164" i="23"/>
  <c r="G162" i="23"/>
  <c r="H160" i="23"/>
  <c r="D38" i="23"/>
  <c r="D40" i="23"/>
  <c r="E40" i="23" s="1"/>
  <c r="D68" i="23"/>
  <c r="D70" i="23"/>
  <c r="E70" i="23" s="1"/>
  <c r="D108" i="23"/>
  <c r="E108" i="23" s="1"/>
  <c r="D106" i="23"/>
  <c r="H172" i="23"/>
  <c r="F172" i="23" s="1"/>
  <c r="I173" i="23"/>
  <c r="K173" i="23"/>
  <c r="I175" i="23"/>
  <c r="G174" i="23"/>
  <c r="I176" i="23"/>
  <c r="H173" i="23"/>
  <c r="G172" i="23"/>
  <c r="J173" i="23"/>
  <c r="H175" i="23"/>
  <c r="I174" i="23"/>
  <c r="K175" i="23"/>
  <c r="K176" i="23"/>
  <c r="J175" i="23"/>
  <c r="J174" i="23"/>
  <c r="I172" i="23"/>
  <c r="G176" i="23"/>
  <c r="K172" i="23"/>
  <c r="J176" i="23"/>
  <c r="H174" i="23"/>
  <c r="G173" i="23"/>
  <c r="G175" i="23"/>
  <c r="J172" i="23"/>
  <c r="H176" i="23"/>
  <c r="K174" i="23"/>
  <c r="D284" i="23"/>
  <c r="D283" i="23"/>
  <c r="E283" i="23" s="1"/>
  <c r="D282" i="23"/>
  <c r="E282" i="23" s="1"/>
  <c r="D280" i="23"/>
  <c r="D281" i="23"/>
  <c r="E281" i="23" s="1"/>
  <c r="K338" i="23"/>
  <c r="G338" i="23"/>
  <c r="K335" i="23"/>
  <c r="H335" i="23"/>
  <c r="H334" i="23"/>
  <c r="F334" i="23" s="1"/>
  <c r="K337" i="23"/>
  <c r="J337" i="23"/>
  <c r="I334" i="23"/>
  <c r="G336" i="23"/>
  <c r="I338" i="23"/>
  <c r="I337" i="23"/>
  <c r="K336" i="23"/>
  <c r="I336" i="23"/>
  <c r="I335" i="23"/>
  <c r="G334" i="23"/>
  <c r="J335" i="23"/>
  <c r="J334" i="23"/>
  <c r="K334" i="23"/>
  <c r="J336" i="23"/>
  <c r="G337" i="23"/>
  <c r="H338" i="23"/>
  <c r="J338" i="23"/>
  <c r="H336" i="23"/>
  <c r="G335" i="23"/>
  <c r="H337" i="23"/>
  <c r="F263" i="23"/>
  <c r="F264" i="23" s="1"/>
  <c r="F265" i="23" s="1"/>
  <c r="H92" i="23"/>
  <c r="I92" i="23"/>
  <c r="J92" i="23"/>
  <c r="K92" i="23"/>
  <c r="D22" i="23"/>
  <c r="E22" i="23" s="1"/>
  <c r="D20" i="23"/>
  <c r="D23" i="23"/>
  <c r="E23" i="23" s="1"/>
  <c r="D64" i="23"/>
  <c r="E64" i="23" s="1"/>
  <c r="D62" i="23"/>
  <c r="D65" i="23"/>
  <c r="E65" i="23" s="1"/>
  <c r="H80" i="23"/>
  <c r="F80" i="23" s="1"/>
  <c r="G82" i="23"/>
  <c r="K82" i="23"/>
  <c r="K81" i="23"/>
  <c r="H83" i="23"/>
  <c r="G84" i="23"/>
  <c r="I80" i="23"/>
  <c r="K84" i="23"/>
  <c r="H81" i="23"/>
  <c r="H84" i="23"/>
  <c r="I81" i="23"/>
  <c r="H82" i="23"/>
  <c r="G80" i="23"/>
  <c r="J81" i="23"/>
  <c r="J80" i="23"/>
  <c r="K80" i="23"/>
  <c r="J84" i="23"/>
  <c r="G83" i="23"/>
  <c r="J83" i="23"/>
  <c r="I83" i="23"/>
  <c r="K83" i="23"/>
  <c r="I82" i="23"/>
  <c r="J82" i="23"/>
  <c r="I84" i="23"/>
  <c r="G81" i="23"/>
  <c r="D53" i="23"/>
  <c r="E53" i="23" s="1"/>
  <c r="D51" i="23"/>
  <c r="E51" i="23" s="1"/>
  <c r="D56" i="23"/>
  <c r="D58" i="23"/>
  <c r="E58" i="23" s="1"/>
  <c r="E86" i="23"/>
  <c r="D136" i="23"/>
  <c r="H208" i="23"/>
  <c r="J208" i="23"/>
  <c r="I209" i="23"/>
  <c r="I208" i="23"/>
  <c r="I211" i="23"/>
  <c r="K209" i="23"/>
  <c r="J210" i="23"/>
  <c r="G212" i="23"/>
  <c r="I210" i="23"/>
  <c r="J211" i="23"/>
  <c r="K212" i="23"/>
  <c r="H212" i="23"/>
  <c r="K208" i="23"/>
  <c r="J209" i="23"/>
  <c r="G210" i="23"/>
  <c r="G211" i="23"/>
  <c r="H210" i="23"/>
  <c r="K211" i="23"/>
  <c r="J212" i="23"/>
  <c r="G209" i="23"/>
  <c r="K210" i="23"/>
  <c r="H209" i="23"/>
  <c r="H211" i="23"/>
  <c r="I212" i="23"/>
  <c r="G208" i="23"/>
  <c r="H226" i="23"/>
  <c r="F226" i="23" s="1"/>
  <c r="G226" i="23"/>
  <c r="G230" i="23"/>
  <c r="J230" i="23"/>
  <c r="H228" i="23"/>
  <c r="J229" i="23"/>
  <c r="J226" i="23"/>
  <c r="G229" i="23"/>
  <c r="H230" i="23"/>
  <c r="H229" i="23"/>
  <c r="I227" i="23"/>
  <c r="I228" i="23"/>
  <c r="G227" i="23"/>
  <c r="I230" i="23"/>
  <c r="H227" i="23"/>
  <c r="G228" i="23"/>
  <c r="I229" i="23"/>
  <c r="J228" i="23"/>
  <c r="J227" i="23"/>
  <c r="I226" i="23"/>
  <c r="G346" i="23"/>
  <c r="I347" i="23"/>
  <c r="K347" i="23"/>
  <c r="J347" i="23"/>
  <c r="J348" i="23"/>
  <c r="I349" i="23"/>
  <c r="J350" i="23"/>
  <c r="I346" i="23"/>
  <c r="I348" i="23"/>
  <c r="H350" i="23"/>
  <c r="K349" i="23"/>
  <c r="K346" i="23"/>
  <c r="H346" i="23"/>
  <c r="J346" i="23"/>
  <c r="K350" i="23"/>
  <c r="J349" i="23"/>
  <c r="H347" i="23"/>
  <c r="H349" i="23"/>
  <c r="G348" i="23"/>
  <c r="H348" i="23"/>
  <c r="I350" i="23"/>
  <c r="G347" i="23"/>
  <c r="K348" i="23"/>
  <c r="G349" i="23"/>
  <c r="G350" i="23"/>
  <c r="G342" i="23"/>
  <c r="G343" i="23"/>
  <c r="G341" i="23"/>
  <c r="G344" i="23"/>
  <c r="G433" i="23"/>
  <c r="G431" i="23"/>
  <c r="G432" i="23"/>
  <c r="H2" i="23"/>
  <c r="I5" i="23"/>
  <c r="G6" i="23"/>
  <c r="I2" i="23"/>
  <c r="I3" i="23"/>
  <c r="K2" i="23"/>
  <c r="H4" i="23"/>
  <c r="J6" i="23"/>
  <c r="K3" i="23"/>
  <c r="G2" i="23"/>
  <c r="F2" i="23" s="1"/>
  <c r="K4" i="23"/>
  <c r="I6" i="23"/>
  <c r="J2" i="23"/>
  <c r="K6" i="23"/>
  <c r="G4" i="23"/>
  <c r="G5" i="23"/>
  <c r="I4" i="23"/>
  <c r="K5" i="23"/>
  <c r="H3" i="23"/>
  <c r="G3" i="23"/>
  <c r="H6" i="23"/>
  <c r="J4" i="23"/>
  <c r="J3" i="23"/>
  <c r="J5" i="23"/>
  <c r="H5" i="23"/>
  <c r="D76" i="23"/>
  <c r="E76" i="23" s="1"/>
  <c r="D74" i="23"/>
  <c r="D10" i="23"/>
  <c r="D33" i="23"/>
  <c r="E33" i="23" s="1"/>
  <c r="D71" i="23"/>
  <c r="E71" i="23" s="1"/>
  <c r="D15" i="23"/>
  <c r="E15" i="23" s="1"/>
  <c r="D41" i="23"/>
  <c r="E41" i="23" s="1"/>
  <c r="D113" i="23"/>
  <c r="D115" i="23"/>
  <c r="E115" i="23" s="1"/>
  <c r="D107" i="23"/>
  <c r="E107" i="23" s="1"/>
  <c r="D109" i="23"/>
  <c r="E109" i="23" s="1"/>
  <c r="E118" i="23"/>
  <c r="H148" i="23"/>
  <c r="K148" i="23"/>
  <c r="K152" i="23"/>
  <c r="J152" i="23"/>
  <c r="K149" i="23"/>
  <c r="J149" i="23"/>
  <c r="J148" i="23"/>
  <c r="I150" i="23"/>
  <c r="I152" i="23"/>
  <c r="H150" i="23"/>
  <c r="H151" i="23"/>
  <c r="K150" i="23"/>
  <c r="J150" i="23"/>
  <c r="K151" i="23"/>
  <c r="J151" i="23"/>
  <c r="I148" i="23"/>
  <c r="G152" i="23"/>
  <c r="I151" i="23"/>
  <c r="H149" i="23"/>
  <c r="G148" i="23"/>
  <c r="H152" i="23"/>
  <c r="G151" i="23"/>
  <c r="G150" i="23"/>
  <c r="I149" i="23"/>
  <c r="G149" i="23"/>
  <c r="D130" i="23"/>
  <c r="D132" i="23"/>
  <c r="E132" i="23" s="1"/>
  <c r="H220" i="23"/>
  <c r="K223" i="23"/>
  <c r="K224" i="23"/>
  <c r="G223" i="23"/>
  <c r="H224" i="23"/>
  <c r="I224" i="23"/>
  <c r="J222" i="23"/>
  <c r="G222" i="23"/>
  <c r="J223" i="23"/>
  <c r="G221" i="23"/>
  <c r="J224" i="23"/>
  <c r="H222" i="23"/>
  <c r="I220" i="23"/>
  <c r="G220" i="23"/>
  <c r="K222" i="23"/>
  <c r="I222" i="23"/>
  <c r="I221" i="23"/>
  <c r="J221" i="23"/>
  <c r="H223" i="23"/>
  <c r="K220" i="23"/>
  <c r="K221" i="23"/>
  <c r="H221" i="23"/>
  <c r="G224" i="23"/>
  <c r="J220" i="23"/>
  <c r="I223" i="23"/>
  <c r="H232" i="23"/>
  <c r="F232" i="23" s="1"/>
  <c r="K236" i="23"/>
  <c r="K233" i="23"/>
  <c r="I232" i="23"/>
  <c r="G235" i="23"/>
  <c r="H233" i="23"/>
  <c r="J236" i="23"/>
  <c r="H236" i="23"/>
  <c r="J235" i="23"/>
  <c r="H235" i="23"/>
  <c r="J232" i="23"/>
  <c r="G232" i="23"/>
  <c r="I234" i="23"/>
  <c r="J234" i="23"/>
  <c r="J233" i="23"/>
  <c r="H234" i="23"/>
  <c r="I236" i="23"/>
  <c r="K234" i="23"/>
  <c r="G234" i="23"/>
  <c r="I235" i="23"/>
  <c r="K235" i="23"/>
  <c r="G236" i="23"/>
  <c r="K232" i="23"/>
  <c r="G233" i="23"/>
  <c r="I233" i="23"/>
  <c r="I251" i="23"/>
  <c r="G253" i="23"/>
  <c r="I253" i="23"/>
  <c r="H252" i="23"/>
  <c r="G251" i="23"/>
  <c r="J252" i="23"/>
  <c r="H253" i="23"/>
  <c r="J254" i="23"/>
  <c r="G252" i="23"/>
  <c r="I250" i="23"/>
  <c r="I254" i="23"/>
  <c r="I252" i="23"/>
  <c r="H251" i="23"/>
  <c r="J251" i="23"/>
  <c r="H254" i="23"/>
  <c r="J250" i="23"/>
  <c r="J253" i="23"/>
  <c r="G250" i="23"/>
  <c r="G254" i="23"/>
  <c r="D125" i="23"/>
  <c r="E125" i="23" s="1"/>
  <c r="D137" i="23"/>
  <c r="E137" i="23" s="1"/>
  <c r="H250" i="23"/>
  <c r="D391" i="23"/>
  <c r="E391" i="23" s="1"/>
  <c r="D388" i="23"/>
  <c r="D389" i="23"/>
  <c r="E389" i="23" s="1"/>
  <c r="D390" i="23"/>
  <c r="E390" i="23" s="1"/>
  <c r="D392" i="23"/>
  <c r="E392" i="23" s="1"/>
  <c r="E274" i="23"/>
  <c r="E319" i="23"/>
  <c r="J424" i="23"/>
  <c r="I428" i="23"/>
  <c r="K428" i="23"/>
  <c r="H426" i="23"/>
  <c r="G424" i="23"/>
  <c r="K424" i="23"/>
  <c r="H427" i="23"/>
  <c r="K425" i="23"/>
  <c r="K427" i="23"/>
  <c r="J425" i="23"/>
  <c r="I427" i="23"/>
  <c r="G427" i="23"/>
  <c r="J426" i="23"/>
  <c r="J428" i="23"/>
  <c r="I425" i="23"/>
  <c r="I424" i="23"/>
  <c r="G428" i="23"/>
  <c r="G425" i="23"/>
  <c r="H425" i="23"/>
  <c r="G426" i="23"/>
  <c r="H424" i="23"/>
  <c r="H428" i="23"/>
  <c r="K426" i="23"/>
  <c r="I426" i="23"/>
  <c r="J427" i="23"/>
  <c r="D14" i="23"/>
  <c r="D16" i="23"/>
  <c r="E16" i="23" s="1"/>
  <c r="K44" i="23"/>
  <c r="J45" i="23"/>
  <c r="K46" i="23"/>
  <c r="K45" i="23"/>
  <c r="K48" i="23"/>
  <c r="J48" i="23"/>
  <c r="J44" i="23"/>
  <c r="J47" i="23"/>
  <c r="K47" i="23"/>
  <c r="J46" i="23"/>
  <c r="D26" i="23"/>
  <c r="D28" i="23"/>
  <c r="E28" i="23" s="1"/>
  <c r="D34" i="23"/>
  <c r="E34" i="23" s="1"/>
  <c r="D32" i="23"/>
  <c r="D39" i="23"/>
  <c r="E39" i="23" s="1"/>
  <c r="D46" i="23"/>
  <c r="E46" i="23" s="1"/>
  <c r="I47" i="23" s="1"/>
  <c r="D48" i="23"/>
  <c r="E48" i="23" s="1"/>
  <c r="D50" i="23"/>
  <c r="D100" i="23"/>
  <c r="D102" i="23"/>
  <c r="E102" i="23" s="1"/>
  <c r="D124" i="23"/>
  <c r="H166" i="23"/>
  <c r="H167" i="23"/>
  <c r="K167" i="23"/>
  <c r="K169" i="23"/>
  <c r="K170" i="23"/>
  <c r="J170" i="23"/>
  <c r="J168" i="23"/>
  <c r="I169" i="23"/>
  <c r="G166" i="23"/>
  <c r="J169" i="23"/>
  <c r="I168" i="23"/>
  <c r="K168" i="23"/>
  <c r="G169" i="23"/>
  <c r="J166" i="23"/>
  <c r="H168" i="23"/>
  <c r="G168" i="23"/>
  <c r="H169" i="23"/>
  <c r="K166" i="23"/>
  <c r="G170" i="23"/>
  <c r="J167" i="23"/>
  <c r="I167" i="23"/>
  <c r="I170" i="23"/>
  <c r="G167" i="23"/>
  <c r="H170" i="23"/>
  <c r="I166" i="23"/>
  <c r="H184" i="23"/>
  <c r="F184" i="23" s="1"/>
  <c r="I184" i="23"/>
  <c r="J185" i="23"/>
  <c r="G187" i="23"/>
  <c r="H187" i="23"/>
  <c r="H186" i="23"/>
  <c r="K188" i="23"/>
  <c r="J188" i="23"/>
  <c r="G186" i="23"/>
  <c r="I185" i="23"/>
  <c r="H185" i="23"/>
  <c r="I188" i="23"/>
  <c r="G188" i="23"/>
  <c r="I186" i="23"/>
  <c r="J186" i="23"/>
  <c r="J184" i="23"/>
  <c r="K184" i="23"/>
  <c r="H188" i="23"/>
  <c r="G185" i="23"/>
  <c r="K185" i="23"/>
  <c r="J187" i="23"/>
  <c r="K187" i="23"/>
  <c r="I187" i="23"/>
  <c r="K186" i="23"/>
  <c r="G184" i="23"/>
  <c r="H244" i="23"/>
  <c r="F244" i="23" s="1"/>
  <c r="J248" i="23"/>
  <c r="K246" i="23"/>
  <c r="K245" i="23"/>
  <c r="K247" i="23"/>
  <c r="K248" i="23"/>
  <c r="I246" i="23"/>
  <c r="I247" i="23"/>
  <c r="I248" i="23"/>
  <c r="G247" i="23"/>
  <c r="J247" i="23"/>
  <c r="J246" i="23"/>
  <c r="J245" i="23"/>
  <c r="H245" i="23"/>
  <c r="H246" i="23"/>
  <c r="J244" i="23"/>
  <c r="H248" i="23"/>
  <c r="G244" i="23"/>
  <c r="K244" i="23"/>
  <c r="G248" i="23"/>
  <c r="G245" i="23"/>
  <c r="I244" i="23"/>
  <c r="I245" i="23"/>
  <c r="H247" i="23"/>
  <c r="G246" i="23"/>
  <c r="D131" i="23"/>
  <c r="E131" i="23" s="1"/>
  <c r="I155" i="23"/>
  <c r="G154" i="23"/>
  <c r="I158" i="23"/>
  <c r="G158" i="23"/>
  <c r="H155" i="23"/>
  <c r="H157" i="23"/>
  <c r="G157" i="23"/>
  <c r="H154" i="23"/>
  <c r="I157" i="23"/>
  <c r="G156" i="23"/>
  <c r="G155" i="23"/>
  <c r="H158" i="23"/>
  <c r="I156" i="23"/>
  <c r="H156" i="23"/>
  <c r="H202" i="23"/>
  <c r="I203" i="23"/>
  <c r="I204" i="23"/>
  <c r="K206" i="23"/>
  <c r="G204" i="23"/>
  <c r="G203" i="23"/>
  <c r="I206" i="23"/>
  <c r="I202" i="23"/>
  <c r="K203" i="23"/>
  <c r="J203" i="23"/>
  <c r="J204" i="23"/>
  <c r="K204" i="23"/>
  <c r="H203" i="23"/>
  <c r="J202" i="23"/>
  <c r="K205" i="23"/>
  <c r="G202" i="23"/>
  <c r="H206" i="23"/>
  <c r="H204" i="23"/>
  <c r="J205" i="23"/>
  <c r="G206" i="23"/>
  <c r="G205" i="23"/>
  <c r="J206" i="23"/>
  <c r="H205" i="23"/>
  <c r="K202" i="23"/>
  <c r="I205" i="23"/>
  <c r="U419" i="16"/>
  <c r="C419" i="16"/>
  <c r="N419" i="16"/>
  <c r="E420" i="23"/>
  <c r="I96" i="23" l="1"/>
  <c r="I97" i="23"/>
  <c r="I98" i="23"/>
  <c r="H95" i="23"/>
  <c r="J96" i="23"/>
  <c r="J97" i="23"/>
  <c r="H97" i="23"/>
  <c r="J98" i="23"/>
  <c r="J93" i="23"/>
  <c r="H98" i="23"/>
  <c r="H96" i="23"/>
  <c r="I378" i="23"/>
  <c r="G97" i="23"/>
  <c r="I93" i="23"/>
  <c r="H93" i="23"/>
  <c r="K9" i="23"/>
  <c r="G98" i="23"/>
  <c r="K94" i="23"/>
  <c r="I214" i="23"/>
  <c r="I94" i="23"/>
  <c r="J378" i="23"/>
  <c r="J94" i="23"/>
  <c r="G92" i="23"/>
  <c r="F92" i="23" s="1"/>
  <c r="F93" i="23" s="1"/>
  <c r="F94" i="23" s="1"/>
  <c r="F95" i="23" s="1"/>
  <c r="F96" i="23" s="1"/>
  <c r="F97" i="23" s="1"/>
  <c r="F98" i="23" s="1"/>
  <c r="G93" i="23"/>
  <c r="H380" i="23"/>
  <c r="H94" i="23"/>
  <c r="G94" i="23"/>
  <c r="G95" i="23"/>
  <c r="G96" i="23"/>
  <c r="G378" i="23"/>
  <c r="G376" i="23"/>
  <c r="G380" i="23"/>
  <c r="H379" i="23"/>
  <c r="K377" i="23"/>
  <c r="K376" i="23"/>
  <c r="I379" i="23"/>
  <c r="J9" i="23"/>
  <c r="J377" i="23"/>
  <c r="J215" i="23"/>
  <c r="G214" i="23"/>
  <c r="K114" i="23"/>
  <c r="I380" i="23"/>
  <c r="I215" i="23"/>
  <c r="J217" i="23"/>
  <c r="I216" i="23"/>
  <c r="G379" i="23"/>
  <c r="H376" i="23"/>
  <c r="F376" i="23" s="1"/>
  <c r="B381" i="23" s="1"/>
  <c r="B383" i="16" s="1"/>
  <c r="N383" i="16" s="1"/>
  <c r="G217" i="23"/>
  <c r="G377" i="23"/>
  <c r="H377" i="23"/>
  <c r="J218" i="23"/>
  <c r="K112" i="23"/>
  <c r="J216" i="23"/>
  <c r="H378" i="23"/>
  <c r="I377" i="23"/>
  <c r="H215" i="23"/>
  <c r="H214" i="23"/>
  <c r="F214" i="23" s="1"/>
  <c r="F215" i="23" s="1"/>
  <c r="F216" i="23" s="1"/>
  <c r="F217" i="23" s="1"/>
  <c r="G216" i="23"/>
  <c r="F250" i="23"/>
  <c r="B255" i="23" s="1"/>
  <c r="B257" i="16" s="1"/>
  <c r="H217" i="23"/>
  <c r="K216" i="23"/>
  <c r="I376" i="23"/>
  <c r="K378" i="23"/>
  <c r="K380" i="23"/>
  <c r="J376" i="23"/>
  <c r="Q275" i="16"/>
  <c r="S275" i="16" s="1"/>
  <c r="B291" i="23"/>
  <c r="U293" i="16" s="1"/>
  <c r="Q293" i="16" s="1"/>
  <c r="S293" i="16" s="1"/>
  <c r="B333" i="23"/>
  <c r="B335" i="16" s="1"/>
  <c r="C335" i="16" s="1"/>
  <c r="G143" i="23"/>
  <c r="J214" i="23"/>
  <c r="H218" i="23"/>
  <c r="G215" i="23"/>
  <c r="I217" i="23"/>
  <c r="K218" i="23"/>
  <c r="J144" i="23"/>
  <c r="K214" i="23"/>
  <c r="K217" i="23"/>
  <c r="I218" i="23"/>
  <c r="H216" i="23"/>
  <c r="G218" i="23"/>
  <c r="J143" i="23"/>
  <c r="J142" i="23"/>
  <c r="I146" i="23"/>
  <c r="G146" i="23"/>
  <c r="H142" i="23"/>
  <c r="F142" i="23" s="1"/>
  <c r="B147" i="23" s="1"/>
  <c r="I143" i="23"/>
  <c r="I142" i="23"/>
  <c r="H144" i="23"/>
  <c r="J146" i="23"/>
  <c r="G145" i="23"/>
  <c r="H143" i="23"/>
  <c r="G142" i="23"/>
  <c r="H145" i="23"/>
  <c r="K143" i="23"/>
  <c r="K146" i="23"/>
  <c r="J145" i="23"/>
  <c r="K142" i="23"/>
  <c r="K144" i="23"/>
  <c r="K145" i="23"/>
  <c r="G144" i="23"/>
  <c r="I145" i="23"/>
  <c r="H146" i="23"/>
  <c r="I144" i="23"/>
  <c r="R401" i="16"/>
  <c r="T401" i="16" s="1"/>
  <c r="Q377" i="16"/>
  <c r="S377" i="16" s="1"/>
  <c r="K113" i="23"/>
  <c r="K115" i="23"/>
  <c r="K8" i="23"/>
  <c r="J12" i="23"/>
  <c r="F178" i="23"/>
  <c r="B183" i="23" s="1"/>
  <c r="B185" i="16" s="1"/>
  <c r="I316" i="23"/>
  <c r="F220" i="23"/>
  <c r="B225" i="23" s="1"/>
  <c r="B227" i="16" s="1"/>
  <c r="F208" i="23"/>
  <c r="F209" i="23" s="1"/>
  <c r="F210" i="23" s="1"/>
  <c r="F211" i="23" s="1"/>
  <c r="F212" i="23" s="1"/>
  <c r="F202" i="23"/>
  <c r="F166" i="23"/>
  <c r="B171" i="23" s="1"/>
  <c r="B173" i="16" s="1"/>
  <c r="F154" i="23"/>
  <c r="F148" i="23"/>
  <c r="F149" i="23" s="1"/>
  <c r="F150" i="23" s="1"/>
  <c r="F151" i="23" s="1"/>
  <c r="F353" i="23"/>
  <c r="F354" i="23" s="1"/>
  <c r="N293" i="16"/>
  <c r="C293" i="16"/>
  <c r="C365" i="16"/>
  <c r="R353" i="16"/>
  <c r="T353" i="16" s="1"/>
  <c r="J8" i="23"/>
  <c r="J11" i="23"/>
  <c r="J10" i="23"/>
  <c r="K12" i="23"/>
  <c r="K11" i="23"/>
  <c r="U365" i="16"/>
  <c r="Q365" i="16" s="1"/>
  <c r="S365" i="16" s="1"/>
  <c r="R413" i="16"/>
  <c r="T413" i="16" s="1"/>
  <c r="G1" i="21"/>
  <c r="H1" i="16"/>
  <c r="H1" i="22"/>
  <c r="I45" i="23"/>
  <c r="J302" i="23"/>
  <c r="K301" i="23"/>
  <c r="K298" i="23"/>
  <c r="K300" i="23"/>
  <c r="H302" i="23"/>
  <c r="I298" i="23"/>
  <c r="J299" i="23"/>
  <c r="G298" i="23"/>
  <c r="G299" i="23"/>
  <c r="I299" i="23"/>
  <c r="H299" i="23"/>
  <c r="J301" i="23"/>
  <c r="K302" i="23"/>
  <c r="I301" i="23"/>
  <c r="H301" i="23"/>
  <c r="I302" i="23"/>
  <c r="G302" i="23"/>
  <c r="G300" i="23"/>
  <c r="K299" i="23"/>
  <c r="H300" i="23"/>
  <c r="G301" i="23"/>
  <c r="J300" i="23"/>
  <c r="H298" i="23"/>
  <c r="F298" i="23" s="1"/>
  <c r="I300" i="23"/>
  <c r="J298" i="23"/>
  <c r="K317" i="23"/>
  <c r="K320" i="23"/>
  <c r="I320" i="23"/>
  <c r="I318" i="23"/>
  <c r="J318" i="23"/>
  <c r="J319" i="23"/>
  <c r="I317" i="23"/>
  <c r="K319" i="23"/>
  <c r="J320" i="23"/>
  <c r="K318" i="23"/>
  <c r="J317" i="23"/>
  <c r="I319" i="23"/>
  <c r="K316" i="23"/>
  <c r="J316" i="23"/>
  <c r="F323" i="23"/>
  <c r="F324" i="23" s="1"/>
  <c r="F325" i="23" s="1"/>
  <c r="F326" i="23" s="1"/>
  <c r="B327" i="23"/>
  <c r="B329" i="16" s="1"/>
  <c r="G44" i="23"/>
  <c r="F44" i="23" s="1"/>
  <c r="H46" i="23"/>
  <c r="I46" i="23"/>
  <c r="K293" i="23"/>
  <c r="K295" i="23"/>
  <c r="J292" i="23"/>
  <c r="J294" i="23"/>
  <c r="J296" i="23"/>
  <c r="H293" i="23"/>
  <c r="H295" i="23"/>
  <c r="G292" i="23"/>
  <c r="H294" i="23"/>
  <c r="I294" i="23"/>
  <c r="J293" i="23"/>
  <c r="I296" i="23"/>
  <c r="G294" i="23"/>
  <c r="J295" i="23"/>
  <c r="G293" i="23"/>
  <c r="H292" i="23"/>
  <c r="F292" i="23" s="1"/>
  <c r="K292" i="23"/>
  <c r="I292" i="23"/>
  <c r="I293" i="23"/>
  <c r="K294" i="23"/>
  <c r="K296" i="23"/>
  <c r="H296" i="23"/>
  <c r="G295" i="23"/>
  <c r="G296" i="23"/>
  <c r="I295" i="23"/>
  <c r="G258" i="23"/>
  <c r="I258" i="23"/>
  <c r="H259" i="23"/>
  <c r="I257" i="23"/>
  <c r="I259" i="23"/>
  <c r="H256" i="23"/>
  <c r="F256" i="23" s="1"/>
  <c r="G256" i="23"/>
  <c r="H257" i="23"/>
  <c r="G257" i="23"/>
  <c r="G260" i="23"/>
  <c r="H258" i="23"/>
  <c r="I260" i="23"/>
  <c r="H260" i="23"/>
  <c r="G259" i="23"/>
  <c r="I256" i="23"/>
  <c r="I48" i="23"/>
  <c r="G47" i="23"/>
  <c r="G46" i="23"/>
  <c r="K421" i="23"/>
  <c r="J418" i="23"/>
  <c r="J419" i="23"/>
  <c r="K418" i="23"/>
  <c r="J422" i="23"/>
  <c r="K420" i="23"/>
  <c r="J420" i="23"/>
  <c r="K419" i="23"/>
  <c r="K422" i="23"/>
  <c r="J421" i="23"/>
  <c r="E310" i="23"/>
  <c r="E100" i="23"/>
  <c r="E26" i="23"/>
  <c r="C359" i="16"/>
  <c r="U359" i="16"/>
  <c r="N359" i="16"/>
  <c r="B237" i="23"/>
  <c r="B239" i="16" s="1"/>
  <c r="F233" i="23"/>
  <c r="F234" i="23" s="1"/>
  <c r="F235" i="23" s="1"/>
  <c r="E136" i="23"/>
  <c r="B85" i="23"/>
  <c r="B87" i="16" s="1"/>
  <c r="F81" i="23"/>
  <c r="F82" i="23" s="1"/>
  <c r="F83" i="23" s="1"/>
  <c r="E20" i="23"/>
  <c r="U269" i="16"/>
  <c r="C269" i="16"/>
  <c r="N269" i="16"/>
  <c r="E38" i="23"/>
  <c r="B189" i="23"/>
  <c r="B191" i="16" s="1"/>
  <c r="F185" i="23"/>
  <c r="F186" i="23" s="1"/>
  <c r="F187" i="23" s="1"/>
  <c r="I420" i="23"/>
  <c r="I418" i="23"/>
  <c r="G422" i="23"/>
  <c r="H421" i="23"/>
  <c r="G420" i="23"/>
  <c r="H422" i="23"/>
  <c r="I419" i="23"/>
  <c r="H418" i="23"/>
  <c r="F418" i="23" s="1"/>
  <c r="I422" i="23"/>
  <c r="H419" i="23"/>
  <c r="G421" i="23"/>
  <c r="G419" i="23"/>
  <c r="H420" i="23"/>
  <c r="I421" i="23"/>
  <c r="G418" i="23"/>
  <c r="E124" i="23"/>
  <c r="E50" i="23"/>
  <c r="E32" i="23"/>
  <c r="B7" i="23"/>
  <c r="B9" i="16" s="1"/>
  <c r="F3" i="23"/>
  <c r="F4" i="23" s="1"/>
  <c r="F5" i="23" s="1"/>
  <c r="F6" i="23" s="1"/>
  <c r="E14" i="23"/>
  <c r="K277" i="23"/>
  <c r="G277" i="23"/>
  <c r="I277" i="23"/>
  <c r="K276" i="23"/>
  <c r="K278" i="23"/>
  <c r="J278" i="23"/>
  <c r="J277" i="23"/>
  <c r="I278" i="23"/>
  <c r="H274" i="23"/>
  <c r="I276" i="23"/>
  <c r="J276" i="23"/>
  <c r="J275" i="23"/>
  <c r="G274" i="23"/>
  <c r="H275" i="23"/>
  <c r="K274" i="23"/>
  <c r="G276" i="23"/>
  <c r="J274" i="23"/>
  <c r="H276" i="23"/>
  <c r="H278" i="23"/>
  <c r="K275" i="23"/>
  <c r="G275" i="23"/>
  <c r="H277" i="23"/>
  <c r="G278" i="23"/>
  <c r="I274" i="23"/>
  <c r="I275" i="23"/>
  <c r="E388" i="23"/>
  <c r="E130" i="23"/>
  <c r="I118" i="23"/>
  <c r="J122" i="23"/>
  <c r="J121" i="23"/>
  <c r="K121" i="23"/>
  <c r="K119" i="23"/>
  <c r="J120" i="23"/>
  <c r="K122" i="23"/>
  <c r="K120" i="23"/>
  <c r="J119" i="23"/>
  <c r="J118" i="23"/>
  <c r="K118" i="23"/>
  <c r="G121" i="23"/>
  <c r="I120" i="23"/>
  <c r="H118" i="23"/>
  <c r="I122" i="23"/>
  <c r="H119" i="23"/>
  <c r="G120" i="23"/>
  <c r="I119" i="23"/>
  <c r="I121" i="23"/>
  <c r="H122" i="23"/>
  <c r="G118" i="23"/>
  <c r="G119" i="23"/>
  <c r="G122" i="23"/>
  <c r="H121" i="23"/>
  <c r="H120" i="23"/>
  <c r="E113" i="23"/>
  <c r="H86" i="23"/>
  <c r="F86" i="23" s="1"/>
  <c r="J89" i="23"/>
  <c r="I90" i="23"/>
  <c r="K90" i="23"/>
  <c r="G86" i="23"/>
  <c r="H87" i="23"/>
  <c r="J90" i="23"/>
  <c r="J88" i="23"/>
  <c r="K88" i="23"/>
  <c r="K89" i="23"/>
  <c r="I86" i="23"/>
  <c r="J87" i="23"/>
  <c r="J86" i="23"/>
  <c r="H90" i="23"/>
  <c r="I88" i="23"/>
  <c r="K86" i="23"/>
  <c r="G90" i="23"/>
  <c r="H89" i="23"/>
  <c r="I89" i="23"/>
  <c r="G89" i="23"/>
  <c r="G87" i="23"/>
  <c r="G88" i="23"/>
  <c r="H88" i="23"/>
  <c r="I87" i="23"/>
  <c r="K87" i="23"/>
  <c r="E62" i="23"/>
  <c r="B339" i="23"/>
  <c r="B341" i="16" s="1"/>
  <c r="F335" i="23"/>
  <c r="F336" i="23" s="1"/>
  <c r="F337" i="23" s="1"/>
  <c r="B249" i="23"/>
  <c r="B251" i="16" s="1"/>
  <c r="F245" i="23"/>
  <c r="F246" i="23" s="1"/>
  <c r="F247" i="23" s="1"/>
  <c r="H45" i="23"/>
  <c r="H48" i="23"/>
  <c r="B231" i="23"/>
  <c r="B233" i="16" s="1"/>
  <c r="F227" i="23"/>
  <c r="F228" i="23" s="1"/>
  <c r="F229" i="23" s="1"/>
  <c r="E10" i="23"/>
  <c r="B195" i="23"/>
  <c r="B197" i="16" s="1"/>
  <c r="F191" i="23"/>
  <c r="F192" i="23" s="1"/>
  <c r="F193" i="23" s="1"/>
  <c r="F194" i="23" s="1"/>
  <c r="E68" i="23"/>
  <c r="R419" i="16"/>
  <c r="T419" i="16" s="1"/>
  <c r="Q419" i="16"/>
  <c r="S419" i="16" s="1"/>
  <c r="H44" i="23"/>
  <c r="G45" i="23"/>
  <c r="I44" i="23"/>
  <c r="H47" i="23"/>
  <c r="G48" i="23"/>
  <c r="H316" i="23"/>
  <c r="F316" i="23" s="1"/>
  <c r="G317" i="23"/>
  <c r="H320" i="23"/>
  <c r="H318" i="23"/>
  <c r="H319" i="23"/>
  <c r="H317" i="23"/>
  <c r="G320" i="23"/>
  <c r="G319" i="23"/>
  <c r="G316" i="23"/>
  <c r="G318" i="23"/>
  <c r="E74" i="23"/>
  <c r="B165" i="23"/>
  <c r="B167" i="16" s="1"/>
  <c r="F161" i="23"/>
  <c r="F162" i="23" s="1"/>
  <c r="F163" i="23" s="1"/>
  <c r="F164" i="23" s="1"/>
  <c r="E56" i="23"/>
  <c r="E280" i="23"/>
  <c r="B177" i="23"/>
  <c r="B179" i="16" s="1"/>
  <c r="F173" i="23"/>
  <c r="F174" i="23" s="1"/>
  <c r="F175" i="23" s="1"/>
  <c r="E106" i="23"/>
  <c r="B149" i="16" l="1"/>
  <c r="C149" i="16" s="1"/>
  <c r="R293" i="16"/>
  <c r="B99" i="23"/>
  <c r="B219" i="23"/>
  <c r="B221" i="16" s="1"/>
  <c r="U221" i="16" s="1"/>
  <c r="C383" i="16"/>
  <c r="U383" i="16"/>
  <c r="Q383" i="16" s="1"/>
  <c r="S383" i="16" s="1"/>
  <c r="F251" i="23"/>
  <c r="F252" i="23" s="1"/>
  <c r="F253" i="23" s="1"/>
  <c r="F377" i="23"/>
  <c r="F378" i="23" s="1"/>
  <c r="F379" i="23" s="1"/>
  <c r="N335" i="16"/>
  <c r="U335" i="16"/>
  <c r="Q335" i="16" s="1"/>
  <c r="S335" i="16" s="1"/>
  <c r="F143" i="23"/>
  <c r="F144" i="23" s="1"/>
  <c r="F145" i="23" s="1"/>
  <c r="B213" i="23"/>
  <c r="B215" i="16" s="1"/>
  <c r="N215" i="16" s="1"/>
  <c r="B153" i="23"/>
  <c r="B155" i="16" s="1"/>
  <c r="U155" i="16" s="1"/>
  <c r="F221" i="23"/>
  <c r="F222" i="23" s="1"/>
  <c r="F223" i="23" s="1"/>
  <c r="F224" i="23" s="1"/>
  <c r="F179" i="23"/>
  <c r="F180" i="23" s="1"/>
  <c r="F181" i="23" s="1"/>
  <c r="F182" i="23" s="1"/>
  <c r="F274" i="23"/>
  <c r="F275" i="23" s="1"/>
  <c r="F276" i="23" s="1"/>
  <c r="F277" i="23" s="1"/>
  <c r="F278" i="23" s="1"/>
  <c r="F167" i="23"/>
  <c r="F168" i="23" s="1"/>
  <c r="F169" i="23" s="1"/>
  <c r="F170" i="23" s="1"/>
  <c r="B207" i="23"/>
  <c r="B209" i="16" s="1"/>
  <c r="F203" i="23"/>
  <c r="F204" i="23" s="1"/>
  <c r="F205" i="23" s="1"/>
  <c r="F206" i="23" s="1"/>
  <c r="F155" i="23"/>
  <c r="F156" i="23" s="1"/>
  <c r="F157" i="23" s="1"/>
  <c r="B159" i="23"/>
  <c r="B161" i="16" s="1"/>
  <c r="F118" i="23"/>
  <c r="B123" i="23" s="1"/>
  <c r="B125" i="16" s="1"/>
  <c r="R365" i="16"/>
  <c r="H1" i="21"/>
  <c r="I1" i="16"/>
  <c r="I1" i="22"/>
  <c r="F299" i="23"/>
  <c r="F300" i="23" s="1"/>
  <c r="F301" i="23" s="1"/>
  <c r="B303" i="23"/>
  <c r="B305" i="16" s="1"/>
  <c r="F293" i="23"/>
  <c r="F294" i="23" s="1"/>
  <c r="F295" i="23" s="1"/>
  <c r="B297" i="23"/>
  <c r="B299" i="16" s="1"/>
  <c r="J314" i="23"/>
  <c r="G312" i="23"/>
  <c r="K313" i="23"/>
  <c r="H312" i="23"/>
  <c r="K312" i="23"/>
  <c r="I310" i="23"/>
  <c r="J311" i="23"/>
  <c r="H313" i="23"/>
  <c r="K314" i="23"/>
  <c r="G311" i="23"/>
  <c r="K311" i="23"/>
  <c r="G314" i="23"/>
  <c r="K310" i="23"/>
  <c r="I313" i="23"/>
  <c r="J312" i="23"/>
  <c r="H311" i="23"/>
  <c r="J313" i="23"/>
  <c r="I311" i="23"/>
  <c r="J310" i="23"/>
  <c r="F310" i="23" s="1"/>
  <c r="H314" i="23"/>
  <c r="I312" i="23"/>
  <c r="I314" i="23"/>
  <c r="H310" i="23"/>
  <c r="G313" i="23"/>
  <c r="G310" i="23"/>
  <c r="B261" i="23"/>
  <c r="B263" i="16" s="1"/>
  <c r="F257" i="23"/>
  <c r="F258" i="23" s="1"/>
  <c r="F259" i="23" s="1"/>
  <c r="U329" i="16"/>
  <c r="N329" i="16"/>
  <c r="C329" i="16"/>
  <c r="H74" i="23"/>
  <c r="I78" i="23"/>
  <c r="G75" i="23"/>
  <c r="K75" i="23"/>
  <c r="H75" i="23"/>
  <c r="I76" i="23"/>
  <c r="G78" i="23"/>
  <c r="K78" i="23"/>
  <c r="J78" i="23"/>
  <c r="G77" i="23"/>
  <c r="I77" i="23"/>
  <c r="K76" i="23"/>
  <c r="H78" i="23"/>
  <c r="J77" i="23"/>
  <c r="I75" i="23"/>
  <c r="I74" i="23"/>
  <c r="K74" i="23"/>
  <c r="J74" i="23"/>
  <c r="G76" i="23"/>
  <c r="G74" i="23"/>
  <c r="H76" i="23"/>
  <c r="J75" i="23"/>
  <c r="H77" i="23"/>
  <c r="J76" i="23"/>
  <c r="K77" i="23"/>
  <c r="U197" i="16"/>
  <c r="N197" i="16"/>
  <c r="C197" i="16"/>
  <c r="U233" i="16"/>
  <c r="C233" i="16"/>
  <c r="N233" i="16"/>
  <c r="N341" i="16"/>
  <c r="C341" i="16"/>
  <c r="U341" i="16"/>
  <c r="K388" i="23"/>
  <c r="G390" i="23"/>
  <c r="I391" i="23"/>
  <c r="H389" i="23"/>
  <c r="I389" i="23"/>
  <c r="J388" i="23"/>
  <c r="J390" i="23"/>
  <c r="G392" i="23"/>
  <c r="J392" i="23"/>
  <c r="J389" i="23"/>
  <c r="G388" i="23"/>
  <c r="I392" i="23"/>
  <c r="H388" i="23"/>
  <c r="K392" i="23"/>
  <c r="G391" i="23"/>
  <c r="I388" i="23"/>
  <c r="H391" i="23"/>
  <c r="K391" i="23"/>
  <c r="H390" i="23"/>
  <c r="G389" i="23"/>
  <c r="K390" i="23"/>
  <c r="J391" i="23"/>
  <c r="K389" i="23"/>
  <c r="I390" i="23"/>
  <c r="H392" i="23"/>
  <c r="U191" i="16"/>
  <c r="N191" i="16"/>
  <c r="C191" i="16"/>
  <c r="H26" i="23"/>
  <c r="F26" i="23" s="1"/>
  <c r="K28" i="23"/>
  <c r="J26" i="23"/>
  <c r="H27" i="23"/>
  <c r="G29" i="23"/>
  <c r="I29" i="23"/>
  <c r="I28" i="23"/>
  <c r="J29" i="23"/>
  <c r="H29" i="23"/>
  <c r="H28" i="23"/>
  <c r="I26" i="23"/>
  <c r="H30" i="23"/>
  <c r="J30" i="23"/>
  <c r="K30" i="23"/>
  <c r="G26" i="23"/>
  <c r="G30" i="23"/>
  <c r="K29" i="23"/>
  <c r="J28" i="23"/>
  <c r="I27" i="23"/>
  <c r="I30" i="23"/>
  <c r="G28" i="23"/>
  <c r="K27" i="23"/>
  <c r="J27" i="23"/>
  <c r="K26" i="23"/>
  <c r="G27" i="23"/>
  <c r="U227" i="16"/>
  <c r="N227" i="16"/>
  <c r="C227" i="16"/>
  <c r="I106" i="23"/>
  <c r="K110" i="23"/>
  <c r="G109" i="23"/>
  <c r="H106" i="23"/>
  <c r="I110" i="23"/>
  <c r="H107" i="23"/>
  <c r="J109" i="23"/>
  <c r="H110" i="23"/>
  <c r="I107" i="23"/>
  <c r="I109" i="23"/>
  <c r="I108" i="23"/>
  <c r="J107" i="23"/>
  <c r="K109" i="23"/>
  <c r="G108" i="23"/>
  <c r="H109" i="23"/>
  <c r="G106" i="23"/>
  <c r="J110" i="23"/>
  <c r="G110" i="23"/>
  <c r="H108" i="23"/>
  <c r="K107" i="23"/>
  <c r="K106" i="23"/>
  <c r="J108" i="23"/>
  <c r="J106" i="23"/>
  <c r="G107" i="23"/>
  <c r="K108" i="23"/>
  <c r="H130" i="23"/>
  <c r="F130" i="23" s="1"/>
  <c r="K130" i="23"/>
  <c r="K132" i="23"/>
  <c r="G130" i="23"/>
  <c r="G133" i="23"/>
  <c r="H134" i="23"/>
  <c r="I130" i="23"/>
  <c r="I133" i="23"/>
  <c r="J133" i="23"/>
  <c r="G134" i="23"/>
  <c r="I132" i="23"/>
  <c r="J130" i="23"/>
  <c r="I131" i="23"/>
  <c r="G132" i="23"/>
  <c r="K133" i="23"/>
  <c r="K131" i="23"/>
  <c r="I134" i="23"/>
  <c r="J134" i="23"/>
  <c r="H133" i="23"/>
  <c r="J131" i="23"/>
  <c r="J132" i="23"/>
  <c r="K134" i="23"/>
  <c r="G131" i="23"/>
  <c r="H131" i="23"/>
  <c r="H132" i="23"/>
  <c r="U9" i="16"/>
  <c r="C9" i="16"/>
  <c r="N9" i="16"/>
  <c r="G50" i="23"/>
  <c r="F50" i="23" s="1"/>
  <c r="K52" i="23"/>
  <c r="K53" i="23"/>
  <c r="K54" i="23"/>
  <c r="K50" i="23"/>
  <c r="K51" i="23"/>
  <c r="H50" i="23"/>
  <c r="I50" i="23"/>
  <c r="I54" i="23"/>
  <c r="G51" i="23"/>
  <c r="G54" i="23"/>
  <c r="J50" i="23"/>
  <c r="J53" i="23"/>
  <c r="H51" i="23"/>
  <c r="G52" i="23"/>
  <c r="I53" i="23"/>
  <c r="H53" i="23"/>
  <c r="J52" i="23"/>
  <c r="H52" i="23"/>
  <c r="J54" i="23"/>
  <c r="G53" i="23"/>
  <c r="J51" i="23"/>
  <c r="H54" i="23"/>
  <c r="I51" i="23"/>
  <c r="I52" i="23"/>
  <c r="H20" i="23"/>
  <c r="H23" i="23"/>
  <c r="K22" i="23"/>
  <c r="G20" i="23"/>
  <c r="H22" i="23"/>
  <c r="I20" i="23"/>
  <c r="H21" i="23"/>
  <c r="H24" i="23"/>
  <c r="K24" i="23"/>
  <c r="K20" i="23"/>
  <c r="I21" i="23"/>
  <c r="G22" i="23"/>
  <c r="G21" i="23"/>
  <c r="G24" i="23"/>
  <c r="J22" i="23"/>
  <c r="J24" i="23"/>
  <c r="K23" i="23"/>
  <c r="I24" i="23"/>
  <c r="J20" i="23"/>
  <c r="G23" i="23"/>
  <c r="J23" i="23"/>
  <c r="K21" i="23"/>
  <c r="J21" i="23"/>
  <c r="I22" i="23"/>
  <c r="I23" i="23"/>
  <c r="H136" i="23"/>
  <c r="F136" i="23" s="1"/>
  <c r="I138" i="23"/>
  <c r="K140" i="23"/>
  <c r="I139" i="23"/>
  <c r="J140" i="23"/>
  <c r="G136" i="23"/>
  <c r="K136" i="23"/>
  <c r="K137" i="23"/>
  <c r="G139" i="23"/>
  <c r="I136" i="23"/>
  <c r="K139" i="23"/>
  <c r="H137" i="23"/>
  <c r="G138" i="23"/>
  <c r="J137" i="23"/>
  <c r="H139" i="23"/>
  <c r="J138" i="23"/>
  <c r="I137" i="23"/>
  <c r="K138" i="23"/>
  <c r="G137" i="23"/>
  <c r="H140" i="23"/>
  <c r="J136" i="23"/>
  <c r="G140" i="23"/>
  <c r="J139" i="23"/>
  <c r="H138" i="23"/>
  <c r="I140" i="23"/>
  <c r="Q359" i="16"/>
  <c r="S359" i="16" s="1"/>
  <c r="R359" i="16"/>
  <c r="U173" i="16"/>
  <c r="N173" i="16"/>
  <c r="C173" i="16"/>
  <c r="U167" i="16"/>
  <c r="C167" i="16"/>
  <c r="N167" i="16"/>
  <c r="U257" i="16"/>
  <c r="C257" i="16"/>
  <c r="N257" i="16"/>
  <c r="H68" i="23"/>
  <c r="F68" i="23" s="1"/>
  <c r="H71" i="23"/>
  <c r="H70" i="23"/>
  <c r="G72" i="23"/>
  <c r="K68" i="23"/>
  <c r="K72" i="23"/>
  <c r="G70" i="23"/>
  <c r="I72" i="23"/>
  <c r="K71" i="23"/>
  <c r="G68" i="23"/>
  <c r="H69" i="23"/>
  <c r="I69" i="23"/>
  <c r="J70" i="23"/>
  <c r="H72" i="23"/>
  <c r="J71" i="23"/>
  <c r="G71" i="23"/>
  <c r="J68" i="23"/>
  <c r="I70" i="23"/>
  <c r="K70" i="23"/>
  <c r="J69" i="23"/>
  <c r="G69" i="23"/>
  <c r="I68" i="23"/>
  <c r="J72" i="23"/>
  <c r="I71" i="23"/>
  <c r="K69" i="23"/>
  <c r="I8" i="23"/>
  <c r="I11" i="23"/>
  <c r="G9" i="23"/>
  <c r="H12" i="23"/>
  <c r="H9" i="23"/>
  <c r="I10" i="23"/>
  <c r="G8" i="23"/>
  <c r="I12" i="23"/>
  <c r="H8" i="23"/>
  <c r="G11" i="23"/>
  <c r="I9" i="23"/>
  <c r="G10" i="23"/>
  <c r="H11" i="23"/>
  <c r="G12" i="23"/>
  <c r="H10" i="23"/>
  <c r="H62" i="23"/>
  <c r="F62" i="23" s="1"/>
  <c r="I63" i="23"/>
  <c r="K64" i="23"/>
  <c r="K63" i="23"/>
  <c r="I65" i="23"/>
  <c r="G62" i="23"/>
  <c r="K62" i="23"/>
  <c r="J66" i="23"/>
  <c r="J65" i="23"/>
  <c r="G64" i="23"/>
  <c r="G65" i="23"/>
  <c r="I66" i="23"/>
  <c r="I64" i="23"/>
  <c r="J63" i="23"/>
  <c r="I62" i="23"/>
  <c r="K65" i="23"/>
  <c r="H64" i="23"/>
  <c r="J64" i="23"/>
  <c r="J62" i="23"/>
  <c r="H63" i="23"/>
  <c r="K66" i="23"/>
  <c r="G63" i="23"/>
  <c r="G66" i="23"/>
  <c r="H65" i="23"/>
  <c r="H66" i="23"/>
  <c r="H14" i="23"/>
  <c r="F14" i="23" s="1"/>
  <c r="I16" i="23"/>
  <c r="J16" i="23"/>
  <c r="G18" i="23"/>
  <c r="K14" i="23"/>
  <c r="I18" i="23"/>
  <c r="K15" i="23"/>
  <c r="G16" i="23"/>
  <c r="J14" i="23"/>
  <c r="H16" i="23"/>
  <c r="H17" i="23"/>
  <c r="G17" i="23"/>
  <c r="J18" i="23"/>
  <c r="J15" i="23"/>
  <c r="K18" i="23"/>
  <c r="I17" i="23"/>
  <c r="K16" i="23"/>
  <c r="H15" i="23"/>
  <c r="K17" i="23"/>
  <c r="G15" i="23"/>
  <c r="J17" i="23"/>
  <c r="I14" i="23"/>
  <c r="G14" i="23"/>
  <c r="I15" i="23"/>
  <c r="H18" i="23"/>
  <c r="U185" i="16"/>
  <c r="N185" i="16"/>
  <c r="C185" i="16"/>
  <c r="H100" i="23"/>
  <c r="F100" i="23" s="1"/>
  <c r="K103" i="23"/>
  <c r="K100" i="23"/>
  <c r="J103" i="23"/>
  <c r="G103" i="23"/>
  <c r="K104" i="23"/>
  <c r="G100" i="23"/>
  <c r="I103" i="23"/>
  <c r="J100" i="23"/>
  <c r="G104" i="23"/>
  <c r="I104" i="23"/>
  <c r="J104" i="23"/>
  <c r="K102" i="23"/>
  <c r="I101" i="23"/>
  <c r="H104" i="23"/>
  <c r="K101" i="23"/>
  <c r="G102" i="23"/>
  <c r="G101" i="23"/>
  <c r="J102" i="23"/>
  <c r="I100" i="23"/>
  <c r="I102" i="23"/>
  <c r="H101" i="23"/>
  <c r="H103" i="23"/>
  <c r="H102" i="23"/>
  <c r="J101" i="23"/>
  <c r="B321" i="23"/>
  <c r="B323" i="16" s="1"/>
  <c r="F317" i="23"/>
  <c r="F318" i="23" s="1"/>
  <c r="F319" i="23" s="1"/>
  <c r="K280" i="23"/>
  <c r="K282" i="23"/>
  <c r="J282" i="23"/>
  <c r="G280" i="23"/>
  <c r="H283" i="23"/>
  <c r="J280" i="23"/>
  <c r="K284" i="23"/>
  <c r="I281" i="23"/>
  <c r="I284" i="23"/>
  <c r="H281" i="23"/>
  <c r="K283" i="23"/>
  <c r="J283" i="23"/>
  <c r="H282" i="23"/>
  <c r="G282" i="23"/>
  <c r="J284" i="23"/>
  <c r="I280" i="23"/>
  <c r="I282" i="23"/>
  <c r="I283" i="23"/>
  <c r="K281" i="23"/>
  <c r="H280" i="23"/>
  <c r="F280" i="23" s="1"/>
  <c r="H284" i="23"/>
  <c r="G283" i="23"/>
  <c r="J281" i="23"/>
  <c r="G281" i="23"/>
  <c r="G284" i="23"/>
  <c r="H56" i="23"/>
  <c r="J58" i="23"/>
  <c r="G58" i="23"/>
  <c r="G60" i="23"/>
  <c r="I58" i="23"/>
  <c r="G56" i="23"/>
  <c r="I57" i="23"/>
  <c r="I60" i="23"/>
  <c r="G59" i="23"/>
  <c r="I59" i="23"/>
  <c r="K56" i="23"/>
  <c r="H59" i="23"/>
  <c r="K59" i="23"/>
  <c r="H58" i="23"/>
  <c r="J59" i="23"/>
  <c r="K58" i="23"/>
  <c r="K57" i="23"/>
  <c r="J60" i="23"/>
  <c r="I56" i="23"/>
  <c r="J56" i="23"/>
  <c r="H60" i="23"/>
  <c r="J57" i="23"/>
  <c r="H57" i="23"/>
  <c r="K60" i="23"/>
  <c r="G57" i="23"/>
  <c r="U179" i="16"/>
  <c r="N179" i="16"/>
  <c r="C179" i="16"/>
  <c r="B49" i="23"/>
  <c r="B51" i="16" s="1"/>
  <c r="F45" i="23"/>
  <c r="F46" i="23" s="1"/>
  <c r="F47" i="23" s="1"/>
  <c r="F48" i="23" s="1"/>
  <c r="U251" i="16"/>
  <c r="C251" i="16"/>
  <c r="N251" i="16"/>
  <c r="B91" i="23"/>
  <c r="B93" i="16" s="1"/>
  <c r="F87" i="23"/>
  <c r="F88" i="23" s="1"/>
  <c r="F89" i="23" s="1"/>
  <c r="I113" i="23"/>
  <c r="H116" i="23"/>
  <c r="I115" i="23"/>
  <c r="I114" i="23"/>
  <c r="I116" i="23"/>
  <c r="J113" i="23"/>
  <c r="J114" i="23"/>
  <c r="G116" i="23"/>
  <c r="J115" i="23"/>
  <c r="G113" i="23"/>
  <c r="H114" i="23"/>
  <c r="H112" i="23"/>
  <c r="F112" i="23" s="1"/>
  <c r="G114" i="23"/>
  <c r="G112" i="23"/>
  <c r="H115" i="23"/>
  <c r="J112" i="23"/>
  <c r="J116" i="23"/>
  <c r="I112" i="23"/>
  <c r="H113" i="23"/>
  <c r="G115" i="23"/>
  <c r="H32" i="23"/>
  <c r="F32" i="23" s="1"/>
  <c r="J36" i="23"/>
  <c r="J33" i="23"/>
  <c r="J32" i="23"/>
  <c r="I33" i="23"/>
  <c r="I36" i="23"/>
  <c r="J34" i="23"/>
  <c r="K32" i="23"/>
  <c r="I34" i="23"/>
  <c r="K35" i="23"/>
  <c r="I35" i="23"/>
  <c r="K36" i="23"/>
  <c r="K34" i="23"/>
  <c r="J35" i="23"/>
  <c r="I32" i="23"/>
  <c r="K33" i="23"/>
  <c r="G32" i="23"/>
  <c r="G33" i="23"/>
  <c r="H36" i="23"/>
  <c r="H33" i="23"/>
  <c r="H35" i="23"/>
  <c r="H34" i="23"/>
  <c r="G34" i="23"/>
  <c r="G35" i="23"/>
  <c r="G36" i="23"/>
  <c r="H124" i="23"/>
  <c r="F124" i="23" s="1"/>
  <c r="I125" i="23"/>
  <c r="J128" i="23"/>
  <c r="J124" i="23"/>
  <c r="K125" i="23"/>
  <c r="I124" i="23"/>
  <c r="J127" i="23"/>
  <c r="K127" i="23"/>
  <c r="K126" i="23"/>
  <c r="J125" i="23"/>
  <c r="I128" i="23"/>
  <c r="G128" i="23"/>
  <c r="G126" i="23"/>
  <c r="K124" i="23"/>
  <c r="K128" i="23"/>
  <c r="J126" i="23"/>
  <c r="H128" i="23"/>
  <c r="H125" i="23"/>
  <c r="I126" i="23"/>
  <c r="G127" i="23"/>
  <c r="H126" i="23"/>
  <c r="I127" i="23"/>
  <c r="G124" i="23"/>
  <c r="H127" i="23"/>
  <c r="G125" i="23"/>
  <c r="F419" i="23"/>
  <c r="F420" i="23" s="1"/>
  <c r="F421" i="23" s="1"/>
  <c r="B423" i="23"/>
  <c r="B425" i="16" s="1"/>
  <c r="H38" i="23"/>
  <c r="F38" i="23" s="1"/>
  <c r="G40" i="23"/>
  <c r="K40" i="23"/>
  <c r="K41" i="23"/>
  <c r="J38" i="23"/>
  <c r="H40" i="23"/>
  <c r="H39" i="23"/>
  <c r="I38" i="23"/>
  <c r="H42" i="23"/>
  <c r="I40" i="23"/>
  <c r="K38" i="23"/>
  <c r="J40" i="23"/>
  <c r="I41" i="23"/>
  <c r="I42" i="23"/>
  <c r="G41" i="23"/>
  <c r="G38" i="23"/>
  <c r="G39" i="23"/>
  <c r="K39" i="23"/>
  <c r="J41" i="23"/>
  <c r="K42" i="23"/>
  <c r="I39" i="23"/>
  <c r="J39" i="23"/>
  <c r="G42" i="23"/>
  <c r="H41" i="23"/>
  <c r="J42" i="23"/>
  <c r="R269" i="16"/>
  <c r="Q269" i="16"/>
  <c r="S269" i="16" s="1"/>
  <c r="U87" i="16"/>
  <c r="C87" i="16"/>
  <c r="N87" i="16"/>
  <c r="U239" i="16"/>
  <c r="C239" i="16"/>
  <c r="N239" i="16"/>
  <c r="C221" i="16" l="1"/>
  <c r="N149" i="16"/>
  <c r="U149" i="16"/>
  <c r="R149" i="16" s="1"/>
  <c r="T149" i="16" s="1"/>
  <c r="N221" i="16"/>
  <c r="R383" i="16"/>
  <c r="R335" i="16"/>
  <c r="C215" i="16"/>
  <c r="U215" i="16"/>
  <c r="R215" i="16" s="1"/>
  <c r="F106" i="23"/>
  <c r="F107" i="23" s="1"/>
  <c r="F108" i="23" s="1"/>
  <c r="F109" i="23" s="1"/>
  <c r="C155" i="16"/>
  <c r="N155" i="16"/>
  <c r="B279" i="23"/>
  <c r="B281" i="16" s="1"/>
  <c r="C281" i="16" s="1"/>
  <c r="F20" i="23"/>
  <c r="B25" i="23" s="1"/>
  <c r="B27" i="16" s="1"/>
  <c r="F388" i="23"/>
  <c r="B393" i="23" s="1"/>
  <c r="B395" i="16" s="1"/>
  <c r="F56" i="23"/>
  <c r="B61" i="23" s="1"/>
  <c r="B63" i="16" s="1"/>
  <c r="U209" i="16"/>
  <c r="C209" i="16"/>
  <c r="N209" i="16"/>
  <c r="F119" i="23"/>
  <c r="F120" i="23" s="1"/>
  <c r="F121" i="23" s="1"/>
  <c r="F122" i="23" s="1"/>
  <c r="C161" i="16"/>
  <c r="U161" i="16"/>
  <c r="N161" i="16"/>
  <c r="F74" i="23"/>
  <c r="B79" i="23" s="1"/>
  <c r="B81" i="16" s="1"/>
  <c r="F8" i="23"/>
  <c r="F9" i="23" s="1"/>
  <c r="F10" i="23" s="1"/>
  <c r="F11" i="23" s="1"/>
  <c r="F12" i="23" s="1"/>
  <c r="J1" i="22"/>
  <c r="I1" i="21"/>
  <c r="J1" i="16"/>
  <c r="C305" i="16"/>
  <c r="U305" i="16"/>
  <c r="N305" i="16"/>
  <c r="N263" i="16"/>
  <c r="C263" i="16"/>
  <c r="U263" i="16"/>
  <c r="Q329" i="16"/>
  <c r="S329" i="16" s="1"/>
  <c r="R329" i="16"/>
  <c r="C299" i="16"/>
  <c r="N299" i="16"/>
  <c r="U299" i="16"/>
  <c r="B315" i="23"/>
  <c r="B317" i="16" s="1"/>
  <c r="F311" i="23"/>
  <c r="B129" i="23"/>
  <c r="B131" i="16" s="1"/>
  <c r="F125" i="23"/>
  <c r="F126" i="23" s="1"/>
  <c r="F127" i="23" s="1"/>
  <c r="U51" i="16"/>
  <c r="N51" i="16"/>
  <c r="C51" i="16"/>
  <c r="B105" i="23"/>
  <c r="B107" i="16" s="1"/>
  <c r="F101" i="23"/>
  <c r="F102" i="23" s="1"/>
  <c r="F103" i="23" s="1"/>
  <c r="B19" i="23"/>
  <c r="B21" i="16" s="1"/>
  <c r="F15" i="23"/>
  <c r="F16" i="23" s="1"/>
  <c r="F17" i="23" s="1"/>
  <c r="R155" i="16"/>
  <c r="Q155" i="16"/>
  <c r="S155" i="16" s="1"/>
  <c r="B31" i="23"/>
  <c r="B33" i="16" s="1"/>
  <c r="F27" i="23"/>
  <c r="F28" i="23" s="1"/>
  <c r="F29" i="23" s="1"/>
  <c r="Q233" i="16"/>
  <c r="S233" i="16" s="1"/>
  <c r="R233" i="16"/>
  <c r="B37" i="23"/>
  <c r="B39" i="16" s="1"/>
  <c r="F33" i="23"/>
  <c r="F34" i="23" s="1"/>
  <c r="F35" i="23" s="1"/>
  <c r="B67" i="23"/>
  <c r="B69" i="16" s="1"/>
  <c r="F63" i="23"/>
  <c r="F64" i="23" s="1"/>
  <c r="F65" i="23" s="1"/>
  <c r="Q257" i="16"/>
  <c r="S257" i="16" s="1"/>
  <c r="R257" i="16"/>
  <c r="B141" i="23"/>
  <c r="B143" i="16" s="1"/>
  <c r="F137" i="23"/>
  <c r="F138" i="23" s="1"/>
  <c r="F139" i="23" s="1"/>
  <c r="B135" i="23"/>
  <c r="B137" i="16" s="1"/>
  <c r="F131" i="23"/>
  <c r="F132" i="23" s="1"/>
  <c r="F133" i="23" s="1"/>
  <c r="Q221" i="16"/>
  <c r="S221" i="16" s="1"/>
  <c r="R221" i="16"/>
  <c r="R87" i="16"/>
  <c r="Q87" i="16"/>
  <c r="S87" i="16" s="1"/>
  <c r="B117" i="23"/>
  <c r="B119" i="16" s="1"/>
  <c r="F113" i="23"/>
  <c r="F114" i="23" s="1"/>
  <c r="F115" i="23" s="1"/>
  <c r="Q251" i="16"/>
  <c r="S251" i="16" s="1"/>
  <c r="R251" i="16"/>
  <c r="B285" i="23"/>
  <c r="F281" i="23"/>
  <c r="F282" i="23" s="1"/>
  <c r="F283" i="23" s="1"/>
  <c r="R173" i="16"/>
  <c r="Q173" i="16"/>
  <c r="S173" i="16" s="1"/>
  <c r="R9" i="16"/>
  <c r="Q9" i="16"/>
  <c r="U125" i="16"/>
  <c r="C125" i="16"/>
  <c r="N125" i="16"/>
  <c r="B43" i="23"/>
  <c r="B45" i="16" s="1"/>
  <c r="F39" i="23"/>
  <c r="F40" i="23" s="1"/>
  <c r="F41" i="23" s="1"/>
  <c r="C425" i="16"/>
  <c r="N425" i="16"/>
  <c r="U425" i="16"/>
  <c r="R239" i="16"/>
  <c r="Q239" i="16"/>
  <c r="S239" i="16" s="1"/>
  <c r="U93" i="16"/>
  <c r="C93" i="16"/>
  <c r="N93" i="16"/>
  <c r="R179" i="16"/>
  <c r="Q179" i="16"/>
  <c r="S179" i="16" s="1"/>
  <c r="U323" i="16"/>
  <c r="C323" i="16"/>
  <c r="N323" i="16"/>
  <c r="Q185" i="16"/>
  <c r="S185" i="16" s="1"/>
  <c r="R185" i="16"/>
  <c r="B73" i="23"/>
  <c r="B75" i="16" s="1"/>
  <c r="F69" i="23"/>
  <c r="F70" i="23" s="1"/>
  <c r="F71" i="23" s="1"/>
  <c r="Q167" i="16"/>
  <c r="S167" i="16" s="1"/>
  <c r="R167" i="16"/>
  <c r="B55" i="23"/>
  <c r="B57" i="16" s="1"/>
  <c r="F51" i="23"/>
  <c r="F52" i="23" s="1"/>
  <c r="F53" i="23" s="1"/>
  <c r="F54" i="23" s="1"/>
  <c r="Q227" i="16"/>
  <c r="S227" i="16" s="1"/>
  <c r="R227" i="16"/>
  <c r="R191" i="16"/>
  <c r="Q191" i="16"/>
  <c r="S191" i="16" s="1"/>
  <c r="Q341" i="16"/>
  <c r="S341" i="16" s="1"/>
  <c r="R341" i="16"/>
  <c r="Q197" i="16"/>
  <c r="S197" i="16" s="1"/>
  <c r="R197" i="16"/>
  <c r="Q149" i="16" l="1"/>
  <c r="B111" i="23"/>
  <c r="B113" i="16" s="1"/>
  <c r="U113" i="16" s="1"/>
  <c r="Q215" i="16"/>
  <c r="S215" i="16" s="1"/>
  <c r="S14" i="16"/>
  <c r="S12" i="16"/>
  <c r="U281" i="16"/>
  <c r="Q281" i="16" s="1"/>
  <c r="S281" i="16" s="1"/>
  <c r="N281" i="16"/>
  <c r="F389" i="23"/>
  <c r="F390" i="23" s="1"/>
  <c r="F391" i="23" s="1"/>
  <c r="F392" i="23" s="1"/>
  <c r="F21" i="23"/>
  <c r="F22" i="23" s="1"/>
  <c r="F23" i="23" s="1"/>
  <c r="F24" i="23" s="1"/>
  <c r="F57" i="23"/>
  <c r="F58" i="23" s="1"/>
  <c r="F59" i="23" s="1"/>
  <c r="Q209" i="16"/>
  <c r="S209" i="16" s="1"/>
  <c r="R209" i="16"/>
  <c r="F75" i="23"/>
  <c r="F76" i="23" s="1"/>
  <c r="F77" i="23" s="1"/>
  <c r="F78" i="23" s="1"/>
  <c r="B13" i="23"/>
  <c r="B15" i="16" s="1"/>
  <c r="R161" i="16"/>
  <c r="Q161" i="16"/>
  <c r="S161" i="16" s="1"/>
  <c r="S13" i="16"/>
  <c r="K1" i="16"/>
  <c r="J1" i="21"/>
  <c r="K1" i="22"/>
  <c r="Q305" i="16"/>
  <c r="S305" i="16" s="1"/>
  <c r="R305" i="16"/>
  <c r="Q299" i="16"/>
  <c r="S299" i="16" s="1"/>
  <c r="R299" i="16"/>
  <c r="Q263" i="16"/>
  <c r="S263" i="16" s="1"/>
  <c r="R263" i="16"/>
  <c r="N317" i="16"/>
  <c r="U317" i="16"/>
  <c r="C317" i="16"/>
  <c r="U45" i="16"/>
  <c r="N45" i="16"/>
  <c r="C45" i="16"/>
  <c r="C287" i="16"/>
  <c r="N287" i="16"/>
  <c r="U287" i="16"/>
  <c r="U119" i="16"/>
  <c r="N119" i="16"/>
  <c r="C119" i="16"/>
  <c r="Q51" i="16"/>
  <c r="S51" i="16" s="1"/>
  <c r="R51" i="16"/>
  <c r="Q93" i="16"/>
  <c r="S93" i="16" s="1"/>
  <c r="R93" i="16"/>
  <c r="N395" i="16"/>
  <c r="C395" i="16"/>
  <c r="U395" i="16"/>
  <c r="U27" i="16"/>
  <c r="N27" i="16"/>
  <c r="C27" i="16"/>
  <c r="U143" i="16"/>
  <c r="C143" i="16"/>
  <c r="N143" i="16"/>
  <c r="U39" i="16"/>
  <c r="N39" i="16"/>
  <c r="C39" i="16"/>
  <c r="U33" i="16"/>
  <c r="C33" i="16"/>
  <c r="N33" i="16"/>
  <c r="U21" i="16"/>
  <c r="N21" i="16"/>
  <c r="C21" i="16"/>
  <c r="U63" i="16"/>
  <c r="C63" i="16"/>
  <c r="N63" i="16"/>
  <c r="R323" i="16"/>
  <c r="Q323" i="16"/>
  <c r="S323" i="16" s="1"/>
  <c r="R425" i="16"/>
  <c r="Q425" i="16"/>
  <c r="S425" i="16" s="1"/>
  <c r="U57" i="16"/>
  <c r="C57" i="16"/>
  <c r="N57" i="16"/>
  <c r="S9" i="16"/>
  <c r="S10" i="16"/>
  <c r="S11" i="16"/>
  <c r="U131" i="16"/>
  <c r="N131" i="16"/>
  <c r="C131" i="16"/>
  <c r="U81" i="16"/>
  <c r="C81" i="16"/>
  <c r="N81" i="16"/>
  <c r="U75" i="16"/>
  <c r="N75" i="16"/>
  <c r="C75" i="16"/>
  <c r="R125" i="16"/>
  <c r="Q125" i="16"/>
  <c r="S125" i="16" s="1"/>
  <c r="T9" i="16"/>
  <c r="U137" i="16"/>
  <c r="C137" i="16"/>
  <c r="N137" i="16"/>
  <c r="U69" i="16"/>
  <c r="C69" i="16"/>
  <c r="N69" i="16"/>
  <c r="U107" i="16"/>
  <c r="C107" i="16"/>
  <c r="N107" i="16"/>
  <c r="N113" i="16" l="1"/>
  <c r="C113" i="16"/>
  <c r="R281" i="16"/>
  <c r="C15" i="16"/>
  <c r="U15" i="16"/>
  <c r="Q15" i="16" s="1"/>
  <c r="N15" i="16"/>
  <c r="L1" i="16"/>
  <c r="L1" i="22"/>
  <c r="K1" i="21"/>
  <c r="Q317" i="16"/>
  <c r="S317" i="16" s="1"/>
  <c r="R317" i="16"/>
  <c r="R113" i="16"/>
  <c r="Q113" i="16"/>
  <c r="S113" i="16" s="1"/>
  <c r="R75" i="16"/>
  <c r="Q75" i="16"/>
  <c r="S75" i="16" s="1"/>
  <c r="R63" i="16"/>
  <c r="Q63" i="16"/>
  <c r="S63" i="16" s="1"/>
  <c r="Q143" i="16"/>
  <c r="S143" i="16" s="1"/>
  <c r="R143" i="16"/>
  <c r="Q395" i="16"/>
  <c r="S395" i="16" s="1"/>
  <c r="R395" i="16"/>
  <c r="Q119" i="16"/>
  <c r="S119" i="16" s="1"/>
  <c r="R119" i="16"/>
  <c r="Q39" i="16"/>
  <c r="S39" i="16" s="1"/>
  <c r="R39" i="16"/>
  <c r="R287" i="16"/>
  <c r="Q287" i="16"/>
  <c r="S287" i="16" s="1"/>
  <c r="R107" i="16"/>
  <c r="Q107" i="16"/>
  <c r="S107" i="16" s="1"/>
  <c r="R137" i="16"/>
  <c r="Q137" i="16"/>
  <c r="S137" i="16" s="1"/>
  <c r="Q131" i="16"/>
  <c r="S131" i="16" s="1"/>
  <c r="R131" i="16"/>
  <c r="Q57" i="16"/>
  <c r="S57" i="16" s="1"/>
  <c r="R57" i="16"/>
  <c r="R33" i="16"/>
  <c r="Q33" i="16"/>
  <c r="S33" i="16" s="1"/>
  <c r="R45" i="16"/>
  <c r="Q45" i="16"/>
  <c r="S45" i="16" s="1"/>
  <c r="Q69" i="16"/>
  <c r="S69" i="16" s="1"/>
  <c r="R69" i="16"/>
  <c r="Q81" i="16"/>
  <c r="S81" i="16" s="1"/>
  <c r="R81" i="16"/>
  <c r="R21" i="16"/>
  <c r="Q21" i="16"/>
  <c r="S21" i="16" s="1"/>
  <c r="Q27" i="16"/>
  <c r="S27" i="16" s="1"/>
  <c r="R27" i="16"/>
  <c r="S96" i="16" l="1"/>
  <c r="S95" i="16"/>
  <c r="R15" i="16"/>
  <c r="T27" i="16" s="1"/>
  <c r="S100" i="16"/>
  <c r="S80" i="16"/>
  <c r="S26" i="16"/>
  <c r="M1" i="16"/>
  <c r="L1" i="21"/>
  <c r="M1" i="22"/>
  <c r="T179" i="16"/>
  <c r="T239" i="16"/>
  <c r="T335" i="16"/>
  <c r="S15" i="16"/>
  <c r="S46" i="16"/>
  <c r="S237" i="16"/>
  <c r="S313" i="16"/>
  <c r="S320" i="16"/>
  <c r="S337" i="16"/>
  <c r="S31" i="16"/>
  <c r="S78" i="16"/>
  <c r="S67" i="16"/>
  <c r="S394" i="16"/>
  <c r="S318" i="16"/>
  <c r="S333" i="16"/>
  <c r="S36" i="16"/>
  <c r="S70" i="16"/>
  <c r="S177" i="16"/>
  <c r="S83" i="16"/>
  <c r="S288" i="16"/>
  <c r="S294" i="16"/>
  <c r="S25" i="16"/>
  <c r="S24" i="16"/>
  <c r="S55" i="16"/>
  <c r="S321" i="16"/>
  <c r="S332" i="16"/>
  <c r="S360" i="16"/>
  <c r="S23" i="16"/>
  <c r="S42" i="16"/>
  <c r="S40" i="16"/>
  <c r="S88" i="16"/>
  <c r="S292" i="16"/>
  <c r="S312" i="16"/>
  <c r="S64" i="16"/>
  <c r="S174" i="16"/>
  <c r="S76" i="16"/>
  <c r="S355" i="16"/>
  <c r="S282" i="16"/>
  <c r="S19" i="16"/>
  <c r="S16" i="16"/>
  <c r="S49" i="16"/>
  <c r="S60" i="16"/>
  <c r="S91" i="16"/>
  <c r="S336" i="16"/>
  <c r="S356" i="16"/>
  <c r="S265" i="16"/>
  <c r="S296" i="16"/>
  <c r="S18" i="16"/>
  <c r="S41" i="16"/>
  <c r="S35" i="16"/>
  <c r="S99" i="16"/>
  <c r="S176" i="16"/>
  <c r="S153" i="16"/>
  <c r="S82" i="16"/>
  <c r="S319" i="16"/>
  <c r="S266" i="16"/>
  <c r="S30" i="16"/>
  <c r="S22" i="16"/>
  <c r="S56" i="16"/>
  <c r="S66" i="16"/>
  <c r="S84" i="16"/>
  <c r="S90" i="16"/>
  <c r="S330" i="16"/>
  <c r="S354" i="16"/>
  <c r="S50" i="16"/>
  <c r="S58" i="16"/>
  <c r="S34" i="16"/>
  <c r="S236" i="16"/>
  <c r="S97" i="16"/>
  <c r="S283" i="16"/>
  <c r="S285" i="16"/>
  <c r="S71" i="16"/>
  <c r="S98" i="16"/>
  <c r="S234" i="16"/>
  <c r="S77" i="16"/>
  <c r="S363" i="16"/>
  <c r="S361" i="16"/>
  <c r="S339" i="16"/>
  <c r="S289" i="16"/>
  <c r="S43" i="16"/>
  <c r="S17" i="16"/>
  <c r="S65" i="16"/>
  <c r="S72" i="16"/>
  <c r="S290" i="16"/>
  <c r="S362" i="16"/>
  <c r="S291" i="16"/>
  <c r="S37" i="16"/>
  <c r="S54" i="16"/>
  <c r="S48" i="16"/>
  <c r="S94" i="16"/>
  <c r="S89" i="16"/>
  <c r="S255" i="16"/>
  <c r="S338" i="16"/>
  <c r="S29" i="16"/>
  <c r="S52" i="16"/>
  <c r="S295" i="16"/>
  <c r="S284" i="16"/>
  <c r="S331" i="16"/>
  <c r="S61" i="16"/>
  <c r="S28" i="16"/>
  <c r="S59" i="16"/>
  <c r="S47" i="16"/>
  <c r="S297" i="16"/>
  <c r="S79" i="16"/>
  <c r="S53" i="16"/>
  <c r="S175" i="16"/>
  <c r="S85" i="16"/>
  <c r="S73" i="16"/>
  <c r="S235" i="16"/>
  <c r="S267" i="16"/>
  <c r="S264" i="16"/>
  <c r="T113" i="16"/>
  <c r="T81" i="16" l="1"/>
  <c r="T57" i="16"/>
  <c r="T323" i="16"/>
  <c r="T21" i="16"/>
  <c r="T317" i="16"/>
  <c r="T39" i="16"/>
  <c r="T269" i="16"/>
  <c r="T63" i="16"/>
  <c r="T33" i="16"/>
  <c r="T359" i="16"/>
  <c r="T15" i="16"/>
  <c r="T87" i="16"/>
  <c r="T299" i="16"/>
  <c r="T93" i="16"/>
  <c r="T51" i="16"/>
  <c r="T293" i="16"/>
  <c r="T341" i="16"/>
  <c r="T365" i="16"/>
  <c r="T69" i="16"/>
  <c r="T287" i="16"/>
  <c r="T75" i="16"/>
  <c r="T45" i="16"/>
  <c r="M1" i="21"/>
  <c r="N1" i="22"/>
  <c r="B101" i="16"/>
  <c r="U101" i="16" s="1"/>
  <c r="K73" i="22" l="1"/>
  <c r="N73" i="22"/>
  <c r="M72" i="22"/>
  <c r="H72" i="22"/>
  <c r="G73" i="22"/>
  <c r="I72" i="22"/>
  <c r="N101" i="16"/>
  <c r="G72" i="22"/>
  <c r="N72" i="22"/>
  <c r="F72" i="22"/>
  <c r="L72" i="22"/>
  <c r="J72" i="22"/>
  <c r="R101" i="16"/>
  <c r="Q101" i="16"/>
  <c r="S124" i="16" s="1"/>
  <c r="E72" i="22"/>
  <c r="K72" i="22"/>
  <c r="M73" i="22"/>
  <c r="F73" i="22"/>
  <c r="H73" i="22"/>
  <c r="J73" i="22"/>
  <c r="I73" i="22"/>
  <c r="L73" i="22"/>
  <c r="C101" i="16"/>
  <c r="E73" i="22"/>
  <c r="S182" i="16" l="1"/>
  <c r="S138" i="16"/>
  <c r="S111" i="16"/>
  <c r="S116" i="16"/>
  <c r="S140" i="16"/>
  <c r="S152" i="16"/>
  <c r="S210" i="16"/>
  <c r="S379" i="16"/>
  <c r="S169" i="16"/>
  <c r="S196" i="16"/>
  <c r="S127" i="16"/>
  <c r="S420" i="16"/>
  <c r="S128" i="16"/>
  <c r="S224" i="16"/>
  <c r="S186" i="16"/>
  <c r="S101" i="16"/>
  <c r="S248" i="16"/>
  <c r="S166" i="16"/>
  <c r="S423" i="16"/>
  <c r="S247" i="16"/>
  <c r="S326" i="16"/>
  <c r="S141" i="16"/>
  <c r="S165" i="16"/>
  <c r="S189" i="16"/>
  <c r="S327" i="16"/>
  <c r="S213" i="16"/>
  <c r="S103" i="16"/>
  <c r="S120" i="16"/>
  <c r="S158" i="16"/>
  <c r="S156" i="16"/>
  <c r="S170" i="16"/>
  <c r="S162" i="16"/>
  <c r="S109" i="16"/>
  <c r="S260" i="16"/>
  <c r="S105" i="16"/>
  <c r="S181" i="16"/>
  <c r="S184" i="16"/>
  <c r="S324" i="16"/>
  <c r="S421" i="16"/>
  <c r="S303" i="16"/>
  <c r="S193" i="16"/>
  <c r="S188" i="16"/>
  <c r="S391" i="16"/>
  <c r="S135" i="16"/>
  <c r="S381" i="16"/>
  <c r="S194" i="16"/>
  <c r="S392" i="16"/>
  <c r="S183" i="16"/>
  <c r="S145" i="16"/>
  <c r="S390" i="16"/>
  <c r="S222" i="16"/>
  <c r="S258" i="16"/>
  <c r="S163" i="16"/>
  <c r="S123" i="16"/>
  <c r="S133" i="16"/>
  <c r="S180" i="16"/>
  <c r="S151" i="16"/>
  <c r="S223" i="16"/>
  <c r="S216" i="16"/>
  <c r="S102" i="16"/>
  <c r="S171" i="16"/>
  <c r="S147" i="16"/>
  <c r="S208" i="16"/>
  <c r="S132" i="16"/>
  <c r="S134" i="16"/>
  <c r="S279" i="16"/>
  <c r="S254" i="16"/>
  <c r="S325" i="16"/>
  <c r="S218" i="16"/>
  <c r="S104" i="16"/>
  <c r="S122" i="16"/>
  <c r="S126" i="16"/>
  <c r="S302" i="16"/>
  <c r="S146" i="16"/>
  <c r="S129" i="16"/>
  <c r="S121" i="16"/>
  <c r="S115" i="16"/>
  <c r="S328" i="16"/>
  <c r="S195" i="16"/>
  <c r="S211" i="16"/>
  <c r="S164" i="16"/>
  <c r="S206" i="16"/>
  <c r="S144" i="16"/>
  <c r="S252" i="16"/>
  <c r="S108" i="16"/>
  <c r="S276" i="16"/>
  <c r="S280" i="16"/>
  <c r="S168" i="16"/>
  <c r="S110" i="16"/>
  <c r="S231" i="16"/>
  <c r="S253" i="16"/>
  <c r="S117" i="16"/>
  <c r="S150" i="16"/>
  <c r="S205" i="16"/>
  <c r="S259" i="16"/>
  <c r="S301" i="16"/>
  <c r="S300" i="16"/>
  <c r="S214" i="16"/>
  <c r="S229" i="16"/>
  <c r="S217" i="16"/>
  <c r="S277" i="16"/>
  <c r="S393" i="16"/>
  <c r="S278" i="16"/>
  <c r="S204" i="16"/>
  <c r="S226" i="16"/>
  <c r="S159" i="16"/>
  <c r="S219" i="16"/>
  <c r="S172" i="16"/>
  <c r="S139" i="16"/>
  <c r="S380" i="16"/>
  <c r="S149" i="16"/>
  <c r="S192" i="16"/>
  <c r="S228" i="16"/>
  <c r="S114" i="16"/>
  <c r="S187" i="16"/>
  <c r="S246" i="16"/>
  <c r="S157" i="16"/>
  <c r="S212" i="16"/>
  <c r="S225" i="16"/>
  <c r="S207" i="16"/>
  <c r="S249" i="16"/>
  <c r="S261" i="16"/>
  <c r="S230" i="16"/>
  <c r="S378" i="16"/>
  <c r="S422" i="16"/>
  <c r="T101" i="16"/>
  <c r="T131" i="16"/>
  <c r="T233" i="16"/>
  <c r="T383" i="16"/>
  <c r="T143" i="16"/>
  <c r="T221" i="16"/>
  <c r="T395" i="16"/>
  <c r="T167" i="16"/>
  <c r="T197" i="16"/>
  <c r="T215" i="16"/>
  <c r="T425" i="16"/>
  <c r="T125" i="16"/>
  <c r="T257" i="16"/>
  <c r="T329" i="16"/>
  <c r="T185" i="16"/>
  <c r="T191" i="16"/>
  <c r="T263" i="16"/>
  <c r="T281" i="16"/>
  <c r="T161" i="16"/>
  <c r="T173" i="16"/>
  <c r="T227" i="16"/>
  <c r="T137" i="16"/>
  <c r="T305" i="16"/>
  <c r="T107" i="16"/>
  <c r="T209" i="16"/>
  <c r="T251" i="16"/>
  <c r="T155" i="16"/>
  <c r="T119" i="16"/>
  <c r="C19" i="17" l="1"/>
  <c r="B4" i="17"/>
  <c r="F37" i="17"/>
  <c r="F74" i="17"/>
  <c r="F111" i="17"/>
  <c r="F9" i="17"/>
  <c r="C74" i="17"/>
  <c r="B150" i="17"/>
  <c r="B187" i="17"/>
  <c r="B26" i="17"/>
  <c r="B141" i="17"/>
  <c r="B234" i="17"/>
  <c r="C71" i="17"/>
  <c r="B105" i="17"/>
  <c r="F7" i="17"/>
  <c r="C43" i="17"/>
  <c r="F144" i="17"/>
  <c r="C180" i="17"/>
  <c r="C217" i="17"/>
  <c r="C114" i="17"/>
  <c r="B227" i="17"/>
  <c r="B261" i="17"/>
  <c r="C301" i="17"/>
  <c r="F72" i="17"/>
  <c r="C108" i="17"/>
  <c r="B11" i="17"/>
  <c r="F44" i="17"/>
  <c r="B148" i="17"/>
  <c r="F181" i="17"/>
  <c r="F218" i="17"/>
  <c r="F118" i="17"/>
  <c r="F228" i="17"/>
  <c r="C264" i="17"/>
  <c r="F302" i="17"/>
  <c r="C55" i="17"/>
  <c r="B89" i="17"/>
  <c r="B126" i="17"/>
  <c r="C27" i="17"/>
  <c r="B117" i="17"/>
  <c r="C164" i="17"/>
  <c r="C201" i="17"/>
  <c r="C72" i="17"/>
  <c r="B191" i="17"/>
  <c r="B245" i="17"/>
  <c r="C285" i="17"/>
  <c r="B36" i="17"/>
  <c r="F69" i="17"/>
  <c r="F106" i="17"/>
  <c r="B8" i="17"/>
  <c r="F65" i="17"/>
  <c r="B145" i="17"/>
  <c r="B182" i="17"/>
  <c r="B21" i="17"/>
  <c r="F139" i="17"/>
  <c r="B223" i="17"/>
  <c r="B266" i="17"/>
  <c r="B20" i="17"/>
  <c r="F53" i="17"/>
  <c r="F90" i="17"/>
  <c r="F127" i="17"/>
  <c r="F22" i="17"/>
  <c r="C117" i="17"/>
  <c r="B166" i="17"/>
  <c r="B203" i="17"/>
  <c r="F46" i="17"/>
  <c r="F16" i="17"/>
  <c r="B18" i="17"/>
  <c r="F59" i="17"/>
  <c r="B263" i="17"/>
  <c r="C303" i="17"/>
  <c r="C246" i="17"/>
  <c r="F313" i="17"/>
  <c r="F355" i="17"/>
  <c r="B215" i="17"/>
  <c r="B397" i="17"/>
  <c r="F155" i="17"/>
  <c r="F370" i="17"/>
  <c r="B290" i="17"/>
  <c r="C257" i="17"/>
  <c r="F353" i="17"/>
  <c r="B108" i="17"/>
  <c r="C183" i="17"/>
  <c r="B264" i="17"/>
  <c r="B295" i="17"/>
  <c r="F215" i="17"/>
  <c r="B310" i="17"/>
  <c r="F337" i="17"/>
  <c r="F379" i="17"/>
  <c r="C321" i="17"/>
  <c r="B421" i="17"/>
  <c r="C292" i="17"/>
  <c r="B404" i="17"/>
  <c r="C210" i="17"/>
  <c r="C249" i="17"/>
  <c r="F324" i="17"/>
  <c r="C39" i="17"/>
  <c r="B74" i="17"/>
  <c r="F24" i="17"/>
  <c r="C60" i="17"/>
  <c r="C97" i="17"/>
  <c r="C134" i="17"/>
  <c r="C40" i="17"/>
  <c r="B130" i="17"/>
  <c r="F170" i="17"/>
  <c r="F207" i="17"/>
  <c r="F73" i="17"/>
  <c r="F195" i="17"/>
  <c r="F254" i="17"/>
  <c r="B92" i="17"/>
  <c r="F125" i="17"/>
  <c r="C30" i="17"/>
  <c r="B64" i="17"/>
  <c r="C167" i="17"/>
  <c r="B201" i="17"/>
  <c r="F41" i="17"/>
  <c r="F148" i="17"/>
  <c r="B248" i="17"/>
  <c r="F281" i="17"/>
  <c r="F123" i="17"/>
  <c r="C95" i="17"/>
  <c r="B129" i="17"/>
  <c r="F31" i="17"/>
  <c r="C67" i="17"/>
  <c r="F168" i="17"/>
  <c r="C204" i="17"/>
  <c r="B50" i="17"/>
  <c r="B152" i="17"/>
  <c r="C251" i="17"/>
  <c r="B285" i="17"/>
  <c r="B146" i="17"/>
  <c r="B76" i="17"/>
  <c r="F109" i="17"/>
  <c r="C14" i="17"/>
  <c r="B48" i="17"/>
  <c r="C151" i="17"/>
  <c r="B185" i="17"/>
  <c r="B222" i="17"/>
  <c r="B127" i="17"/>
  <c r="B232" i="17"/>
  <c r="F265" i="17"/>
  <c r="B306" i="17"/>
  <c r="F56" i="17"/>
  <c r="C92" i="17"/>
  <c r="C129" i="17"/>
  <c r="F28" i="17"/>
  <c r="C125" i="17"/>
  <c r="F165" i="17"/>
  <c r="F202" i="17"/>
  <c r="F75" i="17"/>
  <c r="C200" i="17"/>
  <c r="C248" i="17"/>
  <c r="F286" i="17"/>
  <c r="F40" i="17"/>
  <c r="C76" i="17"/>
  <c r="C113" i="17"/>
  <c r="F12" i="17"/>
  <c r="C82" i="17"/>
  <c r="F149" i="17"/>
  <c r="F186" i="17"/>
  <c r="F33" i="17"/>
  <c r="C157" i="17"/>
  <c r="C103" i="17"/>
  <c r="F176" i="17"/>
  <c r="C259" i="17"/>
  <c r="F291" i="17"/>
  <c r="B194" i="17"/>
  <c r="B302" i="17"/>
  <c r="C336" i="17"/>
  <c r="C378" i="17"/>
  <c r="B318" i="17"/>
  <c r="F417" i="17"/>
  <c r="B283" i="17"/>
  <c r="F400" i="17"/>
  <c r="F232" i="17"/>
  <c r="B61" i="17"/>
  <c r="C354" i="17"/>
  <c r="B57" i="17"/>
  <c r="F121" i="17"/>
  <c r="B183" i="17"/>
  <c r="B69" i="17"/>
  <c r="F279" i="17"/>
  <c r="C331" i="17"/>
  <c r="C360" i="17"/>
  <c r="F211" i="17"/>
  <c r="B366" i="17"/>
  <c r="B119" i="17"/>
  <c r="C348" i="17"/>
  <c r="F234" i="17"/>
  <c r="B355" i="17"/>
  <c r="B358" i="17"/>
  <c r="B333" i="17"/>
  <c r="B124" i="17"/>
  <c r="C199" i="17"/>
  <c r="C47" i="17"/>
  <c r="B81" i="17"/>
  <c r="B118" i="17"/>
  <c r="B95" i="17"/>
  <c r="C156" i="17"/>
  <c r="C193" i="17"/>
  <c r="C50" i="17"/>
  <c r="B170" i="17"/>
  <c r="B237" i="17"/>
  <c r="C277" i="17"/>
  <c r="F112" i="17"/>
  <c r="B14" i="17"/>
  <c r="B51" i="17"/>
  <c r="F84" i="17"/>
  <c r="B188" i="17"/>
  <c r="F221" i="17"/>
  <c r="C101" i="17"/>
  <c r="C171" i="17"/>
  <c r="F268" i="17"/>
  <c r="C304" i="17"/>
  <c r="C197" i="17"/>
  <c r="B116" i="17"/>
  <c r="C17" i="17"/>
  <c r="C54" i="17"/>
  <c r="B88" i="17"/>
  <c r="C191" i="17"/>
  <c r="F6" i="17"/>
  <c r="F105" i="17"/>
  <c r="F172" i="17"/>
  <c r="B272" i="17"/>
  <c r="F305" i="17"/>
  <c r="F201" i="17"/>
  <c r="F96" i="17"/>
  <c r="C132" i="17"/>
  <c r="B35" i="17"/>
  <c r="F68" i="17"/>
  <c r="B172" i="17"/>
  <c r="F205" i="17"/>
  <c r="C58" i="17"/>
  <c r="C155" i="17"/>
  <c r="F252" i="17"/>
  <c r="C288" i="17"/>
  <c r="C154" i="17"/>
  <c r="C79" i="17"/>
  <c r="B113" i="17"/>
  <c r="F15" i="17"/>
  <c r="C51" i="17"/>
  <c r="F152" i="17"/>
  <c r="C188" i="17"/>
  <c r="C225" i="17"/>
  <c r="C136" i="17"/>
  <c r="C235" i="17"/>
  <c r="B269" i="17"/>
  <c r="C309" i="17"/>
  <c r="C63" i="17"/>
  <c r="B97" i="17"/>
  <c r="B134" i="17"/>
  <c r="C35" i="17"/>
  <c r="B138" i="17"/>
  <c r="C172" i="17"/>
  <c r="C209" i="17"/>
  <c r="C93" i="17"/>
  <c r="B213" i="17"/>
  <c r="C52" i="17"/>
  <c r="B109" i="17"/>
  <c r="F174" i="17"/>
  <c r="B55" i="17"/>
  <c r="C276" i="17"/>
  <c r="B328" i="17"/>
  <c r="B357" i="17"/>
  <c r="C144" i="17"/>
  <c r="F362" i="17"/>
  <c r="C391" i="17"/>
  <c r="B345" i="17"/>
  <c r="B82" i="17"/>
  <c r="F311" i="17"/>
  <c r="C69" i="17"/>
  <c r="C165" i="17"/>
  <c r="C9" i="17"/>
  <c r="B217" i="17"/>
  <c r="C272" i="17"/>
  <c r="F171" i="17"/>
  <c r="F319" i="17"/>
  <c r="B352" i="17"/>
  <c r="B381" i="17"/>
  <c r="B321" i="17"/>
  <c r="F404" i="17"/>
  <c r="C300" i="17"/>
  <c r="B393" i="17"/>
  <c r="C420" i="17"/>
  <c r="B344" i="17"/>
  <c r="F23" i="17"/>
  <c r="F331" i="17"/>
  <c r="B73" i="17"/>
  <c r="C148" i="17"/>
  <c r="C192" i="17"/>
  <c r="C90" i="17"/>
  <c r="B289" i="17"/>
  <c r="F332" i="17"/>
  <c r="F361" i="17"/>
  <c r="C228" i="17"/>
  <c r="C369" i="17"/>
  <c r="F177" i="17"/>
  <c r="F357" i="17"/>
  <c r="B243" i="17"/>
  <c r="C98" i="17"/>
  <c r="F350" i="17"/>
  <c r="B68" i="17"/>
  <c r="F101" i="17"/>
  <c r="C6" i="17"/>
  <c r="B40" i="17"/>
  <c r="C143" i="17"/>
  <c r="B177" i="17"/>
  <c r="B214" i="17"/>
  <c r="B106" i="17"/>
  <c r="B225" i="17"/>
  <c r="F257" i="17"/>
  <c r="B298" i="17"/>
  <c r="C135" i="17"/>
  <c r="F34" i="17"/>
  <c r="F71" i="17"/>
  <c r="C107" i="17"/>
  <c r="F208" i="17"/>
  <c r="B58" i="17"/>
  <c r="B147" i="17"/>
  <c r="B192" i="17"/>
  <c r="C291" i="17"/>
  <c r="C133" i="17"/>
  <c r="B231" i="17"/>
  <c r="F136" i="17"/>
  <c r="B38" i="17"/>
  <c r="B75" i="17"/>
  <c r="F108" i="17"/>
  <c r="B212" i="17"/>
  <c r="C66" i="17"/>
  <c r="C150" i="17"/>
  <c r="C195" i="17"/>
  <c r="F292" i="17"/>
  <c r="C141" i="17"/>
  <c r="C234" i="17"/>
  <c r="C119" i="17"/>
  <c r="F18" i="17"/>
  <c r="F55" i="17"/>
  <c r="C91" i="17"/>
  <c r="F192" i="17"/>
  <c r="C13" i="17"/>
  <c r="B114" i="17"/>
  <c r="B176" i="17"/>
  <c r="C275" i="17"/>
  <c r="B309" i="17"/>
  <c r="B210" i="17"/>
  <c r="B100" i="17"/>
  <c r="F133" i="17"/>
  <c r="C38" i="17"/>
  <c r="B72" i="17"/>
  <c r="C175" i="17"/>
  <c r="B209" i="17"/>
  <c r="F62" i="17"/>
  <c r="F156" i="17"/>
  <c r="B256" i="17"/>
  <c r="F289" i="17"/>
  <c r="F158" i="17"/>
  <c r="B84" i="17"/>
  <c r="F117" i="17"/>
  <c r="C22" i="17"/>
  <c r="B56" i="17"/>
  <c r="C159" i="17"/>
  <c r="B193" i="17"/>
  <c r="F19" i="17"/>
  <c r="F140" i="17"/>
  <c r="B240" i="17"/>
  <c r="B137" i="17"/>
  <c r="C212" i="17"/>
  <c r="C256" i="17"/>
  <c r="C168" i="17"/>
  <c r="C318" i="17"/>
  <c r="F348" i="17"/>
  <c r="F377" i="17"/>
  <c r="F317" i="17"/>
  <c r="C403" i="17"/>
  <c r="B291" i="17"/>
  <c r="F389" i="17"/>
  <c r="B409" i="17"/>
  <c r="C323" i="17"/>
  <c r="C110" i="17"/>
  <c r="B388" i="17"/>
  <c r="B94" i="17"/>
  <c r="C169" i="17"/>
  <c r="F89" i="17"/>
  <c r="C221" i="17"/>
  <c r="C342" i="17"/>
  <c r="F372" i="17"/>
  <c r="B165" i="17"/>
  <c r="F365" i="17"/>
  <c r="B286" i="17"/>
  <c r="B348" i="17"/>
  <c r="C418" i="17"/>
  <c r="F402" i="17"/>
  <c r="F329" i="17"/>
  <c r="F146" i="17"/>
  <c r="B419" i="17"/>
  <c r="C25" i="17"/>
  <c r="F27" i="17"/>
  <c r="F273" i="17"/>
  <c r="B181" i="17"/>
  <c r="B323" i="17"/>
  <c r="C355" i="17"/>
  <c r="F88" i="17"/>
  <c r="C124" i="17"/>
  <c r="B27" i="17"/>
  <c r="F60" i="17"/>
  <c r="B164" i="17"/>
  <c r="F197" i="17"/>
  <c r="C37" i="17"/>
  <c r="C147" i="17"/>
  <c r="F244" i="17"/>
  <c r="C280" i="17"/>
  <c r="C112" i="17"/>
  <c r="C20" i="17"/>
  <c r="C57" i="17"/>
  <c r="C94" i="17"/>
  <c r="B128" i="17"/>
  <c r="B23" i="17"/>
  <c r="F113" i="17"/>
  <c r="F167" i="17"/>
  <c r="F212" i="17"/>
  <c r="C10" i="17"/>
  <c r="F187" i="17"/>
  <c r="F251" i="17"/>
  <c r="F21" i="17"/>
  <c r="F58" i="17"/>
  <c r="F95" i="17"/>
  <c r="C131" i="17"/>
  <c r="C32" i="17"/>
  <c r="B122" i="17"/>
  <c r="B171" i="17"/>
  <c r="B216" i="17"/>
  <c r="F30" i="17"/>
  <c r="B197" i="17"/>
  <c r="B255" i="17"/>
  <c r="C4" i="17"/>
  <c r="C41" i="17"/>
  <c r="C78" i="17"/>
  <c r="B112" i="17"/>
  <c r="C215" i="17"/>
  <c r="F70" i="17"/>
  <c r="F151" i="17"/>
  <c r="F196" i="17"/>
  <c r="B296" i="17"/>
  <c r="F145" i="17"/>
  <c r="F235" i="17"/>
  <c r="F120" i="17"/>
  <c r="B22" i="17"/>
  <c r="B59" i="17"/>
  <c r="F92" i="17"/>
  <c r="B196" i="17"/>
  <c r="C24" i="17"/>
  <c r="C122" i="17"/>
  <c r="C179" i="17"/>
  <c r="F276" i="17"/>
  <c r="B15" i="17"/>
  <c r="F217" i="17"/>
  <c r="F104" i="17"/>
  <c r="B6" i="17"/>
  <c r="B43" i="17"/>
  <c r="F76" i="17"/>
  <c r="B180" i="17"/>
  <c r="F213" i="17"/>
  <c r="C80" i="17"/>
  <c r="C163" i="17"/>
  <c r="F260" i="17"/>
  <c r="C89" i="17"/>
  <c r="F162" i="17"/>
  <c r="C77" i="17"/>
  <c r="B218" i="17"/>
  <c r="B339" i="17"/>
  <c r="C371" i="17"/>
  <c r="F142" i="17"/>
  <c r="C356" i="17"/>
  <c r="C252" i="17"/>
  <c r="F344" i="17"/>
  <c r="B415" i="17"/>
  <c r="F384" i="17"/>
  <c r="C310" i="17"/>
  <c r="C290" i="17"/>
  <c r="F282" i="17"/>
  <c r="C46" i="17"/>
  <c r="F83" i="17"/>
  <c r="B250" i="17"/>
  <c r="F240" i="17"/>
  <c r="B363" i="17"/>
  <c r="C395" i="17"/>
  <c r="F269" i="17"/>
  <c r="B403" i="17"/>
  <c r="B219" i="17"/>
  <c r="F392" i="17"/>
  <c r="B311" i="17"/>
  <c r="F80" i="17"/>
  <c r="B351" i="17"/>
  <c r="B133" i="17"/>
  <c r="F420" i="17"/>
  <c r="B110" i="17"/>
  <c r="C185" i="17"/>
  <c r="C162" i="17"/>
  <c r="C224" i="17"/>
  <c r="F343" i="17"/>
  <c r="B376" i="17"/>
  <c r="B132" i="17"/>
  <c r="C33" i="17"/>
  <c r="C70" i="17"/>
  <c r="B104" i="17"/>
  <c r="C207" i="17"/>
  <c r="F49" i="17"/>
  <c r="F143" i="17"/>
  <c r="F188" i="17"/>
  <c r="B288" i="17"/>
  <c r="B111" i="17"/>
  <c r="B28" i="17"/>
  <c r="F61" i="17"/>
  <c r="F98" i="17"/>
  <c r="F135" i="17"/>
  <c r="F43" i="17"/>
  <c r="C138" i="17"/>
  <c r="B174" i="17"/>
  <c r="B211" i="17"/>
  <c r="B98" i="17"/>
  <c r="B205" i="17"/>
  <c r="B258" i="17"/>
  <c r="C31" i="17"/>
  <c r="B65" i="17"/>
  <c r="B102" i="17"/>
  <c r="B139" i="17"/>
  <c r="B53" i="17"/>
  <c r="C140" i="17"/>
  <c r="C177" i="17"/>
  <c r="C214" i="17"/>
  <c r="C120" i="17"/>
  <c r="C213" i="17"/>
  <c r="C261" i="17"/>
  <c r="B12" i="17"/>
  <c r="F45" i="17"/>
  <c r="F82" i="17"/>
  <c r="F119" i="17"/>
  <c r="F17" i="17"/>
  <c r="C96" i="17"/>
  <c r="B158" i="17"/>
  <c r="B195" i="17"/>
  <c r="B47" i="17"/>
  <c r="B162" i="17"/>
  <c r="B242" i="17"/>
  <c r="B279" i="17"/>
  <c r="C28" i="17"/>
  <c r="C65" i="17"/>
  <c r="C102" i="17"/>
  <c r="B136" i="17"/>
  <c r="B45" i="17"/>
  <c r="F134" i="17"/>
  <c r="F175" i="17"/>
  <c r="F220" i="17"/>
  <c r="B77" i="17"/>
  <c r="F209" i="17"/>
  <c r="F259" i="17"/>
  <c r="C12" i="17"/>
  <c r="C49" i="17"/>
  <c r="C86" i="17"/>
  <c r="B120" i="17"/>
  <c r="C223" i="17"/>
  <c r="F91" i="17"/>
  <c r="F159" i="17"/>
  <c r="F204" i="17"/>
  <c r="B304" i="17"/>
  <c r="C126" i="17"/>
  <c r="F199" i="17"/>
  <c r="F294" i="17"/>
  <c r="B260" i="17"/>
  <c r="C382" i="17"/>
  <c r="C218" i="17"/>
  <c r="C314" i="17"/>
  <c r="F163" i="17"/>
  <c r="F318" i="17"/>
  <c r="C413" i="17"/>
  <c r="C181" i="17"/>
  <c r="B156" i="17"/>
  <c r="C388" i="17"/>
  <c r="C106" i="17"/>
  <c r="C361" i="17"/>
  <c r="B80" i="17"/>
  <c r="F164" i="17"/>
  <c r="F223" i="17"/>
  <c r="B284" i="17"/>
  <c r="F147" i="17"/>
  <c r="C281" i="17"/>
  <c r="C111" i="17"/>
  <c r="F184" i="17"/>
  <c r="C267" i="17"/>
  <c r="B78" i="17"/>
  <c r="C153" i="17"/>
  <c r="C237" i="17"/>
  <c r="C118" i="17"/>
  <c r="F191" i="17"/>
  <c r="F275" i="17"/>
  <c r="F132" i="17"/>
  <c r="C219" i="17"/>
  <c r="F5" i="17"/>
  <c r="F216" i="17"/>
  <c r="C299" i="17"/>
  <c r="F26" i="17"/>
  <c r="B37" i="17"/>
  <c r="F39" i="17"/>
  <c r="F359" i="17"/>
  <c r="C152" i="17"/>
  <c r="C308" i="17"/>
  <c r="C206" i="17"/>
  <c r="F224" i="17"/>
  <c r="B322" i="17"/>
  <c r="B374" i="17"/>
  <c r="F256" i="17"/>
  <c r="F126" i="17"/>
  <c r="F267" i="17"/>
  <c r="B387" i="17"/>
  <c r="B341" i="17"/>
  <c r="C324" i="17"/>
  <c r="C333" i="17"/>
  <c r="C397" i="17"/>
  <c r="C241" i="17"/>
  <c r="C116" i="17"/>
  <c r="C394" i="17"/>
  <c r="B253" i="17"/>
  <c r="C416" i="17"/>
  <c r="F114" i="17"/>
  <c r="B190" i="17"/>
  <c r="F166" i="17"/>
  <c r="C226" i="17"/>
  <c r="B347" i="17"/>
  <c r="C379" i="17"/>
  <c r="F198" i="17"/>
  <c r="C372" i="17"/>
  <c r="F358" i="17"/>
  <c r="F360" i="17"/>
  <c r="B330" i="17"/>
  <c r="B346" i="17"/>
  <c r="F185" i="17"/>
  <c r="B121" i="17"/>
  <c r="C376" i="17"/>
  <c r="B9" i="17"/>
  <c r="B220" i="17"/>
  <c r="F300" i="17"/>
  <c r="B303" i="17"/>
  <c r="B246" i="17"/>
  <c r="F316" i="17"/>
  <c r="F345" i="17"/>
  <c r="F387" i="17"/>
  <c r="C337" i="17"/>
  <c r="C396" i="17"/>
  <c r="F325" i="17"/>
  <c r="B412" i="17"/>
  <c r="B247" i="17"/>
  <c r="B413" i="17"/>
  <c r="F230" i="17"/>
  <c r="F190" i="17"/>
  <c r="F50" i="17"/>
  <c r="B101" i="17"/>
  <c r="C296" i="17"/>
  <c r="B202" i="17"/>
  <c r="B331" i="17"/>
  <c r="C363" i="17"/>
  <c r="C392" i="17"/>
  <c r="C340" i="17"/>
  <c r="B416" i="17"/>
  <c r="F328" i="17"/>
  <c r="B407" i="17"/>
  <c r="B179" i="17"/>
  <c r="C352" i="17"/>
  <c r="C313" i="17"/>
  <c r="B236" i="17"/>
  <c r="F394" i="17"/>
  <c r="F200" i="17"/>
  <c r="C233" i="17"/>
  <c r="B270" i="17"/>
  <c r="B229" i="17"/>
  <c r="B199" i="17"/>
  <c r="B401" i="17"/>
  <c r="C302" i="17"/>
  <c r="F189" i="17"/>
  <c r="C306" i="17"/>
  <c r="C404" i="17"/>
  <c r="C293" i="17"/>
  <c r="C84" i="17"/>
  <c r="B282" i="17"/>
  <c r="C56" i="17"/>
  <c r="C278" i="17"/>
  <c r="C329" i="17"/>
  <c r="B383" i="17"/>
  <c r="B373" i="17"/>
  <c r="B277" i="17"/>
  <c r="C411" i="17"/>
  <c r="B396" i="17"/>
  <c r="C274" i="17"/>
  <c r="B390" i="17"/>
  <c r="F173" i="17"/>
  <c r="F369" i="17"/>
  <c r="C332" i="17"/>
  <c r="B17" i="17"/>
  <c r="C18" i="17"/>
  <c r="F308" i="17"/>
  <c r="C121" i="17"/>
  <c r="F194" i="17"/>
  <c r="F278" i="17"/>
  <c r="B24" i="17"/>
  <c r="B63" i="17"/>
  <c r="F32" i="17"/>
  <c r="C61" i="17"/>
  <c r="F131" i="17"/>
  <c r="B49" i="17"/>
  <c r="F99" i="17"/>
  <c r="C170" i="17"/>
  <c r="B70" i="17"/>
  <c r="C145" i="17"/>
  <c r="C75" i="17"/>
  <c r="F137" i="17"/>
  <c r="C357" i="17"/>
  <c r="F396" i="17"/>
  <c r="C64" i="17"/>
  <c r="B317" i="17"/>
  <c r="F366" i="17"/>
  <c r="C53" i="17"/>
  <c r="B315" i="17"/>
  <c r="C29" i="17"/>
  <c r="C298" i="17"/>
  <c r="B173" i="17"/>
  <c r="C384" i="17"/>
  <c r="B369" i="17"/>
  <c r="C230" i="17"/>
  <c r="B418" i="17"/>
  <c r="F338" i="17"/>
  <c r="F52" i="17"/>
  <c r="F94" i="17"/>
  <c r="B159" i="17"/>
  <c r="F393" i="17"/>
  <c r="B67" i="17"/>
  <c r="C142" i="17"/>
  <c r="C269" i="17"/>
  <c r="C247" i="17"/>
  <c r="F367" i="17"/>
  <c r="F81" i="17"/>
  <c r="C286" i="17"/>
  <c r="F407" i="17"/>
  <c r="F255" i="17"/>
  <c r="F398" i="17"/>
  <c r="C359" i="17"/>
  <c r="F66" i="17"/>
  <c r="C85" i="17"/>
  <c r="B66" i="17"/>
  <c r="F395" i="17"/>
  <c r="F93" i="17"/>
  <c r="B169" i="17"/>
  <c r="C232" i="17"/>
  <c r="B125" i="17"/>
  <c r="F301" i="17"/>
  <c r="C339" i="17"/>
  <c r="C368" i="17"/>
  <c r="B262" i="17"/>
  <c r="B382" i="17"/>
  <c r="F239" i="17"/>
  <c r="C364" i="17"/>
  <c r="B314" i="17"/>
  <c r="C255" i="17"/>
  <c r="F374" i="17"/>
  <c r="F214" i="17"/>
  <c r="B307" i="17"/>
  <c r="C137" i="17"/>
  <c r="F210" i="17"/>
  <c r="F225" i="17"/>
  <c r="C231" i="17"/>
  <c r="F351" i="17"/>
  <c r="B384" i="17"/>
  <c r="C244" i="17"/>
  <c r="B385" i="17"/>
  <c r="F397" i="17"/>
  <c r="C367" i="17"/>
  <c r="F390" i="17"/>
  <c r="F297" i="17"/>
  <c r="C330" i="17"/>
  <c r="C343" i="17"/>
  <c r="C358" i="17"/>
  <c r="B380" i="17"/>
  <c r="F29" i="17"/>
  <c r="F67" i="17"/>
  <c r="F419" i="17"/>
  <c r="B153" i="17"/>
  <c r="F253" i="17"/>
  <c r="B379" i="17"/>
  <c r="F206" i="17"/>
  <c r="C345" i="17"/>
  <c r="C307" i="17"/>
  <c r="F346" i="17"/>
  <c r="C398" i="17"/>
  <c r="F157" i="17"/>
  <c r="F4" i="17"/>
  <c r="B33" i="17"/>
  <c r="F138" i="17"/>
  <c r="B189" i="17"/>
  <c r="C320" i="17"/>
  <c r="C393" i="17"/>
  <c r="C45" i="17"/>
  <c r="F385" i="17"/>
  <c r="F388" i="17"/>
  <c r="C26" i="17"/>
  <c r="F231" i="17"/>
  <c r="C100" i="17"/>
  <c r="C270" i="17"/>
  <c r="C250" i="17"/>
  <c r="F10" i="17"/>
  <c r="C220" i="17"/>
  <c r="B301" i="17"/>
  <c r="B115" i="17"/>
  <c r="C190" i="17"/>
  <c r="F8" i="17"/>
  <c r="C16" i="17"/>
  <c r="F38" i="17"/>
  <c r="B25" i="17"/>
  <c r="F35" i="17"/>
  <c r="C48" i="17"/>
  <c r="F42" i="17"/>
  <c r="B79" i="17"/>
  <c r="B154" i="17"/>
  <c r="F63" i="17"/>
  <c r="B135" i="17"/>
  <c r="B71" i="17"/>
  <c r="B392" i="17"/>
  <c r="C383" i="17"/>
  <c r="F169" i="17"/>
  <c r="F51" i="17"/>
  <c r="F315" i="17"/>
  <c r="C400" i="17"/>
  <c r="B224" i="17"/>
  <c r="F336" i="17"/>
  <c r="F180" i="17"/>
  <c r="B244" i="17"/>
  <c r="B259" i="17"/>
  <c r="C186" i="17"/>
  <c r="C406" i="17"/>
  <c r="C325" i="17"/>
  <c r="F352" i="17"/>
  <c r="C377" i="17"/>
  <c r="B142" i="17"/>
  <c r="F406" i="17"/>
  <c r="B267" i="17"/>
  <c r="B143" i="17"/>
  <c r="B16" i="17"/>
  <c r="B42" i="17"/>
  <c r="B90" i="17"/>
  <c r="B268" i="17"/>
  <c r="C390" i="17"/>
  <c r="C238" i="17"/>
  <c r="C322" i="17"/>
  <c r="C349" i="17"/>
  <c r="F334" i="17"/>
  <c r="C421" i="17"/>
  <c r="F266" i="17"/>
  <c r="C139" i="17"/>
  <c r="F371" i="17"/>
  <c r="B144" i="17"/>
  <c r="F314" i="17"/>
  <c r="B46" i="17"/>
  <c r="C88" i="17"/>
  <c r="B293" i="17"/>
  <c r="F193" i="17"/>
  <c r="F327" i="17"/>
  <c r="B360" i="17"/>
  <c r="B389" i="17"/>
  <c r="B337" i="17"/>
  <c r="F412" i="17"/>
  <c r="C319" i="17"/>
  <c r="F403" i="17"/>
  <c r="F303" i="17"/>
  <c r="F258" i="17"/>
  <c r="F413" i="17"/>
  <c r="C279" i="17"/>
  <c r="C335" i="17"/>
  <c r="F87" i="17"/>
  <c r="B163" i="17"/>
  <c r="B274" i="17"/>
  <c r="B252" i="17"/>
  <c r="C374" i="17"/>
  <c r="C173" i="17"/>
  <c r="B299" i="17"/>
  <c r="C414" i="17"/>
  <c r="C273" i="17"/>
  <c r="C405" i="17"/>
  <c r="B398" i="17"/>
  <c r="F179" i="17"/>
  <c r="F295" i="17"/>
  <c r="C36" i="17"/>
  <c r="C347" i="17"/>
  <c r="C128" i="17"/>
  <c r="F399" i="17"/>
  <c r="F285" i="17"/>
  <c r="F364" i="17"/>
  <c r="C297" i="17"/>
  <c r="B361" i="17"/>
  <c r="C203" i="17"/>
  <c r="F382" i="17"/>
  <c r="F310" i="17"/>
  <c r="B320" i="17"/>
  <c r="F229" i="17"/>
  <c r="C211" i="17"/>
  <c r="F122" i="17"/>
  <c r="C15" i="17"/>
  <c r="F110" i="17"/>
  <c r="F250" i="17"/>
  <c r="C366" i="17"/>
  <c r="B340" i="17"/>
  <c r="B30" i="17"/>
  <c r="F356" i="17"/>
  <c r="B316" i="17"/>
  <c r="B60" i="17"/>
  <c r="B325" i="17"/>
  <c r="F236" i="17"/>
  <c r="C146" i="17"/>
  <c r="F373" i="17"/>
  <c r="B54" i="17"/>
  <c r="C109" i="17"/>
  <c r="C184" i="17"/>
  <c r="F20" i="17"/>
  <c r="F54" i="17"/>
  <c r="B52" i="17"/>
  <c r="F107" i="17"/>
  <c r="F182" i="17"/>
  <c r="C68" i="17"/>
  <c r="F141" i="17"/>
  <c r="F219" i="17"/>
  <c r="B86" i="17"/>
  <c r="C161" i="17"/>
  <c r="C245" i="17"/>
  <c r="B107" i="17"/>
  <c r="C182" i="17"/>
  <c r="B160" i="17"/>
  <c r="B273" i="17"/>
  <c r="C412" i="17"/>
  <c r="B368" i="17"/>
  <c r="C266" i="17"/>
  <c r="C338" i="17"/>
  <c r="F414" i="17"/>
  <c r="C229" i="17"/>
  <c r="F341" i="17"/>
  <c r="B149" i="17"/>
  <c r="F264" i="17"/>
  <c r="B312" i="17"/>
  <c r="B278" i="17"/>
  <c r="C317" i="17"/>
  <c r="B370" i="17"/>
  <c r="C202" i="17"/>
  <c r="C407" i="17"/>
  <c r="F307" i="17"/>
  <c r="C410" i="17"/>
  <c r="B238" i="17"/>
  <c r="B372" i="17"/>
  <c r="F100" i="17"/>
  <c r="C187" i="17"/>
  <c r="F227" i="17"/>
  <c r="F288" i="17"/>
  <c r="C194" i="17"/>
  <c r="B294" i="17"/>
  <c r="B343" i="17"/>
  <c r="C401" i="17"/>
  <c r="C373" i="17"/>
  <c r="F368" i="17"/>
  <c r="B342" i="17"/>
  <c r="B7" i="17"/>
  <c r="F421" i="17"/>
  <c r="B34" i="17"/>
  <c r="B354" i="17"/>
  <c r="F130" i="17"/>
  <c r="B206" i="17"/>
  <c r="B175" i="17"/>
  <c r="B228" i="17"/>
  <c r="C350" i="17"/>
  <c r="F380" i="17"/>
  <c r="B235" i="17"/>
  <c r="F381" i="17"/>
  <c r="B378" i="17"/>
  <c r="B364" i="17"/>
  <c r="B362" i="17"/>
  <c r="C417" i="17"/>
  <c r="C289" i="17"/>
  <c r="C365" i="17"/>
  <c r="F335" i="17"/>
  <c r="F274" i="17"/>
  <c r="F36" i="17"/>
  <c r="F97" i="17"/>
  <c r="C176" i="17"/>
  <c r="F272" i="17"/>
  <c r="B395" i="17"/>
  <c r="B251" i="17"/>
  <c r="B327" i="17"/>
  <c r="F405" i="17"/>
  <c r="C341" i="17"/>
  <c r="F326" i="17"/>
  <c r="C284" i="17"/>
  <c r="F150" i="17"/>
  <c r="C305" i="17"/>
  <c r="C8" i="17"/>
  <c r="C312" i="17"/>
  <c r="B157" i="17"/>
  <c r="C115" i="17"/>
  <c r="F320" i="17"/>
  <c r="C362" i="17"/>
  <c r="F160" i="17"/>
  <c r="B336" i="17"/>
  <c r="F277" i="17"/>
  <c r="F116" i="17"/>
  <c r="C346" i="17"/>
  <c r="C196" i="17"/>
  <c r="C254" i="17"/>
  <c r="B329" i="17"/>
  <c r="F124" i="17"/>
  <c r="B198" i="17"/>
  <c r="C5" i="17"/>
  <c r="F280" i="17"/>
  <c r="F245" i="17"/>
  <c r="B226" i="17"/>
  <c r="C351" i="17"/>
  <c r="C353" i="17"/>
  <c r="C326" i="17"/>
  <c r="C402" i="17"/>
  <c r="F129" i="17"/>
  <c r="B367" i="17"/>
  <c r="B350" i="17"/>
  <c r="F340" i="17"/>
  <c r="F103" i="17"/>
  <c r="F47" i="17"/>
  <c r="B93" i="17"/>
  <c r="C7" i="17"/>
  <c r="B13" i="17"/>
  <c r="C34" i="17"/>
  <c r="C44" i="17"/>
  <c r="B87" i="17"/>
  <c r="F153" i="17"/>
  <c r="B62" i="17"/>
  <c r="C130" i="17"/>
  <c r="C205" i="17"/>
  <c r="F79" i="17"/>
  <c r="B155" i="17"/>
  <c r="B239" i="17"/>
  <c r="C99" i="17"/>
  <c r="B184" i="17"/>
  <c r="F246" i="17"/>
  <c r="C265" i="17"/>
  <c r="F261" i="17"/>
  <c r="C380" i="17"/>
  <c r="C263" i="17"/>
  <c r="B359" i="17"/>
  <c r="B324" i="17"/>
  <c r="F415" i="17"/>
  <c r="C399" i="17"/>
  <c r="B280" i="17"/>
  <c r="C287" i="17"/>
  <c r="C42" i="17"/>
  <c r="B319" i="17"/>
  <c r="B356" i="17"/>
  <c r="F401" i="17"/>
  <c r="B313" i="17"/>
  <c r="C236" i="17"/>
  <c r="C160" i="17"/>
  <c r="F416" i="17"/>
  <c r="B207" i="17"/>
  <c r="B44" i="17"/>
  <c r="F86" i="17"/>
  <c r="F161" i="17"/>
  <c r="B271" i="17"/>
  <c r="C311" i="17"/>
  <c r="C268" i="17"/>
  <c r="F321" i="17"/>
  <c r="F363" i="17"/>
  <c r="C262" i="17"/>
  <c r="B405" i="17"/>
  <c r="C222" i="17"/>
  <c r="F386" i="17"/>
  <c r="F249" i="17"/>
  <c r="F298" i="17"/>
  <c r="C21" i="17"/>
  <c r="B410" i="17"/>
  <c r="B83" i="17"/>
  <c r="C158" i="17"/>
  <c r="F270" i="17"/>
  <c r="F248" i="17"/>
  <c r="B371" i="17"/>
  <c r="B151" i="17"/>
  <c r="F290" i="17"/>
  <c r="B411" i="17"/>
  <c r="B265" i="17"/>
  <c r="B402" i="17"/>
  <c r="C375" i="17"/>
  <c r="C327" i="17"/>
  <c r="C260" i="17"/>
  <c r="C87" i="17"/>
  <c r="F293" i="17"/>
  <c r="F322" i="17"/>
  <c r="C123" i="17"/>
  <c r="B208" i="17"/>
  <c r="F243" i="17"/>
  <c r="C295" i="17"/>
  <c r="C216" i="17"/>
  <c r="F306" i="17"/>
  <c r="F347" i="17"/>
  <c r="F25" i="17"/>
  <c r="B386" i="17"/>
  <c r="B406" i="17"/>
  <c r="F354" i="17"/>
  <c r="F296" i="17"/>
  <c r="F226" i="17"/>
  <c r="B29" i="17"/>
  <c r="F115" i="17"/>
  <c r="B420" i="17"/>
  <c r="B168" i="17"/>
  <c r="F238" i="17"/>
  <c r="C174" i="17"/>
  <c r="C127" i="17"/>
  <c r="C239" i="17"/>
  <c r="F383" i="17"/>
  <c r="B417" i="17"/>
  <c r="F330" i="17"/>
  <c r="F77" i="17"/>
  <c r="B365" i="17"/>
  <c r="B276" i="17"/>
  <c r="C242" i="17"/>
  <c r="B394" i="17"/>
  <c r="F13" i="17"/>
  <c r="B349" i="17"/>
  <c r="F418" i="17"/>
  <c r="C240" i="17"/>
  <c r="F14" i="17"/>
  <c r="F57" i="17"/>
  <c r="B31" i="17"/>
  <c r="B96" i="17"/>
  <c r="B408" i="17"/>
  <c r="F183" i="17"/>
  <c r="C189" i="17"/>
  <c r="F333" i="17"/>
  <c r="F375" i="17"/>
  <c r="F203" i="17"/>
  <c r="F287" i="17"/>
  <c r="B10" i="17"/>
  <c r="F309" i="17"/>
  <c r="B249" i="17"/>
  <c r="B400" i="17"/>
  <c r="B91" i="17"/>
  <c r="C166" i="17"/>
  <c r="F48" i="17"/>
  <c r="C104" i="17"/>
  <c r="C178" i="17"/>
  <c r="F85" i="17"/>
  <c r="B161" i="17"/>
  <c r="F241" i="17"/>
  <c r="C105" i="17"/>
  <c r="F178" i="17"/>
  <c r="F262" i="17"/>
  <c r="B123" i="17"/>
  <c r="C198" i="17"/>
  <c r="C282" i="17"/>
  <c r="B5" i="17"/>
  <c r="C227" i="17"/>
  <c r="B221" i="17"/>
  <c r="B335" i="17"/>
  <c r="B326" i="17"/>
  <c r="C23" i="17"/>
  <c r="F304" i="17"/>
  <c r="C294" i="17"/>
  <c r="B178" i="17"/>
  <c r="C419" i="17"/>
  <c r="C62" i="17"/>
  <c r="C253" i="17"/>
  <c r="B308" i="17"/>
  <c r="B230" i="17"/>
  <c r="F339" i="17"/>
  <c r="B254" i="17"/>
  <c r="B186" i="17"/>
  <c r="B399" i="17"/>
  <c r="F410" i="17"/>
  <c r="B39" i="17"/>
  <c r="C73" i="17"/>
  <c r="B257" i="17"/>
  <c r="F128" i="17"/>
  <c r="B204" i="17"/>
  <c r="F284" i="17"/>
  <c r="F299" i="17"/>
  <c r="F237" i="17"/>
  <c r="C315" i="17"/>
  <c r="C344" i="17"/>
  <c r="C386" i="17"/>
  <c r="B334" i="17"/>
  <c r="F342" i="17"/>
  <c r="C316" i="17"/>
  <c r="F408" i="17"/>
  <c r="B287" i="17"/>
  <c r="B332" i="17"/>
  <c r="B300" i="17"/>
  <c r="F411" i="17"/>
  <c r="B32" i="17"/>
  <c r="B85" i="17"/>
  <c r="B167" i="17"/>
  <c r="C271" i="17"/>
  <c r="F391" i="17"/>
  <c r="F242" i="17"/>
  <c r="F323" i="17"/>
  <c r="C381" i="17"/>
  <c r="B338" i="17"/>
  <c r="C208" i="17"/>
  <c r="B275" i="17"/>
  <c r="B19" i="17"/>
  <c r="F247" i="17"/>
  <c r="C59" i="17"/>
  <c r="F263" i="17"/>
  <c r="F64" i="17"/>
  <c r="B140" i="17"/>
  <c r="F222" i="17"/>
  <c r="F283" i="17"/>
  <c r="B103" i="17"/>
  <c r="B281" i="17"/>
  <c r="C328" i="17"/>
  <c r="C370" i="17"/>
  <c r="B297" i="17"/>
  <c r="F409" i="17"/>
  <c r="B241" i="17"/>
  <c r="C415" i="17"/>
  <c r="C334" i="17"/>
  <c r="C389" i="17"/>
  <c r="C243" i="17"/>
  <c r="B375" i="17"/>
  <c r="C83" i="17"/>
  <c r="B41" i="17"/>
  <c r="F78" i="17"/>
  <c r="C149" i="17"/>
  <c r="C81" i="17"/>
  <c r="F154" i="17"/>
  <c r="B99" i="17"/>
  <c r="C258" i="17"/>
  <c r="B200" i="17"/>
  <c r="C283" i="17"/>
  <c r="B131" i="17"/>
  <c r="B233" i="17"/>
  <c r="C11" i="17"/>
  <c r="F312" i="17"/>
  <c r="B353" i="17"/>
  <c r="F102" i="17"/>
  <c r="F378" i="17"/>
  <c r="B377" i="17"/>
  <c r="B292" i="17"/>
  <c r="C409" i="17"/>
  <c r="F349" i="17"/>
  <c r="F11" i="17"/>
  <c r="B391" i="17"/>
  <c r="F376" i="17"/>
  <c r="B414" i="17"/>
  <c r="F271" i="17"/>
  <c r="C408" i="17"/>
  <c r="B305" i="17"/>
  <c r="F233" i="17"/>
  <c r="C385" i="17"/>
  <c r="C387" i="17"/>
  <c r="A5" i="22"/>
  <c r="L43" i="17"/>
  <c r="L22" i="17"/>
  <c r="L38" i="17"/>
  <c r="L40" i="17"/>
  <c r="L45" i="17"/>
  <c r="L11" i="17"/>
  <c r="L23" i="17"/>
  <c r="L32" i="17"/>
  <c r="L17" i="17"/>
  <c r="L4" i="17"/>
  <c r="L61" i="17"/>
  <c r="L62" i="17"/>
  <c r="L65" i="17"/>
  <c r="L18" i="17"/>
  <c r="L68" i="17"/>
  <c r="L46" i="17"/>
  <c r="L21" i="17"/>
  <c r="L27" i="17"/>
  <c r="L37" i="17"/>
  <c r="L7" i="17"/>
  <c r="L35" i="17"/>
  <c r="L44" i="17"/>
  <c r="L20" i="17"/>
  <c r="L55" i="17"/>
  <c r="L60" i="17"/>
  <c r="L54" i="17"/>
  <c r="L15" i="17"/>
  <c r="L69" i="17"/>
  <c r="L2" i="17"/>
  <c r="L70" i="17"/>
  <c r="L42" i="17"/>
  <c r="L12" i="17"/>
  <c r="L6" i="17"/>
  <c r="L24" i="17"/>
  <c r="L53" i="17"/>
  <c r="L57" i="17"/>
  <c r="L41" i="17"/>
  <c r="L19" i="17"/>
  <c r="L58" i="17"/>
  <c r="L71" i="17"/>
  <c r="L49" i="17"/>
  <c r="L50" i="17"/>
  <c r="L52" i="17"/>
  <c r="L26" i="17"/>
  <c r="L34" i="17"/>
  <c r="L33" i="17"/>
  <c r="L13" i="17"/>
  <c r="L9" i="17"/>
  <c r="L51" i="17"/>
  <c r="L67" i="17"/>
  <c r="L48" i="17"/>
  <c r="L29" i="17"/>
  <c r="L39" i="17"/>
  <c r="L30" i="17"/>
  <c r="L25" i="17"/>
  <c r="L64" i="17"/>
  <c r="L56" i="17"/>
  <c r="L14" i="17"/>
  <c r="O6" i="17"/>
  <c r="K68" i="17"/>
  <c r="J39" i="17"/>
  <c r="J30" i="17"/>
  <c r="O54" i="17"/>
  <c r="K66" i="17"/>
  <c r="J26" i="17"/>
  <c r="O63" i="17"/>
  <c r="K10" i="17"/>
  <c r="J70" i="17"/>
  <c r="J21" i="17"/>
  <c r="O27" i="17"/>
  <c r="K67" i="17"/>
  <c r="O49" i="17"/>
  <c r="O18" i="17"/>
  <c r="J28" i="17"/>
  <c r="O69" i="17"/>
  <c r="O50" i="17"/>
  <c r="O3" i="17"/>
  <c r="J59" i="17"/>
  <c r="J7" i="17"/>
  <c r="J42" i="17"/>
  <c r="O22" i="17"/>
  <c r="K33" i="17"/>
  <c r="J53" i="17"/>
  <c r="O48" i="17"/>
  <c r="L28" i="17"/>
  <c r="L10" i="17"/>
  <c r="K49" i="17"/>
  <c r="O29" i="17"/>
  <c r="K57" i="17"/>
  <c r="O23" i="17"/>
  <c r="K50" i="17"/>
  <c r="J52" i="17"/>
  <c r="J31" i="17"/>
  <c r="O8" i="17"/>
  <c r="O33" i="17"/>
  <c r="J49" i="17"/>
  <c r="J48" i="17"/>
  <c r="K25" i="17"/>
  <c r="K36" i="17"/>
  <c r="J51" i="17"/>
  <c r="J38" i="17"/>
  <c r="O15" i="17"/>
  <c r="K29" i="17"/>
  <c r="O57" i="17"/>
  <c r="O41" i="17"/>
  <c r="K17" i="17"/>
  <c r="O59" i="17"/>
  <c r="K69" i="17"/>
  <c r="J37" i="17"/>
  <c r="O31" i="17"/>
  <c r="K46" i="17"/>
  <c r="K71" i="17"/>
  <c r="L47" i="17"/>
  <c r="L36" i="17"/>
  <c r="J36" i="17"/>
  <c r="J19" i="17"/>
  <c r="K13" i="17"/>
  <c r="K59" i="17"/>
  <c r="J58" i="17"/>
  <c r="K41" i="17"/>
  <c r="O5" i="17"/>
  <c r="O21" i="17"/>
  <c r="O20" i="17"/>
  <c r="K15" i="17"/>
  <c r="K27" i="17"/>
  <c r="K37" i="17"/>
  <c r="J12" i="17"/>
  <c r="J71" i="17"/>
  <c r="O7" i="17"/>
  <c r="K20" i="17"/>
  <c r="K9" i="17"/>
  <c r="O28" i="17"/>
  <c r="J29" i="17"/>
  <c r="K48" i="17"/>
  <c r="K58" i="17"/>
  <c r="J65" i="17"/>
  <c r="J40" i="17"/>
  <c r="K5" i="17"/>
  <c r="K60" i="17"/>
  <c r="J60" i="17"/>
  <c r="J34" i="17"/>
  <c r="L31" i="17"/>
  <c r="L63" i="17"/>
  <c r="L5" i="17"/>
  <c r="K2" i="17"/>
  <c r="J9" i="17"/>
  <c r="J61" i="17"/>
  <c r="J68" i="17"/>
  <c r="O11" i="17"/>
  <c r="K65" i="17"/>
  <c r="O67" i="17"/>
  <c r="O39" i="17"/>
  <c r="K32" i="17"/>
  <c r="J57" i="17"/>
  <c r="J22" i="17"/>
  <c r="O64" i="17"/>
  <c r="J69" i="17"/>
  <c r="O58" i="17"/>
  <c r="J41" i="17"/>
  <c r="K64" i="17"/>
  <c r="O44" i="17"/>
  <c r="K55" i="17"/>
  <c r="O9" i="17"/>
  <c r="K43" i="17"/>
  <c r="K62" i="17"/>
  <c r="K56" i="17"/>
  <c r="K31" i="17"/>
  <c r="J24" i="17"/>
  <c r="J67" i="17"/>
  <c r="K39" i="17"/>
  <c r="L3" i="17"/>
  <c r="K12" i="17"/>
  <c r="K40" i="17"/>
  <c r="J2" i="17"/>
  <c r="J13" i="17"/>
  <c r="K4" i="17"/>
  <c r="K6" i="17"/>
  <c r="O35" i="17"/>
  <c r="O34" i="17"/>
  <c r="O46" i="17"/>
  <c r="J20" i="17"/>
  <c r="O61" i="17"/>
  <c r="O30" i="17"/>
  <c r="O70" i="17"/>
  <c r="O60" i="17"/>
  <c r="K52" i="17"/>
  <c r="K26" i="17"/>
  <c r="J10" i="17"/>
  <c r="J23" i="17"/>
  <c r="K18" i="17"/>
  <c r="J62" i="17"/>
  <c r="K19" i="17"/>
  <c r="K34" i="17"/>
  <c r="K53" i="17"/>
  <c r="O55" i="17"/>
  <c r="O42" i="17"/>
  <c r="O24" i="17"/>
  <c r="J25" i="17"/>
  <c r="L59" i="17"/>
  <c r="J35" i="17"/>
  <c r="K70" i="17"/>
  <c r="O53" i="17"/>
  <c r="O19" i="17"/>
  <c r="J6" i="17"/>
  <c r="O17" i="17"/>
  <c r="K54" i="17"/>
  <c r="J17" i="17"/>
  <c r="O2" i="17"/>
  <c r="K22" i="17"/>
  <c r="K35" i="17"/>
  <c r="O25" i="17"/>
  <c r="K3" i="17"/>
  <c r="J64" i="17"/>
  <c r="K23" i="17"/>
  <c r="K38" i="17"/>
  <c r="O26" i="17"/>
  <c r="O32" i="17"/>
  <c r="K42" i="17"/>
  <c r="O71" i="17"/>
  <c r="O52" i="17"/>
  <c r="J50" i="17"/>
  <c r="O43" i="17"/>
  <c r="O10" i="17"/>
  <c r="K30" i="17"/>
  <c r="O40" i="17"/>
  <c r="L8" i="17"/>
  <c r="L16" i="17"/>
  <c r="L66" i="17"/>
  <c r="J33" i="17"/>
  <c r="J43" i="17"/>
  <c r="K14" i="17"/>
  <c r="K28" i="17"/>
  <c r="O51" i="17"/>
  <c r="J15" i="17"/>
  <c r="K24" i="17"/>
  <c r="O36" i="17"/>
  <c r="J16" i="17"/>
  <c r="J32" i="17"/>
  <c r="J47" i="17"/>
  <c r="J4" i="17"/>
  <c r="K61" i="17"/>
  <c r="K21" i="17"/>
  <c r="O68" i="17"/>
  <c r="O16" i="17"/>
  <c r="J14" i="17"/>
  <c r="O45" i="17"/>
  <c r="O66" i="17"/>
  <c r="J45" i="17"/>
  <c r="O4" i="17"/>
  <c r="O47" i="17"/>
  <c r="J66" i="17"/>
  <c r="K45" i="17"/>
  <c r="O14" i="17"/>
  <c r="O13" i="17"/>
  <c r="J54" i="17"/>
  <c r="J44" i="17"/>
  <c r="J11" i="17"/>
  <c r="J63" i="17"/>
  <c r="K47" i="17"/>
  <c r="J55" i="17"/>
  <c r="J46" i="17"/>
  <c r="O37" i="17"/>
  <c r="J8" i="17"/>
  <c r="K7" i="17"/>
  <c r="O65" i="17"/>
  <c r="O56" i="17"/>
  <c r="J56" i="17"/>
  <c r="K16" i="17"/>
  <c r="K11" i="17"/>
  <c r="O62" i="17"/>
  <c r="J3" i="17"/>
  <c r="K8" i="17"/>
  <c r="K44" i="17"/>
  <c r="J27" i="17"/>
  <c r="J18" i="17"/>
  <c r="O38" i="17"/>
  <c r="K63" i="17"/>
  <c r="J5" i="17"/>
  <c r="K51" i="17"/>
  <c r="O12" i="17"/>
  <c r="C2" i="17"/>
  <c r="C3" i="17"/>
  <c r="A5" i="21"/>
  <c r="A267" i="17"/>
  <c r="A160" i="17"/>
  <c r="A169" i="17"/>
  <c r="A342" i="17"/>
  <c r="A333" i="17"/>
  <c r="A419" i="17"/>
  <c r="A181" i="17"/>
  <c r="A262" i="17"/>
  <c r="A258" i="17"/>
  <c r="A227" i="17"/>
  <c r="A97" i="17"/>
  <c r="A327" i="17"/>
  <c r="A112" i="17"/>
  <c r="A351" i="17"/>
  <c r="A358" i="17"/>
  <c r="A289" i="17"/>
  <c r="A244" i="17"/>
  <c r="A299" i="17"/>
  <c r="A142" i="17"/>
  <c r="A259" i="17"/>
  <c r="A55" i="17"/>
  <c r="A407" i="17"/>
  <c r="A209" i="17"/>
  <c r="A363" i="17"/>
  <c r="A8" i="17"/>
  <c r="A20" i="17"/>
  <c r="A324" i="17"/>
  <c r="A23" i="17"/>
  <c r="A328" i="17"/>
  <c r="A356" i="17"/>
  <c r="A367" i="17"/>
  <c r="A251" i="17"/>
  <c r="A34" i="17"/>
  <c r="A25" i="17"/>
  <c r="A240" i="17"/>
  <c r="A387" i="17"/>
  <c r="A215" i="17"/>
  <c r="A247" i="17"/>
  <c r="A218" i="17"/>
  <c r="A10" i="17"/>
  <c r="A165" i="17"/>
  <c r="A323" i="17"/>
  <c r="A297" i="17"/>
  <c r="A36" i="17"/>
  <c r="A147" i="17"/>
  <c r="A203" i="17"/>
  <c r="A352" i="17"/>
  <c r="A270" i="17"/>
  <c r="A139" i="17"/>
  <c r="A255" i="17"/>
  <c r="A198" i="17"/>
  <c r="A128" i="17"/>
  <c r="A399" i="17"/>
  <c r="B2" i="17"/>
  <c r="A144" i="17"/>
  <c r="A304" i="17"/>
  <c r="A130" i="17"/>
  <c r="A148" i="17"/>
  <c r="A291" i="17"/>
  <c r="A225" i="17"/>
  <c r="A2" i="17"/>
  <c r="A275" i="17"/>
  <c r="A107" i="17"/>
  <c r="A99" i="17"/>
  <c r="A273" i="17"/>
  <c r="A241" i="17"/>
  <c r="A396" i="17"/>
  <c r="A29" i="17"/>
  <c r="A413" i="17"/>
  <c r="A204" i="17"/>
  <c r="A266" i="17"/>
  <c r="A4" i="17"/>
  <c r="A365" i="17"/>
  <c r="A236" i="17"/>
  <c r="A359" i="17"/>
  <c r="A300" i="17"/>
  <c r="A133" i="17"/>
  <c r="A202" i="17"/>
  <c r="A257" i="17"/>
  <c r="A153" i="17"/>
  <c r="A409" i="17"/>
  <c r="A19" i="17"/>
  <c r="A175" i="17"/>
  <c r="A403" i="17"/>
  <c r="A98" i="17"/>
  <c r="A376" i="17"/>
  <c r="A326" i="17"/>
  <c r="A243" i="17"/>
  <c r="A182" i="17"/>
  <c r="A192" i="17"/>
  <c r="A226" i="17"/>
  <c r="A269" i="17"/>
  <c r="A313" i="17"/>
  <c r="A354" i="17"/>
  <c r="A90" i="17"/>
  <c r="A138" i="17"/>
  <c r="A114" i="17"/>
  <c r="A85" i="17"/>
  <c r="A18" i="17"/>
  <c r="A46" i="17"/>
  <c r="A224" i="17"/>
  <c r="A11" i="17"/>
  <c r="A96" i="17"/>
  <c r="A189" i="17"/>
  <c r="A292" i="17"/>
  <c r="A5" i="17"/>
  <c r="A45" i="17"/>
  <c r="A252" i="17"/>
  <c r="A400" i="17"/>
  <c r="A416" i="17"/>
  <c r="A246" i="17"/>
  <c r="A395" i="17"/>
  <c r="A412" i="17"/>
  <c r="A295" i="17"/>
  <c r="A229" i="17"/>
  <c r="A233" i="17"/>
  <c r="A274" i="17"/>
  <c r="A12" i="17"/>
  <c r="A72" i="17"/>
  <c r="A184" i="17"/>
  <c r="A371" i="17"/>
  <c r="A220" i="17"/>
  <c r="A110" i="17"/>
  <c r="A415" i="17"/>
  <c r="A353" i="17"/>
  <c r="A76" i="17"/>
  <c r="A361" i="17"/>
  <c r="A166" i="17"/>
  <c r="A338" i="17"/>
  <c r="A32" i="17"/>
  <c r="A24" i="17"/>
  <c r="A125" i="17"/>
  <c r="A70" i="17"/>
  <c r="A63" i="17"/>
  <c r="A137" i="17"/>
  <c r="A234" i="17"/>
  <c r="A108" i="17"/>
  <c r="A336" i="17"/>
  <c r="A375" i="17"/>
  <c r="A405" i="17"/>
  <c r="A159" i="17"/>
  <c r="A404" i="17"/>
  <c r="A334" i="17"/>
  <c r="A277" i="17"/>
  <c r="A111" i="17"/>
  <c r="A239" i="17"/>
  <c r="A362" i="17"/>
  <c r="A341" i="17"/>
  <c r="A155" i="17"/>
  <c r="A276" i="17"/>
  <c r="A370" i="17"/>
  <c r="A254" i="17"/>
  <c r="A349" i="17"/>
  <c r="A346" i="17"/>
  <c r="A315" i="17"/>
  <c r="A67" i="17"/>
  <c r="A162" i="17"/>
  <c r="A105" i="17"/>
  <c r="A285" i="17"/>
  <c r="A170" i="17"/>
  <c r="A250" i="17"/>
  <c r="A298" i="17"/>
  <c r="A68" i="17"/>
  <c r="A157" i="17"/>
  <c r="A314" i="17"/>
  <c r="A59" i="17"/>
  <c r="A321" i="17"/>
  <c r="A420" i="17"/>
  <c r="A319" i="17"/>
  <c r="A381" i="17"/>
  <c r="A92" i="17"/>
  <c r="A388" i="17"/>
  <c r="A216" i="17"/>
  <c r="A103" i="17"/>
  <c r="A168" i="17"/>
  <c r="A28" i="17"/>
  <c r="A26" i="17"/>
  <c r="A288" i="17"/>
  <c r="A197" i="17"/>
  <c r="A132" i="17"/>
  <c r="A379" i="17"/>
  <c r="A51" i="17"/>
  <c r="A179" i="17"/>
  <c r="A366" i="17"/>
  <c r="A122" i="17"/>
  <c r="A235" i="17"/>
  <c r="A308" i="17"/>
  <c r="A136" i="17"/>
  <c r="A7" i="17"/>
  <c r="A414" i="17"/>
  <c r="A248" i="17"/>
  <c r="A207" i="17"/>
  <c r="A74" i="17"/>
  <c r="A77" i="17"/>
  <c r="A335" i="17"/>
  <c r="A102" i="17"/>
  <c r="A194" i="17"/>
  <c r="A15" i="17"/>
  <c r="A31" i="17"/>
  <c r="A54" i="17"/>
  <c r="A242" i="17"/>
  <c r="A190" i="17"/>
  <c r="A161" i="17"/>
  <c r="A22" i="17"/>
  <c r="A401" i="17"/>
  <c r="A30" i="17"/>
  <c r="A293" i="17"/>
  <c r="A394" i="17"/>
  <c r="A199" i="17"/>
  <c r="A261" i="17"/>
  <c r="A118" i="17"/>
  <c r="A322" i="17"/>
  <c r="A104" i="17"/>
  <c r="A131" i="17"/>
  <c r="A73" i="17"/>
  <c r="A115" i="17"/>
  <c r="A339" i="17"/>
  <c r="A143" i="17"/>
  <c r="A230" i="17"/>
  <c r="A331" i="17"/>
  <c r="A186" i="17"/>
  <c r="A173" i="17"/>
  <c r="A211" i="17"/>
  <c r="A37" i="17"/>
  <c r="A167" i="17"/>
  <c r="A301" i="17"/>
  <c r="A390" i="17"/>
  <c r="A58" i="17"/>
  <c r="A345" i="17"/>
  <c r="A306" i="17"/>
  <c r="A145" i="17"/>
  <c r="A398" i="17"/>
  <c r="A9" i="17"/>
  <c r="A265" i="17"/>
  <c r="A256" i="17"/>
  <c r="A347" i="17"/>
  <c r="A389" i="17"/>
  <c r="F3" i="17"/>
  <c r="A219" i="17"/>
  <c r="A100" i="17"/>
  <c r="A151" i="17"/>
  <c r="A101" i="17"/>
  <c r="A124" i="17"/>
  <c r="A213" i="17"/>
  <c r="A310" i="17"/>
  <c r="A121" i="17"/>
  <c r="A350" i="17"/>
  <c r="A391" i="17"/>
  <c r="A75" i="17"/>
  <c r="A183" i="17"/>
  <c r="A217" i="17"/>
  <c r="A408" i="17"/>
  <c r="A156" i="17"/>
  <c r="A380" i="17"/>
  <c r="A268" i="17"/>
  <c r="A17" i="17"/>
  <c r="A89" i="17"/>
  <c r="A280" i="17"/>
  <c r="A196" i="17"/>
  <c r="A393" i="17"/>
  <c r="A325" i="17"/>
  <c r="A140" i="17"/>
  <c r="A188" i="17"/>
  <c r="A312" i="17"/>
  <c r="A71" i="17"/>
  <c r="A337" i="17"/>
  <c r="A35" i="17"/>
  <c r="A369" i="17"/>
  <c r="A60" i="17"/>
  <c r="A201" i="17"/>
  <c r="A91" i="17"/>
  <c r="A27" i="17"/>
  <c r="A129" i="17"/>
  <c r="A382" i="17"/>
  <c r="A286" i="17"/>
  <c r="A64" i="17"/>
  <c r="A33" i="17"/>
  <c r="A340" i="17"/>
  <c r="A88" i="17"/>
  <c r="A163" i="17"/>
  <c r="A364" i="17"/>
  <c r="A49" i="17"/>
  <c r="A329" i="17"/>
  <c r="A214" i="17"/>
  <c r="A56" i="17"/>
  <c r="A378" i="17"/>
  <c r="A309" i="17"/>
  <c r="A264" i="17"/>
  <c r="A13" i="17"/>
  <c r="A86" i="17"/>
  <c r="A109" i="17"/>
  <c r="A48" i="17"/>
  <c r="A374" i="17"/>
  <c r="A177" i="17"/>
  <c r="A418" i="17"/>
  <c r="A200" i="17"/>
  <c r="A117" i="17"/>
  <c r="A223" i="17"/>
  <c r="A402" i="17"/>
  <c r="A221" i="17"/>
  <c r="A38" i="17"/>
  <c r="A228" i="17"/>
  <c r="A421" i="17"/>
  <c r="A21" i="17"/>
  <c r="A284" i="17"/>
  <c r="A294" i="17"/>
  <c r="A305" i="17"/>
  <c r="A84" i="17"/>
  <c r="A150" i="17"/>
  <c r="A397" i="17"/>
  <c r="A373" i="17"/>
  <c r="A249" i="17"/>
  <c r="A272" i="17"/>
  <c r="A61" i="17"/>
  <c r="A82" i="17"/>
  <c r="A62" i="17"/>
  <c r="A172" i="17"/>
  <c r="A263" i="17"/>
  <c r="A116" i="17"/>
  <c r="A158" i="17"/>
  <c r="A383" i="17"/>
  <c r="A290" i="17"/>
  <c r="A372" i="17"/>
  <c r="A307" i="17"/>
  <c r="A386" i="17"/>
  <c r="A406" i="17"/>
  <c r="A385" i="17"/>
  <c r="A164" i="17"/>
  <c r="A44" i="17"/>
  <c r="A154" i="17"/>
  <c r="A355" i="17"/>
  <c r="A80" i="17"/>
  <c r="A152" i="17"/>
  <c r="A174" i="17"/>
  <c r="A47" i="17"/>
  <c r="A311" i="17"/>
  <c r="A411" i="17"/>
  <c r="A78" i="17"/>
  <c r="A302" i="17"/>
  <c r="A187" i="17"/>
  <c r="A123" i="17"/>
  <c r="A279" i="17"/>
  <c r="A282" i="17"/>
  <c r="A360" i="17"/>
  <c r="A238" i="17"/>
  <c r="A392" i="17"/>
  <c r="A332" i="17"/>
  <c r="A52" i="17"/>
  <c r="F2" i="17"/>
  <c r="A6" i="17"/>
  <c r="A343" i="17"/>
  <c r="A69" i="17"/>
  <c r="A193" i="17"/>
  <c r="A271" i="17"/>
  <c r="A316" i="17"/>
  <c r="A317" i="17"/>
  <c r="A232" i="17"/>
  <c r="A245" i="17"/>
  <c r="A222" i="17"/>
  <c r="A178" i="17"/>
  <c r="A191" i="17"/>
  <c r="A176" i="17"/>
  <c r="A417" i="17"/>
  <c r="A94" i="17"/>
  <c r="A344" i="17"/>
  <c r="A149" i="17"/>
  <c r="A113" i="17"/>
  <c r="A39" i="17"/>
  <c r="A66" i="17"/>
  <c r="A195" i="17"/>
  <c r="A42" i="17"/>
  <c r="A377" i="17"/>
  <c r="A410" i="17"/>
  <c r="A237" i="17"/>
  <c r="B3" i="17"/>
  <c r="A141" i="17"/>
  <c r="A65" i="17"/>
  <c r="A87" i="17"/>
  <c r="A260" i="17"/>
  <c r="A253" i="17"/>
  <c r="A81" i="17"/>
  <c r="A281" i="17"/>
  <c r="A43" i="17"/>
  <c r="A40" i="17"/>
  <c r="A357" i="17"/>
  <c r="A95" i="17"/>
  <c r="A106" i="17"/>
  <c r="A348" i="17"/>
  <c r="A120" i="17"/>
  <c r="A50" i="17"/>
  <c r="A134" i="17"/>
  <c r="A205" i="17"/>
  <c r="A185" i="17"/>
  <c r="A212" i="17"/>
  <c r="A296" i="17"/>
  <c r="A384" i="17"/>
  <c r="A16" i="17"/>
  <c r="A93" i="17"/>
  <c r="A14" i="17"/>
  <c r="A41" i="17"/>
  <c r="A208" i="17"/>
  <c r="A127" i="17"/>
  <c r="A146" i="17"/>
  <c r="A3" i="17"/>
  <c r="A231" i="17"/>
  <c r="A303" i="17"/>
  <c r="A126" i="17"/>
  <c r="A119" i="17"/>
  <c r="A278" i="17"/>
  <c r="A83" i="17"/>
  <c r="A210" i="17"/>
  <c r="A283" i="17"/>
  <c r="A180" i="17"/>
  <c r="A53" i="17"/>
  <c r="A206" i="17"/>
  <c r="A368" i="17"/>
  <c r="A287" i="17"/>
  <c r="A79" i="17"/>
  <c r="A318" i="17"/>
  <c r="A135" i="17"/>
  <c r="A57" i="17"/>
  <c r="A330" i="17"/>
  <c r="A171" i="17"/>
  <c r="A320" i="17"/>
  <c r="D19" i="17" l="1"/>
  <c r="D23" i="17"/>
  <c r="D242" i="17"/>
  <c r="E242" i="17"/>
  <c r="D254" i="17"/>
  <c r="E254" i="17"/>
  <c r="D347" i="17"/>
  <c r="E347" i="17"/>
  <c r="D255" i="17"/>
  <c r="E255" i="17"/>
  <c r="D75" i="17"/>
  <c r="D185" i="17"/>
  <c r="E356" i="17"/>
  <c r="D356" i="17"/>
  <c r="D342" i="17"/>
  <c r="E342" i="17"/>
  <c r="D17" i="17"/>
  <c r="D157" i="17"/>
  <c r="D167" i="17"/>
  <c r="D201" i="17"/>
  <c r="E201" i="17"/>
  <c r="D174" i="17"/>
  <c r="D222" i="17"/>
  <c r="E222" i="17"/>
  <c r="D266" i="17"/>
  <c r="E266" i="17"/>
  <c r="D36" i="17"/>
  <c r="D70" i="17"/>
  <c r="D256" i="17"/>
  <c r="E256" i="17"/>
  <c r="D6" i="17"/>
  <c r="D369" i="17"/>
  <c r="E369" i="17"/>
  <c r="D165" i="17"/>
  <c r="D93" i="17"/>
  <c r="E309" i="17"/>
  <c r="D309" i="17"/>
  <c r="D193" i="17"/>
  <c r="D354" i="17"/>
  <c r="E354" i="17"/>
  <c r="E336" i="17"/>
  <c r="D336" i="17"/>
  <c r="D129" i="17"/>
  <c r="D251" i="17"/>
  <c r="E251" i="17"/>
  <c r="D95" i="17"/>
  <c r="D39" i="17"/>
  <c r="D164" i="17"/>
  <c r="D43" i="17"/>
  <c r="D387" i="17"/>
  <c r="E387" i="17"/>
  <c r="D243" i="17"/>
  <c r="E243" i="17"/>
  <c r="E328" i="17"/>
  <c r="D328" i="17"/>
  <c r="D59" i="17"/>
  <c r="D315" i="17"/>
  <c r="E315" i="17"/>
  <c r="D253" i="17"/>
  <c r="E253" i="17"/>
  <c r="D166" i="17"/>
  <c r="D158" i="17"/>
  <c r="D44" i="17"/>
  <c r="E346" i="17"/>
  <c r="D346" i="17"/>
  <c r="D15" i="17"/>
  <c r="D374" i="17"/>
  <c r="E374" i="17"/>
  <c r="D139" i="17"/>
  <c r="D377" i="17"/>
  <c r="E377" i="17"/>
  <c r="D45" i="17"/>
  <c r="D398" i="17"/>
  <c r="E398" i="17"/>
  <c r="E364" i="17"/>
  <c r="D364" i="17"/>
  <c r="D232" i="17"/>
  <c r="E232" i="17"/>
  <c r="D142" i="17"/>
  <c r="D230" i="17"/>
  <c r="E230" i="17"/>
  <c r="D306" i="17"/>
  <c r="E306" i="17"/>
  <c r="D337" i="17"/>
  <c r="E337" i="17"/>
  <c r="E372" i="17"/>
  <c r="D372" i="17"/>
  <c r="D416" i="17"/>
  <c r="E416" i="17"/>
  <c r="D206" i="17"/>
  <c r="E206" i="17"/>
  <c r="D153" i="17"/>
  <c r="D413" i="17"/>
  <c r="E413" i="17"/>
  <c r="D86" i="17"/>
  <c r="D33" i="17"/>
  <c r="D290" i="17"/>
  <c r="E290" i="17"/>
  <c r="D371" i="17"/>
  <c r="E371" i="17"/>
  <c r="D80" i="17"/>
  <c r="D215" i="17"/>
  <c r="E215" i="17"/>
  <c r="D94" i="17"/>
  <c r="E418" i="17"/>
  <c r="D418" i="17"/>
  <c r="D212" i="17"/>
  <c r="E212" i="17"/>
  <c r="D22" i="17"/>
  <c r="D275" i="17"/>
  <c r="E275" i="17"/>
  <c r="D119" i="17"/>
  <c r="E228" i="17"/>
  <c r="D228" i="17"/>
  <c r="D69" i="17"/>
  <c r="D209" i="17"/>
  <c r="E209" i="17"/>
  <c r="D197" i="17"/>
  <c r="D156" i="17"/>
  <c r="E360" i="17"/>
  <c r="D360" i="17"/>
  <c r="D248" i="17"/>
  <c r="E248" i="17"/>
  <c r="D92" i="17"/>
  <c r="D151" i="17"/>
  <c r="D30" i="17"/>
  <c r="E257" i="17"/>
  <c r="D257" i="17"/>
  <c r="D246" i="17"/>
  <c r="E246" i="17"/>
  <c r="D301" i="17"/>
  <c r="E301" i="17"/>
  <c r="D74" i="17"/>
  <c r="D295" i="17"/>
  <c r="E295" i="17"/>
  <c r="D351" i="17"/>
  <c r="E351" i="17"/>
  <c r="D383" i="17"/>
  <c r="E383" i="17"/>
  <c r="D247" i="17"/>
  <c r="E247" i="17"/>
  <c r="D168" i="17"/>
  <c r="D135" i="17"/>
  <c r="D9" i="17"/>
  <c r="D58" i="17"/>
  <c r="D108" i="17"/>
  <c r="D73" i="17"/>
  <c r="D375" i="17"/>
  <c r="E375" i="17"/>
  <c r="D341" i="17"/>
  <c r="E341" i="17"/>
  <c r="D161" i="17"/>
  <c r="E203" i="17"/>
  <c r="D203" i="17"/>
  <c r="D220" i="17"/>
  <c r="E220" i="17"/>
  <c r="D231" i="17"/>
  <c r="E231" i="17"/>
  <c r="D53" i="17"/>
  <c r="D299" i="17"/>
  <c r="E299" i="17"/>
  <c r="D37" i="17"/>
  <c r="E221" i="17"/>
  <c r="D221" i="17"/>
  <c r="D385" i="17"/>
  <c r="E385" i="17"/>
  <c r="D389" i="17"/>
  <c r="E389" i="17"/>
  <c r="D62" i="17"/>
  <c r="D105" i="17"/>
  <c r="D240" i="17"/>
  <c r="E240" i="17"/>
  <c r="D123" i="17"/>
  <c r="D262" i="17"/>
  <c r="E262" i="17"/>
  <c r="D263" i="17"/>
  <c r="E263" i="17"/>
  <c r="D34" i="17"/>
  <c r="E312" i="17"/>
  <c r="D312" i="17"/>
  <c r="E410" i="17"/>
  <c r="D410" i="17"/>
  <c r="E412" i="17"/>
  <c r="D412" i="17"/>
  <c r="D184" i="17"/>
  <c r="E297" i="17"/>
  <c r="D297" i="17"/>
  <c r="D250" i="17"/>
  <c r="E250" i="17"/>
  <c r="D393" i="17"/>
  <c r="E393" i="17"/>
  <c r="D367" i="17"/>
  <c r="E367" i="17"/>
  <c r="D170" i="17"/>
  <c r="D329" i="17"/>
  <c r="E329" i="17"/>
  <c r="E340" i="17"/>
  <c r="D340" i="17"/>
  <c r="E376" i="17"/>
  <c r="D376" i="17"/>
  <c r="D308" i="17"/>
  <c r="E308" i="17"/>
  <c r="D126" i="17"/>
  <c r="D49" i="17"/>
  <c r="D395" i="17"/>
  <c r="E395" i="17"/>
  <c r="E310" i="17"/>
  <c r="D310" i="17"/>
  <c r="D57" i="17"/>
  <c r="D169" i="17"/>
  <c r="D403" i="17"/>
  <c r="E403" i="17"/>
  <c r="D175" i="17"/>
  <c r="D234" i="17"/>
  <c r="E234" i="17"/>
  <c r="D276" i="17"/>
  <c r="E276" i="17"/>
  <c r="D172" i="17"/>
  <c r="D235" i="17"/>
  <c r="E235" i="17"/>
  <c r="D79" i="17"/>
  <c r="D304" i="17"/>
  <c r="E304" i="17"/>
  <c r="D331" i="17"/>
  <c r="E331" i="17"/>
  <c r="D200" i="17"/>
  <c r="E200" i="17"/>
  <c r="D40" i="17"/>
  <c r="E249" i="17"/>
  <c r="D249" i="17"/>
  <c r="E303" i="17"/>
  <c r="D303" i="17"/>
  <c r="D117" i="17"/>
  <c r="D27" i="17"/>
  <c r="D317" i="17"/>
  <c r="E317" i="17"/>
  <c r="D238" i="17"/>
  <c r="E238" i="17"/>
  <c r="D148" i="17"/>
  <c r="E378" i="17"/>
  <c r="D378" i="17"/>
  <c r="D321" i="17"/>
  <c r="E321" i="17"/>
  <c r="D370" i="17"/>
  <c r="E370" i="17"/>
  <c r="D196" i="17"/>
  <c r="D173" i="17"/>
  <c r="D390" i="17"/>
  <c r="E390" i="17"/>
  <c r="D359" i="17"/>
  <c r="E359" i="17"/>
  <c r="E332" i="17"/>
  <c r="D332" i="17"/>
  <c r="E396" i="17"/>
  <c r="D396" i="17"/>
  <c r="D181" i="17"/>
  <c r="D11" i="17"/>
  <c r="D81" i="17"/>
  <c r="D334" i="17"/>
  <c r="E334" i="17"/>
  <c r="E271" i="17"/>
  <c r="D271" i="17"/>
  <c r="D419" i="17"/>
  <c r="E419" i="17"/>
  <c r="D227" i="17"/>
  <c r="E227" i="17"/>
  <c r="D189" i="17"/>
  <c r="D42" i="17"/>
  <c r="E380" i="17"/>
  <c r="D380" i="17"/>
  <c r="D5" i="17"/>
  <c r="D8" i="17"/>
  <c r="D365" i="17"/>
  <c r="E365" i="17"/>
  <c r="D194" i="17"/>
  <c r="D109" i="17"/>
  <c r="D211" i="17"/>
  <c r="E211" i="17"/>
  <c r="D421" i="17"/>
  <c r="E421" i="17"/>
  <c r="D325" i="17"/>
  <c r="E325" i="17"/>
  <c r="D400" i="17"/>
  <c r="E400" i="17"/>
  <c r="D16" i="17"/>
  <c r="D270" i="17"/>
  <c r="E270" i="17"/>
  <c r="E320" i="17"/>
  <c r="D320" i="17"/>
  <c r="D307" i="17"/>
  <c r="E307" i="17"/>
  <c r="D137" i="17"/>
  <c r="E384" i="17"/>
  <c r="D384" i="17"/>
  <c r="D64" i="17"/>
  <c r="D278" i="17"/>
  <c r="E278" i="17"/>
  <c r="D302" i="17"/>
  <c r="E302" i="17"/>
  <c r="E392" i="17"/>
  <c r="D392" i="17"/>
  <c r="D379" i="17"/>
  <c r="E379" i="17"/>
  <c r="D394" i="17"/>
  <c r="E394" i="17"/>
  <c r="D152" i="17"/>
  <c r="E219" i="17"/>
  <c r="D219" i="17"/>
  <c r="D267" i="17"/>
  <c r="E267" i="17"/>
  <c r="D12" i="17"/>
  <c r="D261" i="17"/>
  <c r="E261" i="17"/>
  <c r="D138" i="17"/>
  <c r="D179" i="17"/>
  <c r="D78" i="17"/>
  <c r="D10" i="17"/>
  <c r="D20" i="17"/>
  <c r="D141" i="17"/>
  <c r="D136" i="17"/>
  <c r="D154" i="17"/>
  <c r="D82" i="17"/>
  <c r="D14" i="17"/>
  <c r="D204" i="17"/>
  <c r="E204" i="17"/>
  <c r="D134" i="17"/>
  <c r="D210" i="17"/>
  <c r="E210" i="17"/>
  <c r="D285" i="17"/>
  <c r="E285" i="17"/>
  <c r="D71" i="17"/>
  <c r="D381" i="17"/>
  <c r="E381" i="17"/>
  <c r="D104" i="17"/>
  <c r="D327" i="17"/>
  <c r="E327" i="17"/>
  <c r="D373" i="17"/>
  <c r="E373" i="17"/>
  <c r="D279" i="17"/>
  <c r="E279" i="17"/>
  <c r="E330" i="17"/>
  <c r="D330" i="17"/>
  <c r="D293" i="17"/>
  <c r="E293" i="17"/>
  <c r="D159" i="17"/>
  <c r="D291" i="17"/>
  <c r="E291" i="17"/>
  <c r="D144" i="17"/>
  <c r="E324" i="17"/>
  <c r="D324" i="17"/>
  <c r="D409" i="17"/>
  <c r="E409" i="17"/>
  <c r="D149" i="17"/>
  <c r="D415" i="17"/>
  <c r="E415" i="17"/>
  <c r="E316" i="17"/>
  <c r="D316" i="17"/>
  <c r="D21" i="17"/>
  <c r="E287" i="17"/>
  <c r="D287" i="17"/>
  <c r="E205" i="17"/>
  <c r="D205" i="17"/>
  <c r="D7" i="17"/>
  <c r="E402" i="17"/>
  <c r="D402" i="17"/>
  <c r="E305" i="17"/>
  <c r="D305" i="17"/>
  <c r="E289" i="17"/>
  <c r="D289" i="17"/>
  <c r="D350" i="17"/>
  <c r="E350" i="17"/>
  <c r="D407" i="17"/>
  <c r="E407" i="17"/>
  <c r="D68" i="17"/>
  <c r="D405" i="17"/>
  <c r="E405" i="17"/>
  <c r="D319" i="17"/>
  <c r="E319" i="17"/>
  <c r="D88" i="17"/>
  <c r="D406" i="17"/>
  <c r="E406" i="17"/>
  <c r="D100" i="17"/>
  <c r="D345" i="17"/>
  <c r="E345" i="17"/>
  <c r="D286" i="17"/>
  <c r="E286" i="17"/>
  <c r="D121" i="17"/>
  <c r="D274" i="17"/>
  <c r="E274" i="17"/>
  <c r="D56" i="17"/>
  <c r="D313" i="17"/>
  <c r="E313" i="17"/>
  <c r="D363" i="17"/>
  <c r="E363" i="17"/>
  <c r="D116" i="17"/>
  <c r="D361" i="17"/>
  <c r="E361" i="17"/>
  <c r="E314" i="17"/>
  <c r="D314" i="17"/>
  <c r="D102" i="17"/>
  <c r="E213" i="17"/>
  <c r="D213" i="17"/>
  <c r="D77" i="17"/>
  <c r="D122" i="17"/>
  <c r="D41" i="17"/>
  <c r="D32" i="17"/>
  <c r="D112" i="17"/>
  <c r="D25" i="17"/>
  <c r="D38" i="17"/>
  <c r="D13" i="17"/>
  <c r="D107" i="17"/>
  <c r="D98" i="17"/>
  <c r="E420" i="17"/>
  <c r="D420" i="17"/>
  <c r="D35" i="17"/>
  <c r="E225" i="17"/>
  <c r="D225" i="17"/>
  <c r="D288" i="17"/>
  <c r="E288" i="17"/>
  <c r="D132" i="17"/>
  <c r="D191" i="17"/>
  <c r="D171" i="17"/>
  <c r="D277" i="17"/>
  <c r="E277" i="17"/>
  <c r="D259" i="17"/>
  <c r="E259" i="17"/>
  <c r="D97" i="17"/>
  <c r="D114" i="17"/>
  <c r="D386" i="17"/>
  <c r="E386" i="17"/>
  <c r="D127" i="17"/>
  <c r="D338" i="17"/>
  <c r="E338" i="17"/>
  <c r="D296" i="17"/>
  <c r="E296" i="17"/>
  <c r="D118" i="17"/>
  <c r="D177" i="17"/>
  <c r="D46" i="17"/>
  <c r="D147" i="17"/>
  <c r="D66" i="17"/>
  <c r="D51" i="17"/>
  <c r="D199" i="17"/>
  <c r="E199" i="17"/>
  <c r="D264" i="17"/>
  <c r="E264" i="17"/>
  <c r="D258" i="17"/>
  <c r="E258" i="17"/>
  <c r="E344" i="17"/>
  <c r="D344" i="17"/>
  <c r="D115" i="17"/>
  <c r="D401" i="17"/>
  <c r="E401" i="17"/>
  <c r="D145" i="17"/>
  <c r="E233" i="17"/>
  <c r="D233" i="17"/>
  <c r="D237" i="17"/>
  <c r="E237" i="17"/>
  <c r="D140" i="17"/>
  <c r="D408" i="17"/>
  <c r="E408" i="17"/>
  <c r="D208" i="17"/>
  <c r="E208" i="17"/>
  <c r="D294" i="17"/>
  <c r="E294" i="17"/>
  <c r="D282" i="17"/>
  <c r="E282" i="17"/>
  <c r="D87" i="17"/>
  <c r="D268" i="17"/>
  <c r="E268" i="17"/>
  <c r="D160" i="17"/>
  <c r="E265" i="17"/>
  <c r="D265" i="17"/>
  <c r="D130" i="17"/>
  <c r="D326" i="17"/>
  <c r="E326" i="17"/>
  <c r="D417" i="17"/>
  <c r="E417" i="17"/>
  <c r="D202" i="17"/>
  <c r="E202" i="17"/>
  <c r="D229" i="17"/>
  <c r="E229" i="17"/>
  <c r="D182" i="17"/>
  <c r="E273" i="17"/>
  <c r="D273" i="17"/>
  <c r="D349" i="17"/>
  <c r="E349" i="17"/>
  <c r="D186" i="17"/>
  <c r="D190" i="17"/>
  <c r="D358" i="17"/>
  <c r="E358" i="17"/>
  <c r="E244" i="17"/>
  <c r="D244" i="17"/>
  <c r="E368" i="17"/>
  <c r="D368" i="17"/>
  <c r="D298" i="17"/>
  <c r="E298" i="17"/>
  <c r="D357" i="17"/>
  <c r="E357" i="17"/>
  <c r="E352" i="17"/>
  <c r="D352" i="17"/>
  <c r="E226" i="17"/>
  <c r="D226" i="17"/>
  <c r="E241" i="17"/>
  <c r="D241" i="17"/>
  <c r="D111" i="17"/>
  <c r="D106" i="17"/>
  <c r="D218" i="17"/>
  <c r="E218" i="17"/>
  <c r="D65" i="17"/>
  <c r="D96" i="17"/>
  <c r="D120" i="17"/>
  <c r="D31" i="17"/>
  <c r="D224" i="17"/>
  <c r="E224" i="17"/>
  <c r="D24" i="17"/>
  <c r="D4" i="17"/>
  <c r="D131" i="17"/>
  <c r="D280" i="17"/>
  <c r="E280" i="17"/>
  <c r="D124" i="17"/>
  <c r="D110" i="17"/>
  <c r="D195" i="17"/>
  <c r="D90" i="17"/>
  <c r="D272" i="17"/>
  <c r="E272" i="17"/>
  <c r="D391" i="17"/>
  <c r="E391" i="17"/>
  <c r="D188" i="17"/>
  <c r="D101" i="17"/>
  <c r="E348" i="17"/>
  <c r="D348" i="17"/>
  <c r="D113" i="17"/>
  <c r="D67" i="17"/>
  <c r="D60" i="17"/>
  <c r="E292" i="17"/>
  <c r="D292" i="17"/>
  <c r="D55" i="17"/>
  <c r="E217" i="17"/>
  <c r="D217" i="17"/>
  <c r="D83" i="17"/>
  <c r="D245" i="17"/>
  <c r="E245" i="17"/>
  <c r="D48" i="17"/>
  <c r="D333" i="17"/>
  <c r="E333" i="17"/>
  <c r="E223" i="17"/>
  <c r="D223" i="17"/>
  <c r="D355" i="17"/>
  <c r="E355" i="17"/>
  <c r="D63" i="17"/>
  <c r="D50" i="17"/>
  <c r="D99" i="17"/>
  <c r="D269" i="17"/>
  <c r="E269" i="17"/>
  <c r="E404" i="17"/>
  <c r="D404" i="17"/>
  <c r="D163" i="17"/>
  <c r="D283" i="17"/>
  <c r="E283" i="17"/>
  <c r="D198" i="17"/>
  <c r="E198" i="17"/>
  <c r="D178" i="17"/>
  <c r="E239" i="17"/>
  <c r="D239" i="17"/>
  <c r="D216" i="17"/>
  <c r="E216" i="17"/>
  <c r="E260" i="17"/>
  <c r="D260" i="17"/>
  <c r="D311" i="17"/>
  <c r="E311" i="17"/>
  <c r="D236" i="17"/>
  <c r="E236" i="17"/>
  <c r="D399" i="17"/>
  <c r="E399" i="17"/>
  <c r="D353" i="17"/>
  <c r="E353" i="17"/>
  <c r="E362" i="17"/>
  <c r="D362" i="17"/>
  <c r="D284" i="17"/>
  <c r="E284" i="17"/>
  <c r="D176" i="17"/>
  <c r="D187" i="17"/>
  <c r="D146" i="17"/>
  <c r="D366" i="17"/>
  <c r="E366" i="17"/>
  <c r="D128" i="17"/>
  <c r="D414" i="17"/>
  <c r="E414" i="17"/>
  <c r="D335" i="17"/>
  <c r="E335" i="17"/>
  <c r="D322" i="17"/>
  <c r="E322" i="17"/>
  <c r="D26" i="17"/>
  <c r="D343" i="17"/>
  <c r="E343" i="17"/>
  <c r="D339" i="17"/>
  <c r="E339" i="17"/>
  <c r="D85" i="17"/>
  <c r="D29" i="17"/>
  <c r="D61" i="17"/>
  <c r="D18" i="17"/>
  <c r="D411" i="17"/>
  <c r="E411" i="17"/>
  <c r="D84" i="17"/>
  <c r="D397" i="17"/>
  <c r="E397" i="17"/>
  <c r="E281" i="17"/>
  <c r="D281" i="17"/>
  <c r="E388" i="17"/>
  <c r="D388" i="17"/>
  <c r="D382" i="17"/>
  <c r="E382" i="17"/>
  <c r="D28" i="17"/>
  <c r="D214" i="17"/>
  <c r="E214" i="17"/>
  <c r="D207" i="17"/>
  <c r="E207" i="17"/>
  <c r="D162" i="17"/>
  <c r="D252" i="17"/>
  <c r="E252" i="17"/>
  <c r="D89" i="17"/>
  <c r="D323" i="17"/>
  <c r="E323" i="17"/>
  <c r="D318" i="17"/>
  <c r="E318" i="17"/>
  <c r="D91" i="17"/>
  <c r="D150" i="17"/>
  <c r="D133" i="17"/>
  <c r="D143" i="17"/>
  <c r="D192" i="17"/>
  <c r="D300" i="17"/>
  <c r="E300" i="17"/>
  <c r="D52" i="17"/>
  <c r="D155" i="17"/>
  <c r="D54" i="17"/>
  <c r="D47" i="17"/>
  <c r="D103" i="17"/>
  <c r="D76" i="17"/>
  <c r="D125" i="17"/>
  <c r="D183" i="17"/>
  <c r="D72" i="17"/>
  <c r="D180" i="17"/>
  <c r="N59" i="17"/>
  <c r="M59" i="17"/>
  <c r="N63" i="17"/>
  <c r="M63" i="17"/>
  <c r="M25" i="17"/>
  <c r="M42" i="17"/>
  <c r="N68" i="17"/>
  <c r="M68" i="17"/>
  <c r="M31" i="17"/>
  <c r="M10" i="17"/>
  <c r="M30" i="17"/>
  <c r="M33" i="17"/>
  <c r="M19" i="17"/>
  <c r="N70" i="17"/>
  <c r="M70" i="17"/>
  <c r="M44" i="17"/>
  <c r="M18" i="17"/>
  <c r="M11" i="17"/>
  <c r="M13" i="17"/>
  <c r="N58" i="17"/>
  <c r="M58" i="17"/>
  <c r="M20" i="17"/>
  <c r="M23" i="17"/>
  <c r="M28" i="17"/>
  <c r="M39" i="17"/>
  <c r="M34" i="17"/>
  <c r="M41" i="17"/>
  <c r="M2" i="17"/>
  <c r="M35" i="17"/>
  <c r="N65" i="17"/>
  <c r="M65" i="17"/>
  <c r="N45" i="17"/>
  <c r="M45" i="17"/>
  <c r="M66" i="17"/>
  <c r="N66" i="17"/>
  <c r="M29" i="17"/>
  <c r="M26" i="17"/>
  <c r="N57" i="17"/>
  <c r="M57" i="17"/>
  <c r="N69" i="17"/>
  <c r="M69" i="17"/>
  <c r="M7" i="17"/>
  <c r="M62" i="17"/>
  <c r="N62" i="17"/>
  <c r="M40" i="17"/>
  <c r="D3" i="17"/>
  <c r="D2" i="17"/>
  <c r="M16" i="17"/>
  <c r="M3" i="17"/>
  <c r="N48" i="17"/>
  <c r="M48" i="17"/>
  <c r="M52" i="17"/>
  <c r="N52" i="17"/>
  <c r="M53" i="17"/>
  <c r="N53" i="17"/>
  <c r="M15" i="17"/>
  <c r="M37" i="17"/>
  <c r="N61" i="17"/>
  <c r="M61" i="17"/>
  <c r="M38" i="17"/>
  <c r="A6" i="21"/>
  <c r="M8" i="17"/>
  <c r="M36" i="17"/>
  <c r="M14" i="17"/>
  <c r="M67" i="17"/>
  <c r="N67" i="17"/>
  <c r="M50" i="17"/>
  <c r="N50" i="17"/>
  <c r="M24" i="17"/>
  <c r="M54" i="17"/>
  <c r="N54" i="17"/>
  <c r="M27" i="17"/>
  <c r="M4" i="17"/>
  <c r="M22" i="17"/>
  <c r="N47" i="17"/>
  <c r="M47" i="17"/>
  <c r="N56" i="17"/>
  <c r="M56" i="17"/>
  <c r="M51" i="17"/>
  <c r="N51" i="17"/>
  <c r="N49" i="17"/>
  <c r="M49" i="17"/>
  <c r="M6" i="17"/>
  <c r="M60" i="17"/>
  <c r="N60" i="17"/>
  <c r="M21" i="17"/>
  <c r="M17" i="17"/>
  <c r="M43" i="17"/>
  <c r="M5" i="17"/>
  <c r="M64" i="17"/>
  <c r="N64" i="17"/>
  <c r="M9" i="17"/>
  <c r="M71" i="17"/>
  <c r="N71" i="17"/>
  <c r="M12" i="17"/>
  <c r="N55" i="17"/>
  <c r="M55" i="17"/>
  <c r="M46" i="17"/>
  <c r="N46" i="17"/>
  <c r="M32" i="17"/>
  <c r="A6" i="22"/>
  <c r="A7" i="22" s="1"/>
  <c r="E41" i="17" l="1"/>
  <c r="E19" i="17"/>
  <c r="E104" i="17"/>
  <c r="E116" i="17"/>
  <c r="E103" i="17"/>
  <c r="E141" i="17"/>
  <c r="E133" i="17"/>
  <c r="E197" i="17"/>
  <c r="E184" i="17"/>
  <c r="E151" i="17"/>
  <c r="E182" i="17"/>
  <c r="E122" i="17"/>
  <c r="E51" i="17"/>
  <c r="E47" i="17"/>
  <c r="E89" i="17"/>
  <c r="E189" i="17"/>
  <c r="E150" i="17"/>
  <c r="E183" i="17"/>
  <c r="E178" i="17"/>
  <c r="E146" i="17"/>
  <c r="E63" i="17"/>
  <c r="E38" i="17"/>
  <c r="E53" i="17"/>
  <c r="E18" i="17"/>
  <c r="E67" i="17"/>
  <c r="E131" i="17"/>
  <c r="E65" i="17"/>
  <c r="E147" i="17"/>
  <c r="E127" i="17"/>
  <c r="E35" i="17"/>
  <c r="E71" i="17"/>
  <c r="E137" i="17"/>
  <c r="E109" i="17"/>
  <c r="E42" i="17"/>
  <c r="E40" i="17"/>
  <c r="E49" i="17"/>
  <c r="E74" i="17"/>
  <c r="E86" i="17"/>
  <c r="E44" i="17"/>
  <c r="E171" i="17"/>
  <c r="E77" i="17"/>
  <c r="E180" i="17"/>
  <c r="E143" i="17"/>
  <c r="E113" i="17"/>
  <c r="E26" i="17"/>
  <c r="E83" i="17"/>
  <c r="E145" i="17"/>
  <c r="E102" i="17"/>
  <c r="E159" i="17"/>
  <c r="E158" i="17"/>
  <c r="E95" i="17"/>
  <c r="E193" i="17"/>
  <c r="E174" i="17"/>
  <c r="E61" i="17"/>
  <c r="E138" i="17"/>
  <c r="E27" i="17"/>
  <c r="E22" i="17"/>
  <c r="E80" i="17"/>
  <c r="E72" i="17"/>
  <c r="E90" i="17"/>
  <c r="E177" i="17"/>
  <c r="E154" i="17"/>
  <c r="E139" i="17"/>
  <c r="E195" i="17"/>
  <c r="E87" i="17"/>
  <c r="E118" i="17"/>
  <c r="E132" i="17"/>
  <c r="E98" i="17"/>
  <c r="E117" i="17"/>
  <c r="E57" i="17"/>
  <c r="E105" i="17"/>
  <c r="E37" i="17"/>
  <c r="E70" i="17"/>
  <c r="E169" i="17"/>
  <c r="E155" i="17"/>
  <c r="E85" i="17"/>
  <c r="E107" i="17"/>
  <c r="E136" i="17"/>
  <c r="E68" i="17"/>
  <c r="E21" i="17"/>
  <c r="E8" i="17"/>
  <c r="E58" i="17"/>
  <c r="E93" i="17"/>
  <c r="E36" i="17"/>
  <c r="E75" i="17"/>
  <c r="E125" i="17"/>
  <c r="E52" i="17"/>
  <c r="E84" i="17"/>
  <c r="E50" i="17"/>
  <c r="E188" i="17"/>
  <c r="E31" i="17"/>
  <c r="E190" i="17"/>
  <c r="E130" i="17"/>
  <c r="E13" i="17"/>
  <c r="E134" i="17"/>
  <c r="E111" i="17"/>
  <c r="E173" i="17"/>
  <c r="E9" i="17"/>
  <c r="E157" i="17"/>
  <c r="E23" i="17"/>
  <c r="E76" i="17"/>
  <c r="E43" i="17"/>
  <c r="E17" i="17"/>
  <c r="E176" i="17"/>
  <c r="E186" i="17"/>
  <c r="E20" i="17"/>
  <c r="E162" i="17"/>
  <c r="E163" i="17"/>
  <c r="E60" i="17"/>
  <c r="E66" i="17"/>
  <c r="E25" i="17"/>
  <c r="E121" i="17"/>
  <c r="E88" i="17"/>
  <c r="E10" i="17"/>
  <c r="E16" i="17"/>
  <c r="E79" i="17"/>
  <c r="E30" i="17"/>
  <c r="E156" i="17"/>
  <c r="E33" i="17"/>
  <c r="E45" i="17"/>
  <c r="E59" i="17"/>
  <c r="E106" i="17"/>
  <c r="E112" i="17"/>
  <c r="E78" i="17"/>
  <c r="E12" i="17"/>
  <c r="E196" i="17"/>
  <c r="E148" i="17"/>
  <c r="E175" i="17"/>
  <c r="E170" i="17"/>
  <c r="E123" i="17"/>
  <c r="E73" i="17"/>
  <c r="E135" i="17"/>
  <c r="E92" i="17"/>
  <c r="E119" i="17"/>
  <c r="E142" i="17"/>
  <c r="E15" i="17"/>
  <c r="E166" i="17"/>
  <c r="E164" i="17"/>
  <c r="E129" i="17"/>
  <c r="E6" i="17"/>
  <c r="E167" i="17"/>
  <c r="E120" i="17"/>
  <c r="E56" i="17"/>
  <c r="E5" i="17"/>
  <c r="E48" i="17"/>
  <c r="E114" i="17"/>
  <c r="E14" i="17"/>
  <c r="E192" i="17"/>
  <c r="E24" i="17"/>
  <c r="E115" i="17"/>
  <c r="E100" i="17"/>
  <c r="E11" i="17"/>
  <c r="E172" i="17"/>
  <c r="E168" i="17"/>
  <c r="E153" i="17"/>
  <c r="E110" i="17"/>
  <c r="E7" i="17"/>
  <c r="E96" i="17"/>
  <c r="E46" i="17"/>
  <c r="E191" i="17"/>
  <c r="E179" i="17"/>
  <c r="E194" i="17"/>
  <c r="E185" i="17"/>
  <c r="E55" i="17"/>
  <c r="E140" i="17"/>
  <c r="E97" i="17"/>
  <c r="E32" i="17"/>
  <c r="E82" i="17"/>
  <c r="E64" i="17"/>
  <c r="E108" i="17"/>
  <c r="E39" i="17"/>
  <c r="E29" i="17"/>
  <c r="E128" i="17"/>
  <c r="E99" i="17"/>
  <c r="E101" i="17"/>
  <c r="E149" i="17"/>
  <c r="E181" i="17"/>
  <c r="E69" i="17"/>
  <c r="E165" i="17"/>
  <c r="E4" i="17"/>
  <c r="E81" i="17"/>
  <c r="E91" i="17"/>
  <c r="E124" i="17"/>
  <c r="E160" i="17"/>
  <c r="E144" i="17"/>
  <c r="E34" i="17"/>
  <c r="E161" i="17"/>
  <c r="E94" i="17"/>
  <c r="E126" i="17"/>
  <c r="E62" i="17"/>
  <c r="E54" i="17"/>
  <c r="E28" i="17"/>
  <c r="E187" i="17"/>
  <c r="E152" i="17"/>
  <c r="N41" i="17"/>
  <c r="N44" i="17"/>
  <c r="N34" i="17"/>
  <c r="N5" i="17"/>
  <c r="N38" i="17"/>
  <c r="N6" i="17"/>
  <c r="N27" i="17"/>
  <c r="N26" i="17"/>
  <c r="N28" i="17"/>
  <c r="N19" i="17"/>
  <c r="N18" i="17"/>
  <c r="N36" i="17"/>
  <c r="N29" i="17"/>
  <c r="N33" i="17"/>
  <c r="N12" i="17"/>
  <c r="N13" i="17"/>
  <c r="N37" i="17"/>
  <c r="N3" i="17"/>
  <c r="N24" i="17"/>
  <c r="N15" i="17"/>
  <c r="N7" i="17"/>
  <c r="N35" i="17"/>
  <c r="N10" i="17"/>
  <c r="N42" i="17"/>
  <c r="N21" i="17"/>
  <c r="N2" i="17"/>
  <c r="N20" i="17"/>
  <c r="N17" i="17"/>
  <c r="N23" i="17"/>
  <c r="N11" i="17"/>
  <c r="N31" i="17"/>
  <c r="N8" i="17"/>
  <c r="N16" i="17"/>
  <c r="N4" i="17"/>
  <c r="E2" i="17"/>
  <c r="N32" i="17"/>
  <c r="N14" i="17"/>
  <c r="E3" i="17"/>
  <c r="N30" i="17"/>
  <c r="N40" i="17"/>
  <c r="N39" i="17"/>
  <c r="N25" i="17"/>
  <c r="N9" i="17"/>
  <c r="N43" i="17"/>
  <c r="N22" i="17"/>
  <c r="A8" i="22"/>
  <c r="A7" i="21"/>
  <c r="H5" i="18" l="1"/>
  <c r="F14" i="20" s="1"/>
  <c r="D7" i="22"/>
  <c r="F29" i="18"/>
  <c r="B7" i="22"/>
  <c r="D6" i="22"/>
  <c r="C6" i="21"/>
  <c r="C7" i="22"/>
  <c r="M7" i="22" s="1"/>
  <c r="B6" i="22"/>
  <c r="F20" i="18"/>
  <c r="H20" i="18"/>
  <c r="F5" i="18"/>
  <c r="D14" i="20" s="1"/>
  <c r="G19" i="18"/>
  <c r="F55" i="18"/>
  <c r="G10" i="18"/>
  <c r="E19" i="20" s="1"/>
  <c r="G5" i="18"/>
  <c r="E14" i="20" s="1"/>
  <c r="G20" i="18"/>
  <c r="F23" i="18"/>
  <c r="D72" i="22"/>
  <c r="H30" i="18"/>
  <c r="H58" i="18"/>
  <c r="H23" i="18"/>
  <c r="C6" i="22"/>
  <c r="C5" i="22"/>
  <c r="F50" i="18"/>
  <c r="G43" i="18"/>
  <c r="H53" i="18"/>
  <c r="F24" i="18"/>
  <c r="F41" i="18"/>
  <c r="H33" i="18"/>
  <c r="F35" i="18"/>
  <c r="F48" i="18"/>
  <c r="H46" i="18"/>
  <c r="H21" i="18"/>
  <c r="G52" i="18"/>
  <c r="G51" i="18"/>
  <c r="G64" i="18"/>
  <c r="G13" i="18"/>
  <c r="G34" i="18"/>
  <c r="G2" i="18"/>
  <c r="E11" i="20" s="1"/>
  <c r="H16" i="18"/>
  <c r="H11" i="18"/>
  <c r="F20" i="20" s="1"/>
  <c r="G49" i="18"/>
  <c r="G6" i="18"/>
  <c r="E15" i="20" s="1"/>
  <c r="F49" i="18"/>
  <c r="F2" i="18"/>
  <c r="D11" i="20" s="1"/>
  <c r="G40" i="18"/>
  <c r="H12" i="18"/>
  <c r="C8" i="22"/>
  <c r="D8" i="22"/>
  <c r="B8" i="22"/>
  <c r="F30" i="18"/>
  <c r="G60" i="18"/>
  <c r="F57" i="18"/>
  <c r="B5" i="22"/>
  <c r="F44" i="18"/>
  <c r="F40" i="18"/>
  <c r="H64" i="18"/>
  <c r="F37" i="18"/>
  <c r="G45" i="18"/>
  <c r="H60" i="18"/>
  <c r="G31" i="18"/>
  <c r="G15" i="18"/>
  <c r="F28" i="18"/>
  <c r="H22" i="18"/>
  <c r="F36" i="18"/>
  <c r="G41" i="18"/>
  <c r="G4" i="18"/>
  <c r="E13" i="20" s="1"/>
  <c r="F33" i="18"/>
  <c r="G3" i="18"/>
  <c r="E12" i="20" s="1"/>
  <c r="F17" i="18"/>
  <c r="H34" i="18"/>
  <c r="F8" i="18"/>
  <c r="D17" i="20" s="1"/>
  <c r="D73" i="22"/>
  <c r="G27" i="18"/>
  <c r="F56" i="18"/>
  <c r="F16" i="18"/>
  <c r="H4" i="18"/>
  <c r="F13" i="20" s="1"/>
  <c r="H62" i="18"/>
  <c r="G44" i="18"/>
  <c r="D5" i="22"/>
  <c r="F6" i="18"/>
  <c r="D15" i="20" s="1"/>
  <c r="B4" i="22"/>
  <c r="H47" i="18"/>
  <c r="F53" i="18"/>
  <c r="F31" i="18"/>
  <c r="G14" i="18"/>
  <c r="F18" i="18"/>
  <c r="H61" i="18"/>
  <c r="H26" i="18"/>
  <c r="H59" i="18"/>
  <c r="F58" i="18"/>
  <c r="F27" i="18"/>
  <c r="H48" i="18"/>
  <c r="F26" i="18"/>
  <c r="G21" i="18"/>
  <c r="F9" i="18"/>
  <c r="D18" i="20" s="1"/>
  <c r="G39" i="18"/>
  <c r="H7" i="18"/>
  <c r="F16" i="20" s="1"/>
  <c r="H36" i="18"/>
  <c r="F46" i="18"/>
  <c r="F39" i="18"/>
  <c r="F15" i="18"/>
  <c r="G55" i="18"/>
  <c r="G33" i="18"/>
  <c r="H18" i="18"/>
  <c r="H41" i="18"/>
  <c r="G59" i="18"/>
  <c r="G26" i="18"/>
  <c r="G38" i="18"/>
  <c r="G22" i="18"/>
  <c r="F10" i="18"/>
  <c r="D19" i="20" s="1"/>
  <c r="G29" i="18"/>
  <c r="H44" i="18"/>
  <c r="F43" i="18"/>
  <c r="G50" i="18"/>
  <c r="G42" i="18"/>
  <c r="G58" i="18"/>
  <c r="F14" i="18"/>
  <c r="G25" i="18"/>
  <c r="F63" i="18"/>
  <c r="F19" i="18"/>
  <c r="G35" i="18"/>
  <c r="G47" i="18"/>
  <c r="G56" i="18"/>
  <c r="F12" i="18"/>
  <c r="D4" i="22"/>
  <c r="G12" i="18"/>
  <c r="H49" i="18"/>
  <c r="G36" i="18"/>
  <c r="G63" i="18"/>
  <c r="F38" i="18"/>
  <c r="G7" i="18"/>
  <c r="E16" i="20" s="1"/>
  <c r="H45" i="18"/>
  <c r="G9" i="18"/>
  <c r="E18" i="20" s="1"/>
  <c r="F47" i="18"/>
  <c r="A8" i="21"/>
  <c r="F3" i="18"/>
  <c r="D12" i="20" s="1"/>
  <c r="H14" i="18"/>
  <c r="F42" i="18"/>
  <c r="G48" i="18"/>
  <c r="F60" i="18"/>
  <c r="F32" i="18"/>
  <c r="H32" i="18"/>
  <c r="H15" i="18"/>
  <c r="H42" i="18"/>
  <c r="H27" i="18"/>
  <c r="H51" i="18"/>
  <c r="H57" i="18"/>
  <c r="H10" i="18"/>
  <c r="F19" i="20" s="1"/>
  <c r="H19" i="18"/>
  <c r="F61" i="18"/>
  <c r="F51" i="18"/>
  <c r="F7" i="18"/>
  <c r="D16" i="20" s="1"/>
  <c r="H17" i="18"/>
  <c r="H43" i="18"/>
  <c r="H29" i="18"/>
  <c r="H52" i="18"/>
  <c r="G8" i="18"/>
  <c r="E17" i="20" s="1"/>
  <c r="H38" i="18"/>
  <c r="C4" i="22"/>
  <c r="C7" i="21"/>
  <c r="B7" i="21"/>
  <c r="F64" i="18"/>
  <c r="G11" i="18"/>
  <c r="E20" i="20" s="1"/>
  <c r="H8" i="18"/>
  <c r="F17" i="20" s="1"/>
  <c r="H13" i="18"/>
  <c r="G28" i="18"/>
  <c r="H28" i="18"/>
  <c r="G30" i="18"/>
  <c r="H50" i="18"/>
  <c r="G53" i="18"/>
  <c r="F62" i="18"/>
  <c r="H25" i="18"/>
  <c r="H56" i="18"/>
  <c r="F4" i="18"/>
  <c r="D13" i="20" s="1"/>
  <c r="H54" i="18"/>
  <c r="F54" i="18"/>
  <c r="G17" i="18"/>
  <c r="G57" i="18"/>
  <c r="H24" i="18"/>
  <c r="H63" i="18"/>
  <c r="G16" i="18"/>
  <c r="H39" i="18"/>
  <c r="G23" i="18"/>
  <c r="H55" i="18"/>
  <c r="F34" i="18"/>
  <c r="F45" i="18"/>
  <c r="G46" i="18"/>
  <c r="B4" i="21"/>
  <c r="B9" i="18"/>
  <c r="D18" i="19" s="1"/>
  <c r="B11" i="18"/>
  <c r="D20" i="19" s="1"/>
  <c r="C23" i="18"/>
  <c r="B80" i="18"/>
  <c r="B163" i="18"/>
  <c r="B184" i="18"/>
  <c r="C105" i="18"/>
  <c r="B86" i="18"/>
  <c r="C124" i="18"/>
  <c r="C95" i="18"/>
  <c r="C148" i="18"/>
  <c r="B178" i="18"/>
  <c r="B2" i="18"/>
  <c r="D11" i="19" s="1"/>
  <c r="C189" i="18"/>
  <c r="C120" i="18"/>
  <c r="B71" i="18"/>
  <c r="C168" i="18"/>
  <c r="B150" i="18"/>
  <c r="C22" i="18"/>
  <c r="C13" i="18"/>
  <c r="C152" i="18"/>
  <c r="C191" i="18"/>
  <c r="B5" i="18"/>
  <c r="D14" i="19" s="1"/>
  <c r="B28" i="18"/>
  <c r="C197" i="18"/>
  <c r="C65" i="18"/>
  <c r="C8" i="18"/>
  <c r="B69" i="18"/>
  <c r="C75" i="18"/>
  <c r="B103" i="18"/>
  <c r="C190" i="18"/>
  <c r="C115" i="18"/>
  <c r="B123" i="18"/>
  <c r="C140" i="18"/>
  <c r="B124" i="18"/>
  <c r="B58" i="18"/>
  <c r="B122" i="18"/>
  <c r="B164" i="18"/>
  <c r="C123" i="18"/>
  <c r="C55" i="18"/>
  <c r="C37" i="18"/>
  <c r="C36" i="18"/>
  <c r="B136" i="18"/>
  <c r="B8" i="18"/>
  <c r="D17" i="19" s="1"/>
  <c r="C150" i="18"/>
  <c r="C147" i="18"/>
  <c r="C156" i="18"/>
  <c r="B152" i="18"/>
  <c r="C146" i="18"/>
  <c r="B118" i="18"/>
  <c r="C86" i="18"/>
  <c r="C73" i="18"/>
  <c r="B40" i="18"/>
  <c r="C159" i="18"/>
  <c r="B4" i="18"/>
  <c r="D13" i="19" s="1"/>
  <c r="C164" i="18"/>
  <c r="C57" i="18"/>
  <c r="C106" i="18"/>
  <c r="B196" i="18"/>
  <c r="C59" i="18"/>
  <c r="C52" i="18"/>
  <c r="C128" i="18"/>
  <c r="B42" i="18"/>
  <c r="B168" i="18"/>
  <c r="B15" i="18"/>
  <c r="B6" i="18"/>
  <c r="D15" i="19" s="1"/>
  <c r="C113" i="18"/>
  <c r="B166" i="18"/>
  <c r="B53" i="18"/>
  <c r="C33" i="18"/>
  <c r="C67" i="18"/>
  <c r="B129" i="18"/>
  <c r="C101" i="18"/>
  <c r="B65" i="18"/>
  <c r="C9" i="18"/>
  <c r="C143" i="18"/>
  <c r="C171" i="18"/>
  <c r="C72" i="18"/>
  <c r="C130" i="18"/>
  <c r="C92" i="18"/>
  <c r="C110" i="18"/>
  <c r="C66" i="18"/>
  <c r="C125" i="18"/>
  <c r="C32" i="18"/>
  <c r="C99" i="18"/>
  <c r="C165" i="18"/>
  <c r="B110" i="18"/>
  <c r="B21" i="18"/>
  <c r="C176" i="18"/>
  <c r="B84" i="18"/>
  <c r="B46" i="18"/>
  <c r="C127" i="18"/>
  <c r="C49" i="18"/>
  <c r="C158" i="18"/>
  <c r="B148" i="18"/>
  <c r="B73" i="18"/>
  <c r="C11" i="18"/>
  <c r="B37" i="18"/>
  <c r="C15" i="18"/>
  <c r="B153" i="18"/>
  <c r="B33" i="18"/>
  <c r="B108" i="18"/>
  <c r="C116" i="18"/>
  <c r="B173" i="18"/>
  <c r="B175" i="18"/>
  <c r="C160" i="18"/>
  <c r="B102" i="18"/>
  <c r="B32" i="18"/>
  <c r="B29" i="18"/>
  <c r="B193" i="18"/>
  <c r="B20" i="18"/>
  <c r="B138" i="18"/>
  <c r="B149" i="18"/>
  <c r="B22" i="18"/>
  <c r="B126" i="18"/>
  <c r="C114" i="18"/>
  <c r="C54" i="18"/>
  <c r="B83" i="18"/>
  <c r="B19" i="18"/>
  <c r="B72" i="18"/>
  <c r="C38" i="18"/>
  <c r="B144" i="18"/>
  <c r="C4" i="21"/>
  <c r="C141" i="18"/>
  <c r="B161" i="18"/>
  <c r="B48" i="18"/>
  <c r="C56" i="18"/>
  <c r="B172" i="18"/>
  <c r="B137" i="18"/>
  <c r="C193" i="18"/>
  <c r="B82" i="18"/>
  <c r="C182" i="18"/>
  <c r="C185" i="18"/>
  <c r="C183" i="18"/>
  <c r="C129" i="18"/>
  <c r="C58" i="18"/>
  <c r="C14" i="18"/>
  <c r="C162" i="18"/>
  <c r="B78" i="18"/>
  <c r="B131" i="18"/>
  <c r="C161" i="18"/>
  <c r="B132" i="18"/>
  <c r="C149" i="18"/>
  <c r="B120" i="18"/>
  <c r="B18" i="18"/>
  <c r="C94" i="18"/>
  <c r="C62" i="18"/>
  <c r="B14" i="18"/>
  <c r="C177" i="18"/>
  <c r="B160" i="18"/>
  <c r="C7" i="18"/>
  <c r="C186" i="18"/>
  <c r="C93" i="18"/>
  <c r="C155" i="18"/>
  <c r="B187" i="18"/>
  <c r="B23" i="18"/>
  <c r="C196" i="18"/>
  <c r="B116" i="18"/>
  <c r="C166" i="18"/>
  <c r="C68" i="18"/>
  <c r="B85" i="18"/>
  <c r="B59" i="18"/>
  <c r="C39" i="18"/>
  <c r="B56" i="18"/>
  <c r="B98" i="18"/>
  <c r="B49" i="18"/>
  <c r="B66" i="18"/>
  <c r="B95" i="18"/>
  <c r="C167" i="18"/>
  <c r="C170" i="18"/>
  <c r="C179" i="18"/>
  <c r="B104" i="18"/>
  <c r="B45" i="18"/>
  <c r="C42" i="18"/>
  <c r="C3" i="18"/>
  <c r="C138" i="18"/>
  <c r="B192" i="18"/>
  <c r="B70" i="18"/>
  <c r="B176" i="18"/>
  <c r="B41" i="18"/>
  <c r="C133" i="18"/>
  <c r="B81" i="18"/>
  <c r="C109" i="18"/>
  <c r="B43" i="18"/>
  <c r="B145" i="18"/>
  <c r="B34" i="18"/>
  <c r="C96" i="18"/>
  <c r="B76" i="18"/>
  <c r="B93" i="18"/>
  <c r="B128" i="18"/>
  <c r="B186" i="18"/>
  <c r="C45" i="18"/>
  <c r="B125" i="18"/>
  <c r="B151" i="18"/>
  <c r="B57" i="18"/>
  <c r="C79" i="18"/>
  <c r="B7" i="18"/>
  <c r="D16" i="19" s="1"/>
  <c r="B25" i="18"/>
  <c r="B141" i="18"/>
  <c r="B87" i="18"/>
  <c r="B105" i="18"/>
  <c r="C84" i="18"/>
  <c r="C77" i="18"/>
  <c r="C103" i="18"/>
  <c r="C63" i="18"/>
  <c r="B115" i="18"/>
  <c r="B121" i="18"/>
  <c r="B146" i="18"/>
  <c r="B134" i="18"/>
  <c r="B197" i="18"/>
  <c r="C132" i="18"/>
  <c r="B52" i="18"/>
  <c r="B182" i="18"/>
  <c r="B188" i="18"/>
  <c r="B97" i="18"/>
  <c r="B10" i="18"/>
  <c r="D19" i="19" s="1"/>
  <c r="B174" i="18"/>
  <c r="B44" i="18"/>
  <c r="C69" i="18"/>
  <c r="B30" i="18"/>
  <c r="C28" i="18"/>
  <c r="B74" i="18"/>
  <c r="B100" i="18"/>
  <c r="B170" i="18"/>
  <c r="C136" i="18"/>
  <c r="B12" i="18"/>
  <c r="B63" i="18"/>
  <c r="C76" i="18"/>
  <c r="C194" i="18"/>
  <c r="B140" i="18"/>
  <c r="C154" i="18"/>
  <c r="B92" i="18"/>
  <c r="B35" i="18"/>
  <c r="B135" i="18"/>
  <c r="C195" i="18"/>
  <c r="C137" i="18"/>
  <c r="B75" i="18"/>
  <c r="C41" i="18"/>
  <c r="B61" i="18"/>
  <c r="B139" i="18"/>
  <c r="B88" i="18"/>
  <c r="C175" i="18"/>
  <c r="B177" i="18"/>
  <c r="C48" i="18"/>
  <c r="C27" i="18"/>
  <c r="C80" i="18"/>
  <c r="C174" i="18"/>
  <c r="B62" i="18"/>
  <c r="C16" i="18"/>
  <c r="B51" i="18"/>
  <c r="C71" i="18"/>
  <c r="B158" i="18"/>
  <c r="B31" i="18"/>
  <c r="C46" i="18"/>
  <c r="C112" i="18"/>
  <c r="C70" i="18"/>
  <c r="C119" i="18"/>
  <c r="B50" i="18"/>
  <c r="C82" i="18"/>
  <c r="C31" i="18"/>
  <c r="C107" i="18"/>
  <c r="B111" i="18"/>
  <c r="B162" i="18"/>
  <c r="B55" i="18"/>
  <c r="B179" i="18"/>
  <c r="C24" i="18"/>
  <c r="C43" i="18"/>
  <c r="B155" i="18"/>
  <c r="C91" i="18"/>
  <c r="B114" i="18"/>
  <c r="C145" i="18"/>
  <c r="B169" i="18"/>
  <c r="C19" i="18"/>
  <c r="C90" i="18"/>
  <c r="C83" i="18"/>
  <c r="B106" i="18"/>
  <c r="C4" i="18"/>
  <c r="B27" i="18"/>
  <c r="C30" i="18"/>
  <c r="B26" i="18"/>
  <c r="C6" i="18"/>
  <c r="C187" i="18"/>
  <c r="C153" i="18"/>
  <c r="C144" i="18"/>
  <c r="B91" i="18"/>
  <c r="C85" i="18"/>
  <c r="B13" i="18"/>
  <c r="B47" i="18"/>
  <c r="B38" i="18"/>
  <c r="C169" i="18"/>
  <c r="C25" i="18"/>
  <c r="B159" i="18"/>
  <c r="B127" i="18"/>
  <c r="B185" i="18"/>
  <c r="B142" i="18"/>
  <c r="B101" i="18"/>
  <c r="C163" i="18"/>
  <c r="B16" i="18"/>
  <c r="C100" i="18"/>
  <c r="C139" i="18"/>
  <c r="B112" i="18"/>
  <c r="C184" i="18"/>
  <c r="B94" i="18"/>
  <c r="B171" i="18"/>
  <c r="B180" i="18"/>
  <c r="B190" i="18"/>
  <c r="C111" i="18"/>
  <c r="B24" i="18"/>
  <c r="C97" i="18"/>
  <c r="C134" i="18"/>
  <c r="B195" i="18"/>
  <c r="C88" i="18"/>
  <c r="C126" i="18"/>
  <c r="B191" i="18"/>
  <c r="C157" i="18"/>
  <c r="C142" i="18"/>
  <c r="C181" i="18"/>
  <c r="C78" i="18"/>
  <c r="C64" i="18"/>
  <c r="B189" i="18"/>
  <c r="C10" i="18"/>
  <c r="C5" i="18"/>
  <c r="B133" i="18"/>
  <c r="B68" i="18"/>
  <c r="C180" i="18"/>
  <c r="C108" i="18"/>
  <c r="B113" i="18"/>
  <c r="B194" i="18"/>
  <c r="B107" i="18"/>
  <c r="B36" i="18"/>
  <c r="C81" i="18"/>
  <c r="B130" i="18"/>
  <c r="B90" i="18"/>
  <c r="C40" i="18"/>
  <c r="B89" i="18"/>
  <c r="C60" i="18"/>
  <c r="C135" i="18"/>
  <c r="B119" i="18"/>
  <c r="C53" i="18"/>
  <c r="C50" i="18"/>
  <c r="C151" i="18"/>
  <c r="C26" i="18"/>
  <c r="C178" i="18"/>
  <c r="B167" i="18"/>
  <c r="B3" i="18"/>
  <c r="D12" i="19" s="1"/>
  <c r="B181" i="18"/>
  <c r="B147" i="18"/>
  <c r="B165" i="18"/>
  <c r="C104" i="18"/>
  <c r="C20" i="18"/>
  <c r="B99" i="18"/>
  <c r="C173" i="18"/>
  <c r="C192" i="18"/>
  <c r="C131" i="18"/>
  <c r="B54" i="18"/>
  <c r="C17" i="18"/>
  <c r="C61" i="18"/>
  <c r="C172" i="18"/>
  <c r="C34" i="18"/>
  <c r="B17" i="18"/>
  <c r="C118" i="18"/>
  <c r="C121" i="18"/>
  <c r="B64" i="18"/>
  <c r="B183" i="18"/>
  <c r="B77" i="18"/>
  <c r="B117" i="18"/>
  <c r="C2" i="18"/>
  <c r="C102" i="18"/>
  <c r="C117" i="18"/>
  <c r="C29" i="18"/>
  <c r="B67" i="18"/>
  <c r="C21" i="18"/>
  <c r="B79" i="18"/>
  <c r="B60" i="18"/>
  <c r="B154" i="18"/>
  <c r="B39" i="18"/>
  <c r="B96" i="18"/>
  <c r="C122" i="18"/>
  <c r="C18" i="18"/>
  <c r="C47" i="18"/>
  <c r="C87" i="18"/>
  <c r="C74" i="18"/>
  <c r="C12" i="18"/>
  <c r="B156" i="18"/>
  <c r="C51" i="18"/>
  <c r="C188" i="18"/>
  <c r="C89" i="18"/>
  <c r="B143" i="18"/>
  <c r="C44" i="18"/>
  <c r="B109" i="18"/>
  <c r="B157" i="18"/>
  <c r="C35" i="18"/>
  <c r="C98" i="18"/>
  <c r="C5" i="21"/>
  <c r="B5" i="21"/>
  <c r="B6" i="21"/>
  <c r="A9" i="22"/>
  <c r="F11" i="18"/>
  <c r="D20" i="20" s="1"/>
  <c r="H35" i="18"/>
  <c r="H37" i="18"/>
  <c r="G54" i="18"/>
  <c r="F22" i="18"/>
  <c r="G62" i="18"/>
  <c r="H2" i="18"/>
  <c r="F11" i="20" s="1"/>
  <c r="H9" i="18"/>
  <c r="F18" i="20" s="1"/>
  <c r="F13" i="18"/>
  <c r="F59" i="18"/>
  <c r="G18" i="18"/>
  <c r="H40" i="18"/>
  <c r="F52" i="18"/>
  <c r="H6" i="18"/>
  <c r="F15" i="20" s="1"/>
  <c r="G24" i="18"/>
  <c r="G61" i="18"/>
  <c r="G32" i="18"/>
  <c r="F25" i="18"/>
  <c r="F21" i="18"/>
  <c r="G37" i="18"/>
  <c r="H3" i="18"/>
  <c r="F12" i="20" s="1"/>
  <c r="H31" i="18"/>
  <c r="N7" i="22" l="1"/>
  <c r="F7" i="22"/>
  <c r="E12" i="19"/>
  <c r="E7" i="22"/>
  <c r="J7" i="22"/>
  <c r="L7" i="22"/>
  <c r="G7" i="22"/>
  <c r="K7" i="22"/>
  <c r="H7" i="22"/>
  <c r="I7" i="22"/>
  <c r="D6" i="21"/>
  <c r="H6" i="21"/>
  <c r="E6" i="21"/>
  <c r="L6" i="21"/>
  <c r="J6" i="21"/>
  <c r="M6" i="21"/>
  <c r="I6" i="21"/>
  <c r="F6" i="21"/>
  <c r="K6" i="21"/>
  <c r="G6" i="21"/>
  <c r="E15" i="19"/>
  <c r="E20" i="19"/>
  <c r="L7" i="21"/>
  <c r="M7" i="21"/>
  <c r="D7" i="21"/>
  <c r="I7" i="21"/>
  <c r="E7" i="21"/>
  <c r="K7" i="21"/>
  <c r="F7" i="21"/>
  <c r="G7" i="21"/>
  <c r="J7" i="21"/>
  <c r="H7" i="21"/>
  <c r="E18" i="19"/>
  <c r="A10" i="22"/>
  <c r="E19" i="19"/>
  <c r="G4" i="21"/>
  <c r="F4" i="21"/>
  <c r="E4" i="21"/>
  <c r="K4" i="21"/>
  <c r="L4" i="21"/>
  <c r="H4" i="21"/>
  <c r="D4" i="21"/>
  <c r="J4" i="21"/>
  <c r="I4" i="21"/>
  <c r="M4" i="21"/>
  <c r="G4" i="22"/>
  <c r="H4" i="22"/>
  <c r="I4" i="22"/>
  <c r="L4" i="22"/>
  <c r="K4" i="22"/>
  <c r="N4" i="22"/>
  <c r="M4" i="22"/>
  <c r="J4" i="22"/>
  <c r="F4" i="22"/>
  <c r="E4" i="22"/>
  <c r="C8" i="21"/>
  <c r="B8" i="21"/>
  <c r="K5" i="22"/>
  <c r="I5" i="22"/>
  <c r="H5" i="22"/>
  <c r="J5" i="22"/>
  <c r="E5" i="22"/>
  <c r="M5" i="22"/>
  <c r="L5" i="22"/>
  <c r="F5" i="22"/>
  <c r="G5" i="22"/>
  <c r="N5" i="22"/>
  <c r="E13" i="19"/>
  <c r="E14" i="19"/>
  <c r="M5" i="21"/>
  <c r="J5" i="21"/>
  <c r="E5" i="21"/>
  <c r="L5" i="21"/>
  <c r="D5" i="21"/>
  <c r="K5" i="21"/>
  <c r="F5" i="21"/>
  <c r="H5" i="21"/>
  <c r="G5" i="21"/>
  <c r="I5" i="21"/>
  <c r="A9" i="21"/>
  <c r="E16" i="19"/>
  <c r="E11" i="19"/>
  <c r="D9" i="22"/>
  <c r="C9" i="22"/>
  <c r="B9" i="22"/>
  <c r="E17" i="19"/>
  <c r="J8" i="22"/>
  <c r="N8" i="22"/>
  <c r="M8" i="22"/>
  <c r="H8" i="22"/>
  <c r="F8" i="22"/>
  <c r="I8" i="22"/>
  <c r="L8" i="22"/>
  <c r="G8" i="22"/>
  <c r="E8" i="22"/>
  <c r="K8" i="22"/>
  <c r="I6" i="22"/>
  <c r="N6" i="22"/>
  <c r="F6" i="22"/>
  <c r="H6" i="22"/>
  <c r="J6" i="22"/>
  <c r="E6" i="22"/>
  <c r="L6" i="22"/>
  <c r="K6" i="22"/>
  <c r="G6" i="22"/>
  <c r="M6" i="22"/>
  <c r="A11" i="22" l="1"/>
  <c r="B9" i="21"/>
  <c r="C9" i="21"/>
  <c r="J8" i="21"/>
  <c r="E8" i="21"/>
  <c r="H8" i="21"/>
  <c r="L8" i="21"/>
  <c r="K8" i="21"/>
  <c r="G8" i="21"/>
  <c r="I8" i="21"/>
  <c r="M8" i="21"/>
  <c r="D8" i="21"/>
  <c r="F8" i="21"/>
  <c r="B10" i="22"/>
  <c r="D10" i="22"/>
  <c r="C10" i="22"/>
  <c r="K9" i="22"/>
  <c r="I9" i="22"/>
  <c r="G9" i="22"/>
  <c r="H9" i="22"/>
  <c r="E9" i="22"/>
  <c r="L9" i="22"/>
  <c r="M9" i="22"/>
  <c r="J9" i="22"/>
  <c r="N9" i="22"/>
  <c r="F9" i="22"/>
  <c r="A10" i="21"/>
  <c r="C10" i="21" l="1"/>
  <c r="B10" i="21"/>
  <c r="A11" i="21"/>
  <c r="E9" i="21"/>
  <c r="L9" i="21"/>
  <c r="M9" i="21"/>
  <c r="J9" i="21"/>
  <c r="I9" i="21"/>
  <c r="G9" i="21"/>
  <c r="F9" i="21"/>
  <c r="H9" i="21"/>
  <c r="D9" i="21"/>
  <c r="K9" i="21"/>
  <c r="N10" i="22"/>
  <c r="G10" i="22"/>
  <c r="E10" i="22"/>
  <c r="K10" i="22"/>
  <c r="M10" i="22"/>
  <c r="I10" i="22"/>
  <c r="L10" i="22"/>
  <c r="F10" i="22"/>
  <c r="H10" i="22"/>
  <c r="J10" i="22"/>
  <c r="D11" i="22"/>
  <c r="C11" i="22"/>
  <c r="B11" i="22"/>
  <c r="A12" i="22"/>
  <c r="A13" i="22" s="1"/>
  <c r="C13" i="22" l="1"/>
  <c r="D13" i="22"/>
  <c r="B13" i="22"/>
  <c r="A14" i="22"/>
  <c r="M10" i="21"/>
  <c r="L10" i="21"/>
  <c r="F10" i="21"/>
  <c r="H10" i="21"/>
  <c r="I10" i="21"/>
  <c r="J10" i="21"/>
  <c r="E10" i="21"/>
  <c r="G10" i="21"/>
  <c r="D10" i="21"/>
  <c r="K10" i="21"/>
  <c r="A12" i="21"/>
  <c r="D12" i="22"/>
  <c r="C12" i="22"/>
  <c r="B12" i="22"/>
  <c r="E11" i="22"/>
  <c r="F11" i="22"/>
  <c r="I11" i="22"/>
  <c r="K11" i="22"/>
  <c r="G11" i="22"/>
  <c r="J11" i="22"/>
  <c r="L11" i="22"/>
  <c r="N11" i="22"/>
  <c r="M11" i="22"/>
  <c r="H11" i="22"/>
  <c r="C11" i="21"/>
  <c r="B11" i="21"/>
  <c r="C14" i="22" l="1"/>
  <c r="B14" i="22"/>
  <c r="D14" i="22"/>
  <c r="A15" i="22"/>
  <c r="N13" i="22"/>
  <c r="K13" i="22"/>
  <c r="L13" i="22"/>
  <c r="G13" i="22"/>
  <c r="E13" i="22"/>
  <c r="J13" i="22"/>
  <c r="I13" i="22"/>
  <c r="F13" i="22"/>
  <c r="M13" i="22"/>
  <c r="H13" i="22"/>
  <c r="K12" i="22"/>
  <c r="E12" i="22"/>
  <c r="N12" i="22"/>
  <c r="I12" i="22"/>
  <c r="M12" i="22"/>
  <c r="L12" i="22"/>
  <c r="G12" i="22"/>
  <c r="F12" i="22"/>
  <c r="J12" i="22"/>
  <c r="H12" i="22"/>
  <c r="B12" i="21"/>
  <c r="C12" i="21"/>
  <c r="A13" i="21"/>
  <c r="F11" i="21"/>
  <c r="J11" i="21"/>
  <c r="E11" i="21"/>
  <c r="M11" i="21"/>
  <c r="I11" i="21"/>
  <c r="G11" i="21"/>
  <c r="K11" i="21"/>
  <c r="H11" i="21"/>
  <c r="L11" i="21"/>
  <c r="D11" i="21"/>
  <c r="B15" i="22" l="1"/>
  <c r="D15" i="22"/>
  <c r="C15" i="22"/>
  <c r="A16" i="22"/>
  <c r="B13" i="21"/>
  <c r="C13" i="21"/>
  <c r="A14" i="21"/>
  <c r="D12" i="21"/>
  <c r="F12" i="21"/>
  <c r="H12" i="21"/>
  <c r="I12" i="21"/>
  <c r="G12" i="21"/>
  <c r="L12" i="21"/>
  <c r="J12" i="21"/>
  <c r="E12" i="21"/>
  <c r="M12" i="21"/>
  <c r="K12" i="21"/>
  <c r="H14" i="22"/>
  <c r="I14" i="22"/>
  <c r="M14" i="22"/>
  <c r="E14" i="22"/>
  <c r="L14" i="22"/>
  <c r="J14" i="22"/>
  <c r="F14" i="22"/>
  <c r="K14" i="22"/>
  <c r="N14" i="22"/>
  <c r="G14" i="22"/>
  <c r="H13" i="21" l="1"/>
  <c r="K13" i="21"/>
  <c r="E13" i="21"/>
  <c r="F13" i="21"/>
  <c r="G13" i="21"/>
  <c r="I13" i="21"/>
  <c r="L13" i="21"/>
  <c r="M13" i="21"/>
  <c r="D13" i="21"/>
  <c r="J13" i="21"/>
  <c r="B14" i="21"/>
  <c r="C14" i="21"/>
  <c r="A15" i="21"/>
  <c r="D16" i="22"/>
  <c r="C16" i="22"/>
  <c r="B16" i="22"/>
  <c r="A17" i="22"/>
  <c r="F15" i="22"/>
  <c r="K15" i="22"/>
  <c r="I15" i="22"/>
  <c r="J15" i="22"/>
  <c r="G15" i="22"/>
  <c r="M15" i="22"/>
  <c r="E15" i="22"/>
  <c r="L15" i="22"/>
  <c r="N15" i="22"/>
  <c r="H15" i="22"/>
  <c r="L16" i="22" l="1"/>
  <c r="N16" i="22"/>
  <c r="I16" i="22"/>
  <c r="K16" i="22"/>
  <c r="E16" i="22"/>
  <c r="J16" i="22"/>
  <c r="G16" i="22"/>
  <c r="F16" i="22"/>
  <c r="M16" i="22"/>
  <c r="H16" i="22"/>
  <c r="B15" i="21"/>
  <c r="C15" i="21"/>
  <c r="A16" i="21"/>
  <c r="D14" i="21"/>
  <c r="J14" i="21"/>
  <c r="M14" i="21"/>
  <c r="F14" i="21"/>
  <c r="G14" i="21"/>
  <c r="L14" i="21"/>
  <c r="K14" i="21"/>
  <c r="I14" i="21"/>
  <c r="E14" i="21"/>
  <c r="H14" i="21"/>
  <c r="D17" i="22"/>
  <c r="B17" i="22"/>
  <c r="C17" i="22"/>
  <c r="A18" i="22"/>
  <c r="C16" i="21" l="1"/>
  <c r="B16" i="21"/>
  <c r="A17" i="21"/>
  <c r="B18" i="22"/>
  <c r="D18" i="22"/>
  <c r="C18" i="22"/>
  <c r="A19" i="22"/>
  <c r="F15" i="21"/>
  <c r="L15" i="21"/>
  <c r="J15" i="21"/>
  <c r="I15" i="21"/>
  <c r="E15" i="21"/>
  <c r="M15" i="21"/>
  <c r="D15" i="21"/>
  <c r="G15" i="21"/>
  <c r="K15" i="21"/>
  <c r="H15" i="21"/>
  <c r="I17" i="22"/>
  <c r="K17" i="22"/>
  <c r="L17" i="22"/>
  <c r="G17" i="22"/>
  <c r="F17" i="22"/>
  <c r="H17" i="22"/>
  <c r="M17" i="22"/>
  <c r="E17" i="22"/>
  <c r="N17" i="22"/>
  <c r="J17" i="22"/>
  <c r="B19" i="22" l="1"/>
  <c r="C19" i="22"/>
  <c r="D19" i="22"/>
  <c r="A20" i="22"/>
  <c r="G18" i="22"/>
  <c r="H18" i="22"/>
  <c r="L18" i="22"/>
  <c r="K18" i="22"/>
  <c r="E18" i="22"/>
  <c r="N18" i="22"/>
  <c r="F18" i="22"/>
  <c r="J18" i="22"/>
  <c r="I18" i="22"/>
  <c r="M18" i="22"/>
  <c r="B17" i="21"/>
  <c r="C17" i="21"/>
  <c r="A18" i="21"/>
  <c r="F16" i="21"/>
  <c r="L16" i="21"/>
  <c r="D16" i="21"/>
  <c r="M16" i="21"/>
  <c r="G16" i="21"/>
  <c r="H16" i="21"/>
  <c r="E16" i="21"/>
  <c r="I16" i="21"/>
  <c r="J16" i="21"/>
  <c r="K16" i="21"/>
  <c r="G17" i="21" l="1"/>
  <c r="I17" i="21"/>
  <c r="K17" i="21"/>
  <c r="F17" i="21"/>
  <c r="M17" i="21"/>
  <c r="J17" i="21"/>
  <c r="D17" i="21"/>
  <c r="E17" i="21"/>
  <c r="L17" i="21"/>
  <c r="H17" i="21"/>
  <c r="C20" i="22"/>
  <c r="B20" i="22"/>
  <c r="D20" i="22"/>
  <c r="A21" i="22"/>
  <c r="L19" i="22"/>
  <c r="J19" i="22"/>
  <c r="N19" i="22"/>
  <c r="K19" i="22"/>
  <c r="I19" i="22"/>
  <c r="E19" i="22"/>
  <c r="G19" i="22"/>
  <c r="F19" i="22"/>
  <c r="H19" i="22"/>
  <c r="M19" i="22"/>
  <c r="C18" i="21"/>
  <c r="B18" i="21"/>
  <c r="A19" i="21"/>
  <c r="B19" i="21" l="1"/>
  <c r="C19" i="21"/>
  <c r="A20" i="21"/>
  <c r="H20" i="22"/>
  <c r="E20" i="22"/>
  <c r="F20" i="22"/>
  <c r="G20" i="22"/>
  <c r="L20" i="22"/>
  <c r="J20" i="22"/>
  <c r="N20" i="22"/>
  <c r="K20" i="22"/>
  <c r="I20" i="22"/>
  <c r="M20" i="22"/>
  <c r="F18" i="21"/>
  <c r="I18" i="21"/>
  <c r="M18" i="21"/>
  <c r="K18" i="21"/>
  <c r="E18" i="21"/>
  <c r="H18" i="21"/>
  <c r="J18" i="21"/>
  <c r="D18" i="21"/>
  <c r="G18" i="21"/>
  <c r="L18" i="21"/>
  <c r="C21" i="22"/>
  <c r="D21" i="22"/>
  <c r="B21" i="22"/>
  <c r="A22" i="22"/>
  <c r="J21" i="22" l="1"/>
  <c r="E21" i="22"/>
  <c r="H21" i="22"/>
  <c r="F21" i="22"/>
  <c r="I21" i="22"/>
  <c r="M21" i="22"/>
  <c r="G21" i="22"/>
  <c r="N21" i="22"/>
  <c r="K21" i="22"/>
  <c r="L21" i="22"/>
  <c r="C20" i="21"/>
  <c r="B20" i="21"/>
  <c r="A21" i="21"/>
  <c r="C22" i="22"/>
  <c r="D22" i="22"/>
  <c r="B22" i="22"/>
  <c r="A23" i="22"/>
  <c r="L19" i="21"/>
  <c r="H19" i="21"/>
  <c r="J19" i="21"/>
  <c r="I19" i="21"/>
  <c r="D19" i="21"/>
  <c r="F19" i="21"/>
  <c r="K19" i="21"/>
  <c r="M19" i="21"/>
  <c r="E19" i="21"/>
  <c r="G19" i="21"/>
  <c r="C21" i="21" l="1"/>
  <c r="B21" i="21"/>
  <c r="A22" i="21"/>
  <c r="F22" i="22"/>
  <c r="J22" i="22"/>
  <c r="E22" i="22"/>
  <c r="K22" i="22"/>
  <c r="H22" i="22"/>
  <c r="L22" i="22"/>
  <c r="N22" i="22"/>
  <c r="G22" i="22"/>
  <c r="I22" i="22"/>
  <c r="M22" i="22"/>
  <c r="H20" i="21"/>
  <c r="G20" i="21"/>
  <c r="L20" i="21"/>
  <c r="D20" i="21"/>
  <c r="J20" i="21"/>
  <c r="F20" i="21"/>
  <c r="K20" i="21"/>
  <c r="I20" i="21"/>
  <c r="E20" i="21"/>
  <c r="M20" i="21"/>
  <c r="D23" i="22"/>
  <c r="B23" i="22"/>
  <c r="C23" i="22"/>
  <c r="A24" i="22"/>
  <c r="B24" i="22" l="1"/>
  <c r="C24" i="22"/>
  <c r="D24" i="22"/>
  <c r="A25" i="22"/>
  <c r="C22" i="21"/>
  <c r="B22" i="21"/>
  <c r="A23" i="21"/>
  <c r="E23" i="22"/>
  <c r="I23" i="22"/>
  <c r="K23" i="22"/>
  <c r="N23" i="22"/>
  <c r="L23" i="22"/>
  <c r="M23" i="22"/>
  <c r="J23" i="22"/>
  <c r="F23" i="22"/>
  <c r="G23" i="22"/>
  <c r="H23" i="22"/>
  <c r="H21" i="21"/>
  <c r="J21" i="21"/>
  <c r="I21" i="21"/>
  <c r="K21" i="21"/>
  <c r="E21" i="21"/>
  <c r="D21" i="21"/>
  <c r="F21" i="21"/>
  <c r="L21" i="21"/>
  <c r="G21" i="21"/>
  <c r="M21" i="21"/>
  <c r="B23" i="21" l="1"/>
  <c r="C23" i="21"/>
  <c r="A24" i="21"/>
  <c r="E22" i="21"/>
  <c r="M22" i="21"/>
  <c r="I22" i="21"/>
  <c r="D22" i="21"/>
  <c r="L22" i="21"/>
  <c r="F22" i="21"/>
  <c r="J22" i="21"/>
  <c r="G22" i="21"/>
  <c r="K22" i="21"/>
  <c r="H22" i="21"/>
  <c r="B25" i="22"/>
  <c r="D25" i="22"/>
  <c r="C25" i="22"/>
  <c r="A26" i="22"/>
  <c r="E24" i="22"/>
  <c r="K24" i="22"/>
  <c r="G24" i="22"/>
  <c r="H24" i="22"/>
  <c r="N24" i="22"/>
  <c r="F24" i="22"/>
  <c r="I24" i="22"/>
  <c r="J24" i="22"/>
  <c r="L24" i="22"/>
  <c r="M24" i="22"/>
  <c r="F25" i="22" l="1"/>
  <c r="N25" i="22"/>
  <c r="I25" i="22"/>
  <c r="K25" i="22"/>
  <c r="H25" i="22"/>
  <c r="G25" i="22"/>
  <c r="J25" i="22"/>
  <c r="L25" i="22"/>
  <c r="M25" i="22"/>
  <c r="E25" i="22"/>
  <c r="C24" i="21"/>
  <c r="B24" i="21"/>
  <c r="A25" i="21"/>
  <c r="D26" i="22"/>
  <c r="B26" i="22"/>
  <c r="C26" i="22"/>
  <c r="A27" i="22"/>
  <c r="D23" i="21"/>
  <c r="E23" i="21"/>
  <c r="J23" i="21"/>
  <c r="M23" i="21"/>
  <c r="H23" i="21"/>
  <c r="K23" i="21"/>
  <c r="L23" i="21"/>
  <c r="I23" i="21"/>
  <c r="G23" i="21"/>
  <c r="F23" i="21"/>
  <c r="E26" i="22" l="1"/>
  <c r="G26" i="22"/>
  <c r="M26" i="22"/>
  <c r="H26" i="22"/>
  <c r="L26" i="22"/>
  <c r="I26" i="22"/>
  <c r="N26" i="22"/>
  <c r="K26" i="22"/>
  <c r="F26" i="22"/>
  <c r="J26" i="22"/>
  <c r="B25" i="21"/>
  <c r="C25" i="21"/>
  <c r="A26" i="21"/>
  <c r="D24" i="21"/>
  <c r="J24" i="21"/>
  <c r="E24" i="21"/>
  <c r="I24" i="21"/>
  <c r="H24" i="21"/>
  <c r="F24" i="21"/>
  <c r="G24" i="21"/>
  <c r="L24" i="21"/>
  <c r="M24" i="21"/>
  <c r="K24" i="21"/>
  <c r="B27" i="22"/>
  <c r="D27" i="22"/>
  <c r="C27" i="22"/>
  <c r="A28" i="22"/>
  <c r="C26" i="21" l="1"/>
  <c r="B26" i="21"/>
  <c r="A27" i="21"/>
  <c r="C28" i="22"/>
  <c r="D28" i="22"/>
  <c r="B28" i="22"/>
  <c r="A29" i="22"/>
  <c r="M25" i="21"/>
  <c r="I25" i="21"/>
  <c r="H25" i="21"/>
  <c r="D25" i="21"/>
  <c r="K25" i="21"/>
  <c r="F25" i="21"/>
  <c r="L25" i="21"/>
  <c r="J25" i="21"/>
  <c r="G25" i="21"/>
  <c r="E25" i="21"/>
  <c r="J27" i="22"/>
  <c r="H27" i="22"/>
  <c r="F27" i="22"/>
  <c r="G27" i="22"/>
  <c r="K27" i="22"/>
  <c r="I27" i="22"/>
  <c r="E27" i="22"/>
  <c r="L27" i="22"/>
  <c r="N27" i="22"/>
  <c r="M27" i="22"/>
  <c r="C29" i="22" l="1"/>
  <c r="B29" i="22"/>
  <c r="D29" i="22"/>
  <c r="A30" i="22"/>
  <c r="M28" i="22"/>
  <c r="H28" i="22"/>
  <c r="I28" i="22"/>
  <c r="N28" i="22"/>
  <c r="E28" i="22"/>
  <c r="K28" i="22"/>
  <c r="J28" i="22"/>
  <c r="G28" i="22"/>
  <c r="F28" i="22"/>
  <c r="L28" i="22"/>
  <c r="B27" i="21"/>
  <c r="C27" i="21"/>
  <c r="A28" i="21"/>
  <c r="F26" i="21"/>
  <c r="G26" i="21"/>
  <c r="K26" i="21"/>
  <c r="I26" i="21"/>
  <c r="L26" i="21"/>
  <c r="E26" i="21"/>
  <c r="M26" i="21"/>
  <c r="J26" i="21"/>
  <c r="D26" i="21"/>
  <c r="H26" i="21"/>
  <c r="J27" i="21" l="1"/>
  <c r="K27" i="21"/>
  <c r="E27" i="21"/>
  <c r="F27" i="21"/>
  <c r="I27" i="21"/>
  <c r="L27" i="21"/>
  <c r="G27" i="21"/>
  <c r="H27" i="21"/>
  <c r="D27" i="21"/>
  <c r="M27" i="21"/>
  <c r="C30" i="22"/>
  <c r="B30" i="22"/>
  <c r="D30" i="22"/>
  <c r="A31" i="22"/>
  <c r="C28" i="21"/>
  <c r="B28" i="21"/>
  <c r="A29" i="21"/>
  <c r="N29" i="22"/>
  <c r="L29" i="22"/>
  <c r="G29" i="22"/>
  <c r="J29" i="22"/>
  <c r="I29" i="22"/>
  <c r="K29" i="22"/>
  <c r="M29" i="22"/>
  <c r="H29" i="22"/>
  <c r="F29" i="22"/>
  <c r="E29" i="22"/>
  <c r="G28" i="21" l="1"/>
  <c r="H28" i="21"/>
  <c r="I28" i="21"/>
  <c r="D28" i="21"/>
  <c r="M28" i="21"/>
  <c r="E28" i="21"/>
  <c r="K28" i="21"/>
  <c r="F28" i="21"/>
  <c r="L28" i="21"/>
  <c r="J28" i="21"/>
  <c r="C31" i="22"/>
  <c r="D31" i="22"/>
  <c r="B31" i="22"/>
  <c r="A32" i="22"/>
  <c r="N30" i="22"/>
  <c r="I30" i="22"/>
  <c r="H30" i="22"/>
  <c r="M30" i="22"/>
  <c r="G30" i="22"/>
  <c r="K30" i="22"/>
  <c r="E30" i="22"/>
  <c r="L30" i="22"/>
  <c r="J30" i="22"/>
  <c r="F30" i="22"/>
  <c r="C29" i="21"/>
  <c r="B29" i="21"/>
  <c r="A30" i="21"/>
  <c r="B32" i="22" l="1"/>
  <c r="D32" i="22"/>
  <c r="C32" i="22"/>
  <c r="A33" i="22"/>
  <c r="B30" i="21"/>
  <c r="C30" i="21"/>
  <c r="A31" i="21"/>
  <c r="N31" i="22"/>
  <c r="E31" i="22"/>
  <c r="G31" i="22"/>
  <c r="I31" i="22"/>
  <c r="K31" i="22"/>
  <c r="L31" i="22"/>
  <c r="H31" i="22"/>
  <c r="F31" i="22"/>
  <c r="J31" i="22"/>
  <c r="M31" i="22"/>
  <c r="H29" i="21"/>
  <c r="K29" i="21"/>
  <c r="M29" i="21"/>
  <c r="D29" i="21"/>
  <c r="L29" i="21"/>
  <c r="I29" i="21"/>
  <c r="E29" i="21"/>
  <c r="F29" i="21"/>
  <c r="G29" i="21"/>
  <c r="J29" i="21"/>
  <c r="C31" i="21" l="1"/>
  <c r="B31" i="21"/>
  <c r="A32" i="21"/>
  <c r="I30" i="21"/>
  <c r="D30" i="21"/>
  <c r="G30" i="21"/>
  <c r="K30" i="21"/>
  <c r="J30" i="21"/>
  <c r="F30" i="21"/>
  <c r="L30" i="21"/>
  <c r="E30" i="21"/>
  <c r="M30" i="21"/>
  <c r="H30" i="21"/>
  <c r="D33" i="22"/>
  <c r="C33" i="22"/>
  <c r="B33" i="22"/>
  <c r="A34" i="22"/>
  <c r="G32" i="22"/>
  <c r="F32" i="22"/>
  <c r="E32" i="22"/>
  <c r="L32" i="22"/>
  <c r="J32" i="22"/>
  <c r="H32" i="22"/>
  <c r="M32" i="22"/>
  <c r="K32" i="22"/>
  <c r="N32" i="22"/>
  <c r="I32" i="22"/>
  <c r="J33" i="22" l="1"/>
  <c r="K33" i="22"/>
  <c r="L33" i="22"/>
  <c r="I33" i="22"/>
  <c r="F33" i="22"/>
  <c r="E33" i="22"/>
  <c r="M33" i="22"/>
  <c r="G33" i="22"/>
  <c r="N33" i="22"/>
  <c r="H33" i="22"/>
  <c r="B32" i="21"/>
  <c r="C32" i="21"/>
  <c r="A33" i="21"/>
  <c r="K31" i="21"/>
  <c r="J31" i="21"/>
  <c r="D31" i="21"/>
  <c r="M31" i="21"/>
  <c r="F31" i="21"/>
  <c r="E31" i="21"/>
  <c r="L31" i="21"/>
  <c r="H31" i="21"/>
  <c r="I31" i="21"/>
  <c r="G31" i="21"/>
  <c r="B34" i="22"/>
  <c r="D34" i="22"/>
  <c r="C34" i="22"/>
  <c r="A35" i="22"/>
  <c r="B33" i="21" l="1"/>
  <c r="C33" i="21"/>
  <c r="A34" i="21"/>
  <c r="K32" i="21"/>
  <c r="M32" i="21"/>
  <c r="L32" i="21"/>
  <c r="D32" i="21"/>
  <c r="E32" i="21"/>
  <c r="G32" i="21"/>
  <c r="H32" i="21"/>
  <c r="J32" i="21"/>
  <c r="I32" i="21"/>
  <c r="F32" i="21"/>
  <c r="E34" i="22"/>
  <c r="I34" i="22"/>
  <c r="K34" i="22"/>
  <c r="N34" i="22"/>
  <c r="M34" i="22"/>
  <c r="G34" i="22"/>
  <c r="J34" i="22"/>
  <c r="L34" i="22"/>
  <c r="F34" i="22"/>
  <c r="H34" i="22"/>
  <c r="B35" i="22"/>
  <c r="D35" i="22"/>
  <c r="C35" i="22"/>
  <c r="A36" i="22"/>
  <c r="B34" i="21" l="1"/>
  <c r="C34" i="21"/>
  <c r="A35" i="21"/>
  <c r="K35" i="22"/>
  <c r="H35" i="22"/>
  <c r="M35" i="22"/>
  <c r="L35" i="22"/>
  <c r="E35" i="22"/>
  <c r="F35" i="22"/>
  <c r="G35" i="22"/>
  <c r="N35" i="22"/>
  <c r="I35" i="22"/>
  <c r="J35" i="22"/>
  <c r="C36" i="22"/>
  <c r="B36" i="22"/>
  <c r="D36" i="22"/>
  <c r="A37" i="22"/>
  <c r="L33" i="21"/>
  <c r="H33" i="21"/>
  <c r="G33" i="21"/>
  <c r="J33" i="21"/>
  <c r="M33" i="21"/>
  <c r="E33" i="21"/>
  <c r="K33" i="21"/>
  <c r="I33" i="21"/>
  <c r="F33" i="21"/>
  <c r="D33" i="21"/>
  <c r="J36" i="22" l="1"/>
  <c r="I36" i="22"/>
  <c r="L36" i="22"/>
  <c r="G36" i="22"/>
  <c r="N36" i="22"/>
  <c r="M36" i="22"/>
  <c r="H36" i="22"/>
  <c r="F36" i="22"/>
  <c r="K36" i="22"/>
  <c r="E36" i="22"/>
  <c r="B35" i="21"/>
  <c r="C35" i="21"/>
  <c r="A36" i="21"/>
  <c r="B37" i="22"/>
  <c r="D37" i="22"/>
  <c r="C37" i="22"/>
  <c r="A38" i="22"/>
  <c r="L34" i="21"/>
  <c r="D34" i="21"/>
  <c r="H34" i="21"/>
  <c r="I34" i="21"/>
  <c r="J34" i="21"/>
  <c r="E34" i="21"/>
  <c r="F34" i="21"/>
  <c r="K34" i="21"/>
  <c r="G34" i="21"/>
  <c r="M34" i="21"/>
  <c r="C36" i="21" l="1"/>
  <c r="B36" i="21"/>
  <c r="A37" i="21"/>
  <c r="I35" i="21"/>
  <c r="K35" i="21"/>
  <c r="E35" i="21"/>
  <c r="G35" i="21"/>
  <c r="M35" i="21"/>
  <c r="D35" i="21"/>
  <c r="L35" i="21"/>
  <c r="H35" i="21"/>
  <c r="F35" i="21"/>
  <c r="J35" i="21"/>
  <c r="L37" i="22"/>
  <c r="E37" i="22"/>
  <c r="F37" i="22"/>
  <c r="G37" i="22"/>
  <c r="M37" i="22"/>
  <c r="H37" i="22"/>
  <c r="N37" i="22"/>
  <c r="J37" i="22"/>
  <c r="I37" i="22"/>
  <c r="K37" i="22"/>
  <c r="C38" i="22"/>
  <c r="B38" i="22"/>
  <c r="D38" i="22"/>
  <c r="A39" i="22"/>
  <c r="I38" i="22" l="1"/>
  <c r="K38" i="22"/>
  <c r="H38" i="22"/>
  <c r="N38" i="22"/>
  <c r="G38" i="22"/>
  <c r="E38" i="22"/>
  <c r="M38" i="22"/>
  <c r="J38" i="22"/>
  <c r="F38" i="22"/>
  <c r="L38" i="22"/>
  <c r="C37" i="21"/>
  <c r="B37" i="21"/>
  <c r="A38" i="21"/>
  <c r="C39" i="22"/>
  <c r="B39" i="22"/>
  <c r="D39" i="22"/>
  <c r="A40" i="22"/>
  <c r="J36" i="21"/>
  <c r="D36" i="21"/>
  <c r="F36" i="21"/>
  <c r="L36" i="21"/>
  <c r="H36" i="21"/>
  <c r="G36" i="21"/>
  <c r="I36" i="21"/>
  <c r="K36" i="21"/>
  <c r="E36" i="21"/>
  <c r="M36" i="21"/>
  <c r="B38" i="21" l="1"/>
  <c r="C38" i="21"/>
  <c r="A39" i="21"/>
  <c r="K39" i="22"/>
  <c r="M39" i="22"/>
  <c r="I39" i="22"/>
  <c r="L39" i="22"/>
  <c r="G39" i="22"/>
  <c r="N39" i="22"/>
  <c r="J39" i="22"/>
  <c r="E39" i="22"/>
  <c r="F39" i="22"/>
  <c r="H39" i="22"/>
  <c r="J37" i="21"/>
  <c r="L37" i="21"/>
  <c r="I37" i="21"/>
  <c r="G37" i="21"/>
  <c r="K37" i="21"/>
  <c r="E37" i="21"/>
  <c r="M37" i="21"/>
  <c r="F37" i="21"/>
  <c r="D37" i="21"/>
  <c r="H37" i="21"/>
  <c r="B40" i="22"/>
  <c r="C40" i="22"/>
  <c r="D40" i="22"/>
  <c r="A41" i="22"/>
  <c r="C39" i="21" l="1"/>
  <c r="B39" i="21"/>
  <c r="A40" i="21"/>
  <c r="D41" i="22"/>
  <c r="B41" i="22"/>
  <c r="C41" i="22"/>
  <c r="A42" i="22"/>
  <c r="J40" i="22"/>
  <c r="H40" i="22"/>
  <c r="K40" i="22"/>
  <c r="N40" i="22"/>
  <c r="E40" i="22"/>
  <c r="G40" i="22"/>
  <c r="L40" i="22"/>
  <c r="M40" i="22"/>
  <c r="I40" i="22"/>
  <c r="F40" i="22"/>
  <c r="K38" i="21"/>
  <c r="H38" i="21"/>
  <c r="D38" i="21"/>
  <c r="E38" i="21"/>
  <c r="F38" i="21"/>
  <c r="L38" i="21"/>
  <c r="J38" i="21"/>
  <c r="G38" i="21"/>
  <c r="I38" i="21"/>
  <c r="M38" i="21"/>
  <c r="C42" i="22" l="1"/>
  <c r="B42" i="22"/>
  <c r="D42" i="22"/>
  <c r="A43" i="22"/>
  <c r="C40" i="21"/>
  <c r="B40" i="21"/>
  <c r="A41" i="21"/>
  <c r="H39" i="21"/>
  <c r="M39" i="21"/>
  <c r="E39" i="21"/>
  <c r="F39" i="21"/>
  <c r="J39" i="21"/>
  <c r="L39" i="21"/>
  <c r="G39" i="21"/>
  <c r="I39" i="21"/>
  <c r="K39" i="21"/>
  <c r="D39" i="21"/>
  <c r="K41" i="22"/>
  <c r="M41" i="22"/>
  <c r="L41" i="22"/>
  <c r="F41" i="22"/>
  <c r="N41" i="22"/>
  <c r="I41" i="22"/>
  <c r="J41" i="22"/>
  <c r="E41" i="22"/>
  <c r="H41" i="22"/>
  <c r="G41" i="22"/>
  <c r="B41" i="21" l="1"/>
  <c r="C41" i="21"/>
  <c r="A42" i="21"/>
  <c r="G40" i="21"/>
  <c r="M40" i="21"/>
  <c r="H40" i="21"/>
  <c r="F40" i="21"/>
  <c r="K40" i="21"/>
  <c r="J40" i="21"/>
  <c r="L40" i="21"/>
  <c r="I40" i="21"/>
  <c r="E40" i="21"/>
  <c r="D40" i="21"/>
  <c r="D43" i="22"/>
  <c r="C43" i="22"/>
  <c r="B43" i="22"/>
  <c r="A44" i="22"/>
  <c r="M42" i="22"/>
  <c r="N42" i="22"/>
  <c r="I42" i="22"/>
  <c r="F42" i="22"/>
  <c r="H42" i="22"/>
  <c r="G42" i="22"/>
  <c r="L42" i="22"/>
  <c r="J42" i="22"/>
  <c r="E42" i="22"/>
  <c r="K42" i="22"/>
  <c r="K43" i="22" l="1"/>
  <c r="L43" i="22"/>
  <c r="H43" i="22"/>
  <c r="I43" i="22"/>
  <c r="N43" i="22"/>
  <c r="G43" i="22"/>
  <c r="E43" i="22"/>
  <c r="F43" i="22"/>
  <c r="M43" i="22"/>
  <c r="J43" i="22"/>
  <c r="C42" i="21"/>
  <c r="B42" i="21"/>
  <c r="A43" i="21"/>
  <c r="C44" i="22"/>
  <c r="B44" i="22"/>
  <c r="D44" i="22"/>
  <c r="A45" i="22"/>
  <c r="M41" i="21"/>
  <c r="K41" i="21"/>
  <c r="I41" i="21"/>
  <c r="L41" i="21"/>
  <c r="F41" i="21"/>
  <c r="J41" i="21"/>
  <c r="E41" i="21"/>
  <c r="H41" i="21"/>
  <c r="G41" i="21"/>
  <c r="D41" i="21"/>
  <c r="C43" i="21" l="1"/>
  <c r="B43" i="21"/>
  <c r="A44" i="21"/>
  <c r="E44" i="22"/>
  <c r="M44" i="22"/>
  <c r="N44" i="22"/>
  <c r="L44" i="22"/>
  <c r="K44" i="22"/>
  <c r="F44" i="22"/>
  <c r="J44" i="22"/>
  <c r="G44" i="22"/>
  <c r="H44" i="22"/>
  <c r="I44" i="22"/>
  <c r="F42" i="21"/>
  <c r="K42" i="21"/>
  <c r="G42" i="21"/>
  <c r="J42" i="21"/>
  <c r="D42" i="21"/>
  <c r="H42" i="21"/>
  <c r="L42" i="21"/>
  <c r="I42" i="21"/>
  <c r="M42" i="21"/>
  <c r="E42" i="21"/>
  <c r="C45" i="22"/>
  <c r="B45" i="22"/>
  <c r="D45" i="22"/>
  <c r="A46" i="22"/>
  <c r="K45" i="22" l="1"/>
  <c r="L45" i="22"/>
  <c r="G45" i="22"/>
  <c r="E45" i="22"/>
  <c r="F45" i="22"/>
  <c r="M45" i="22"/>
  <c r="I45" i="22"/>
  <c r="J45" i="22"/>
  <c r="H45" i="22"/>
  <c r="N45" i="22"/>
  <c r="B44" i="21"/>
  <c r="C44" i="21"/>
  <c r="A45" i="21"/>
  <c r="D46" i="22"/>
  <c r="C46" i="22"/>
  <c r="B46" i="22"/>
  <c r="A47" i="22"/>
  <c r="E43" i="21"/>
  <c r="I43" i="21"/>
  <c r="G43" i="21"/>
  <c r="H43" i="21"/>
  <c r="J43" i="21"/>
  <c r="K43" i="21"/>
  <c r="M43" i="21"/>
  <c r="D43" i="21"/>
  <c r="F43" i="21"/>
  <c r="L43" i="21"/>
  <c r="J46" i="22" l="1"/>
  <c r="E46" i="22"/>
  <c r="G46" i="22"/>
  <c r="M46" i="22"/>
  <c r="N46" i="22"/>
  <c r="I46" i="22"/>
  <c r="L46" i="22"/>
  <c r="F46" i="22"/>
  <c r="K46" i="22"/>
  <c r="H46" i="22"/>
  <c r="C45" i="21"/>
  <c r="B45" i="21"/>
  <c r="A46" i="21"/>
  <c r="I44" i="21"/>
  <c r="F44" i="21"/>
  <c r="M44" i="21"/>
  <c r="K44" i="21"/>
  <c r="J44" i="21"/>
  <c r="H44" i="21"/>
  <c r="D44" i="21"/>
  <c r="E44" i="21"/>
  <c r="L44" i="21"/>
  <c r="G44" i="21"/>
  <c r="C47" i="22"/>
  <c r="B47" i="22"/>
  <c r="D47" i="22"/>
  <c r="A48" i="22"/>
  <c r="J47" i="22" l="1"/>
  <c r="F47" i="22"/>
  <c r="N47" i="22"/>
  <c r="I47" i="22"/>
  <c r="G47" i="22"/>
  <c r="E47" i="22"/>
  <c r="H47" i="22"/>
  <c r="K47" i="22"/>
  <c r="M47" i="22"/>
  <c r="L47" i="22"/>
  <c r="B46" i="21"/>
  <c r="C46" i="21"/>
  <c r="A47" i="21"/>
  <c r="M45" i="21"/>
  <c r="F45" i="21"/>
  <c r="L45" i="21"/>
  <c r="I45" i="21"/>
  <c r="J45" i="21"/>
  <c r="K45" i="21"/>
  <c r="G45" i="21"/>
  <c r="D45" i="21"/>
  <c r="E45" i="21"/>
  <c r="H45" i="21"/>
  <c r="B48" i="22"/>
  <c r="D48" i="22"/>
  <c r="C48" i="22"/>
  <c r="A49" i="22"/>
  <c r="C47" i="21" l="1"/>
  <c r="B47" i="21"/>
  <c r="A48" i="21"/>
  <c r="K46" i="21"/>
  <c r="G46" i="21"/>
  <c r="J46" i="21"/>
  <c r="L46" i="21"/>
  <c r="D46" i="21"/>
  <c r="M46" i="21"/>
  <c r="H46" i="21"/>
  <c r="I46" i="21"/>
  <c r="F46" i="21"/>
  <c r="E46" i="21"/>
  <c r="D49" i="22"/>
  <c r="B49" i="22"/>
  <c r="C49" i="22"/>
  <c r="A50" i="22"/>
  <c r="L48" i="22"/>
  <c r="I48" i="22"/>
  <c r="G48" i="22"/>
  <c r="F48" i="22"/>
  <c r="M48" i="22"/>
  <c r="N48" i="22"/>
  <c r="J48" i="22"/>
  <c r="H48" i="22"/>
  <c r="E48" i="22"/>
  <c r="K48" i="22"/>
  <c r="M49" i="22" l="1"/>
  <c r="G49" i="22"/>
  <c r="K49" i="22"/>
  <c r="L49" i="22"/>
  <c r="I49" i="22"/>
  <c r="F49" i="22"/>
  <c r="J49" i="22"/>
  <c r="H49" i="22"/>
  <c r="N49" i="22"/>
  <c r="E49" i="22"/>
  <c r="C48" i="21"/>
  <c r="B48" i="21"/>
  <c r="A49" i="21"/>
  <c r="H47" i="21"/>
  <c r="F47" i="21"/>
  <c r="K47" i="21"/>
  <c r="J47" i="21"/>
  <c r="E47" i="21"/>
  <c r="M47" i="21"/>
  <c r="I47" i="21"/>
  <c r="L47" i="21"/>
  <c r="D47" i="21"/>
  <c r="G47" i="21"/>
  <c r="D50" i="22"/>
  <c r="B50" i="22"/>
  <c r="C50" i="22"/>
  <c r="A51" i="22"/>
  <c r="B49" i="21" l="1"/>
  <c r="C49" i="21"/>
  <c r="A50" i="21"/>
  <c r="E48" i="21"/>
  <c r="F48" i="21"/>
  <c r="I48" i="21"/>
  <c r="H48" i="21"/>
  <c r="D48" i="21"/>
  <c r="J48" i="21"/>
  <c r="G48" i="21"/>
  <c r="L48" i="21"/>
  <c r="M48" i="21"/>
  <c r="K48" i="21"/>
  <c r="D51" i="22"/>
  <c r="B51" i="22"/>
  <c r="C51" i="22"/>
  <c r="A52" i="22"/>
  <c r="L50" i="22"/>
  <c r="I50" i="22"/>
  <c r="F50" i="22"/>
  <c r="J50" i="22"/>
  <c r="K50" i="22"/>
  <c r="M50" i="22"/>
  <c r="E50" i="22"/>
  <c r="N50" i="22"/>
  <c r="H50" i="22"/>
  <c r="G50" i="22"/>
  <c r="K51" i="22" l="1"/>
  <c r="I51" i="22"/>
  <c r="J51" i="22"/>
  <c r="G51" i="22"/>
  <c r="L51" i="22"/>
  <c r="E51" i="22"/>
  <c r="N51" i="22"/>
  <c r="M51" i="22"/>
  <c r="F51" i="22"/>
  <c r="H51" i="22"/>
  <c r="B50" i="21"/>
  <c r="C50" i="21"/>
  <c r="A51" i="21"/>
  <c r="B52" i="22"/>
  <c r="C52" i="22"/>
  <c r="D52" i="22"/>
  <c r="A53" i="22"/>
  <c r="E49" i="21"/>
  <c r="G49" i="21"/>
  <c r="F49" i="21"/>
  <c r="D49" i="21"/>
  <c r="M49" i="21"/>
  <c r="J49" i="21"/>
  <c r="L49" i="21"/>
  <c r="H49" i="21"/>
  <c r="K49" i="21"/>
  <c r="I49" i="21"/>
  <c r="H52" i="22" l="1"/>
  <c r="F52" i="22"/>
  <c r="I52" i="22"/>
  <c r="G52" i="22"/>
  <c r="J52" i="22"/>
  <c r="L52" i="22"/>
  <c r="K52" i="22"/>
  <c r="M52" i="22"/>
  <c r="E52" i="22"/>
  <c r="N52" i="22"/>
  <c r="C51" i="21"/>
  <c r="B51" i="21"/>
  <c r="A52" i="21"/>
  <c r="E50" i="21"/>
  <c r="F50" i="21"/>
  <c r="K50" i="21"/>
  <c r="L50" i="21"/>
  <c r="G50" i="21"/>
  <c r="I50" i="21"/>
  <c r="D50" i="21"/>
  <c r="J50" i="21"/>
  <c r="M50" i="21"/>
  <c r="H50" i="21"/>
  <c r="C53" i="22"/>
  <c r="B53" i="22"/>
  <c r="D53" i="22"/>
  <c r="A54" i="22"/>
  <c r="B52" i="21" l="1"/>
  <c r="C52" i="21"/>
  <c r="A53" i="21"/>
  <c r="K51" i="21"/>
  <c r="L51" i="21"/>
  <c r="H51" i="21"/>
  <c r="E51" i="21"/>
  <c r="J51" i="21"/>
  <c r="F51" i="21"/>
  <c r="G51" i="21"/>
  <c r="M51" i="21"/>
  <c r="D51" i="21"/>
  <c r="I51" i="21"/>
  <c r="E53" i="22"/>
  <c r="L53" i="22"/>
  <c r="F53" i="22"/>
  <c r="G53" i="22"/>
  <c r="N53" i="22"/>
  <c r="H53" i="22"/>
  <c r="M53" i="22"/>
  <c r="K53" i="22"/>
  <c r="J53" i="22"/>
  <c r="I53" i="22"/>
  <c r="D54" i="22"/>
  <c r="B54" i="22"/>
  <c r="C54" i="22"/>
  <c r="A55" i="22"/>
  <c r="C53" i="21" l="1"/>
  <c r="B53" i="21"/>
  <c r="A54" i="21"/>
  <c r="B55" i="22"/>
  <c r="C55" i="22"/>
  <c r="D55" i="22"/>
  <c r="A56" i="22"/>
  <c r="E54" i="22"/>
  <c r="J54" i="22"/>
  <c r="K54" i="22"/>
  <c r="M54" i="22"/>
  <c r="N54" i="22"/>
  <c r="H54" i="22"/>
  <c r="G54" i="22"/>
  <c r="I54" i="22"/>
  <c r="F54" i="22"/>
  <c r="L54" i="22"/>
  <c r="L52" i="21"/>
  <c r="M52" i="21"/>
  <c r="E52" i="21"/>
  <c r="G52" i="21"/>
  <c r="I52" i="21"/>
  <c r="K52" i="21"/>
  <c r="H52" i="21"/>
  <c r="D52" i="21"/>
  <c r="J52" i="21"/>
  <c r="F52" i="21"/>
  <c r="B56" i="22" l="1"/>
  <c r="D56" i="22"/>
  <c r="C56" i="22"/>
  <c r="A57" i="22"/>
  <c r="M55" i="22"/>
  <c r="H55" i="22"/>
  <c r="I55" i="22"/>
  <c r="F55" i="22"/>
  <c r="N55" i="22"/>
  <c r="J55" i="22"/>
  <c r="K55" i="22"/>
  <c r="E55" i="22"/>
  <c r="G55" i="22"/>
  <c r="L55" i="22"/>
  <c r="C54" i="21"/>
  <c r="B54" i="21"/>
  <c r="A55" i="21"/>
  <c r="G53" i="21"/>
  <c r="I53" i="21"/>
  <c r="K53" i="21"/>
  <c r="J53" i="21"/>
  <c r="E53" i="21"/>
  <c r="L53" i="21"/>
  <c r="D53" i="21"/>
  <c r="H53" i="21"/>
  <c r="M53" i="21"/>
  <c r="F53" i="21"/>
  <c r="D57" i="22" l="1"/>
  <c r="C57" i="22"/>
  <c r="B57" i="22"/>
  <c r="A58" i="22"/>
  <c r="K56" i="22"/>
  <c r="I56" i="22"/>
  <c r="J56" i="22"/>
  <c r="E56" i="22"/>
  <c r="G56" i="22"/>
  <c r="L56" i="22"/>
  <c r="M56" i="22"/>
  <c r="H56" i="22"/>
  <c r="F56" i="22"/>
  <c r="N56" i="22"/>
  <c r="M54" i="21"/>
  <c r="H54" i="21"/>
  <c r="D54" i="21"/>
  <c r="E54" i="21"/>
  <c r="F54" i="21"/>
  <c r="J54" i="21"/>
  <c r="K54" i="21"/>
  <c r="I54" i="21"/>
  <c r="L54" i="21"/>
  <c r="G54" i="21"/>
  <c r="C55" i="21"/>
  <c r="B55" i="21"/>
  <c r="A56" i="21"/>
  <c r="B58" i="22" l="1"/>
  <c r="C58" i="22"/>
  <c r="D58" i="22"/>
  <c r="A59" i="22"/>
  <c r="B56" i="21"/>
  <c r="C56" i="21"/>
  <c r="A57" i="21"/>
  <c r="I55" i="21"/>
  <c r="H55" i="21"/>
  <c r="G55" i="21"/>
  <c r="M55" i="21"/>
  <c r="J55" i="21"/>
  <c r="D55" i="21"/>
  <c r="F55" i="21"/>
  <c r="E55" i="21"/>
  <c r="K55" i="21"/>
  <c r="L55" i="21"/>
  <c r="I57" i="22"/>
  <c r="L57" i="22"/>
  <c r="H57" i="22"/>
  <c r="N57" i="22"/>
  <c r="K57" i="22"/>
  <c r="M57" i="22"/>
  <c r="F57" i="22"/>
  <c r="J57" i="22"/>
  <c r="E57" i="22"/>
  <c r="G57" i="22"/>
  <c r="C57" i="21" l="1"/>
  <c r="B57" i="21"/>
  <c r="A58" i="21"/>
  <c r="J56" i="21"/>
  <c r="L56" i="21"/>
  <c r="H56" i="21"/>
  <c r="D56" i="21"/>
  <c r="I56" i="21"/>
  <c r="F56" i="21"/>
  <c r="E56" i="21"/>
  <c r="G56" i="21"/>
  <c r="M56" i="21"/>
  <c r="K56" i="21"/>
  <c r="C59" i="22"/>
  <c r="D59" i="22"/>
  <c r="B59" i="22"/>
  <c r="A60" i="22"/>
  <c r="L58" i="22"/>
  <c r="M58" i="22"/>
  <c r="E58" i="22"/>
  <c r="K58" i="22"/>
  <c r="G58" i="22"/>
  <c r="J58" i="22"/>
  <c r="I58" i="22"/>
  <c r="N58" i="22"/>
  <c r="F58" i="22"/>
  <c r="H58" i="22"/>
  <c r="E59" i="22" l="1"/>
  <c r="M59" i="22"/>
  <c r="H59" i="22"/>
  <c r="G59" i="22"/>
  <c r="N59" i="22"/>
  <c r="L59" i="22"/>
  <c r="K59" i="22"/>
  <c r="F59" i="22"/>
  <c r="I59" i="22"/>
  <c r="J59" i="22"/>
  <c r="B58" i="21"/>
  <c r="C58" i="21"/>
  <c r="A59" i="21"/>
  <c r="E57" i="21"/>
  <c r="D57" i="21"/>
  <c r="G57" i="21"/>
  <c r="J57" i="21"/>
  <c r="L57" i="21"/>
  <c r="K57" i="21"/>
  <c r="M57" i="21"/>
  <c r="F57" i="21"/>
  <c r="I57" i="21"/>
  <c r="H57" i="21"/>
  <c r="B60" i="22"/>
  <c r="C60" i="22"/>
  <c r="D60" i="22"/>
  <c r="A61" i="22"/>
  <c r="B59" i="21" l="1"/>
  <c r="C59" i="21"/>
  <c r="A60" i="21"/>
  <c r="B61" i="22"/>
  <c r="C61" i="22"/>
  <c r="D61" i="22"/>
  <c r="A62" i="22"/>
  <c r="K58" i="21"/>
  <c r="I58" i="21"/>
  <c r="D58" i="21"/>
  <c r="G58" i="21"/>
  <c r="E58" i="21"/>
  <c r="J58" i="21"/>
  <c r="H58" i="21"/>
  <c r="M58" i="21"/>
  <c r="L58" i="21"/>
  <c r="F58" i="21"/>
  <c r="M60" i="22"/>
  <c r="F60" i="22"/>
  <c r="K60" i="22"/>
  <c r="J60" i="22"/>
  <c r="H60" i="22"/>
  <c r="N60" i="22"/>
  <c r="E60" i="22"/>
  <c r="G60" i="22"/>
  <c r="I60" i="22"/>
  <c r="L60" i="22"/>
  <c r="D62" i="22" l="1"/>
  <c r="B62" i="22"/>
  <c r="C62" i="22"/>
  <c r="A63" i="22"/>
  <c r="N61" i="22"/>
  <c r="F61" i="22"/>
  <c r="L61" i="22"/>
  <c r="K61" i="22"/>
  <c r="I61" i="22"/>
  <c r="G61" i="22"/>
  <c r="E61" i="22"/>
  <c r="J61" i="22"/>
  <c r="M61" i="22"/>
  <c r="H61" i="22"/>
  <c r="B60" i="21"/>
  <c r="C60" i="21"/>
  <c r="A61" i="21"/>
  <c r="F59" i="21"/>
  <c r="L59" i="21"/>
  <c r="J59" i="21"/>
  <c r="D59" i="21"/>
  <c r="I59" i="21"/>
  <c r="K59" i="21"/>
  <c r="G59" i="21"/>
  <c r="M59" i="21"/>
  <c r="E59" i="21"/>
  <c r="H59" i="21"/>
  <c r="E60" i="21" l="1"/>
  <c r="D60" i="21"/>
  <c r="F60" i="21"/>
  <c r="L60" i="21"/>
  <c r="G60" i="21"/>
  <c r="J60" i="21"/>
  <c r="H60" i="21"/>
  <c r="I60" i="21"/>
  <c r="K60" i="21"/>
  <c r="M60" i="21"/>
  <c r="D63" i="22"/>
  <c r="C63" i="22"/>
  <c r="B63" i="22"/>
  <c r="A64" i="22"/>
  <c r="G62" i="22"/>
  <c r="K62" i="22"/>
  <c r="N62" i="22"/>
  <c r="L62" i="22"/>
  <c r="E62" i="22"/>
  <c r="I62" i="22"/>
  <c r="J62" i="22"/>
  <c r="H62" i="22"/>
  <c r="F62" i="22"/>
  <c r="M62" i="22"/>
  <c r="C61" i="21"/>
  <c r="B61" i="21"/>
  <c r="A62" i="21"/>
  <c r="B64" i="22" l="1"/>
  <c r="C64" i="22"/>
  <c r="D64" i="22"/>
  <c r="A65" i="22"/>
  <c r="G61" i="21"/>
  <c r="L61" i="21"/>
  <c r="J61" i="21"/>
  <c r="M61" i="21"/>
  <c r="I61" i="21"/>
  <c r="H61" i="21"/>
  <c r="D61" i="21"/>
  <c r="E61" i="21"/>
  <c r="F61" i="21"/>
  <c r="K61" i="21"/>
  <c r="H63" i="22"/>
  <c r="G63" i="22"/>
  <c r="N63" i="22"/>
  <c r="F63" i="22"/>
  <c r="J63" i="22"/>
  <c r="E63" i="22"/>
  <c r="L63" i="22"/>
  <c r="M63" i="22"/>
  <c r="K63" i="22"/>
  <c r="I63" i="22"/>
  <c r="C62" i="21"/>
  <c r="B62" i="21"/>
  <c r="A63" i="21"/>
  <c r="D65" i="22" l="1"/>
  <c r="B65" i="22"/>
  <c r="C65" i="22"/>
  <c r="A66" i="22"/>
  <c r="F62" i="21"/>
  <c r="E62" i="21"/>
  <c r="H62" i="21"/>
  <c r="G62" i="21"/>
  <c r="L62" i="21"/>
  <c r="J62" i="21"/>
  <c r="M62" i="21"/>
  <c r="I62" i="21"/>
  <c r="D62" i="21"/>
  <c r="K62" i="21"/>
  <c r="I64" i="22"/>
  <c r="G64" i="22"/>
  <c r="J64" i="22"/>
  <c r="K64" i="22"/>
  <c r="N64" i="22"/>
  <c r="M64" i="22"/>
  <c r="F64" i="22"/>
  <c r="L64" i="22"/>
  <c r="H64" i="22"/>
  <c r="E64" i="22"/>
  <c r="B63" i="21"/>
  <c r="C63" i="21"/>
  <c r="A64" i="21"/>
  <c r="C66" i="22" l="1"/>
  <c r="D66" i="22"/>
  <c r="B66" i="22"/>
  <c r="A67" i="22"/>
  <c r="C64" i="21"/>
  <c r="B64" i="21"/>
  <c r="A65" i="21"/>
  <c r="J65" i="22"/>
  <c r="L65" i="22"/>
  <c r="K65" i="22"/>
  <c r="E65" i="22"/>
  <c r="F65" i="22"/>
  <c r="M65" i="22"/>
  <c r="G65" i="22"/>
  <c r="H65" i="22"/>
  <c r="I65" i="22"/>
  <c r="N65" i="22"/>
  <c r="H63" i="21"/>
  <c r="E63" i="21"/>
  <c r="J63" i="21"/>
  <c r="G63" i="21"/>
  <c r="L63" i="21"/>
  <c r="I63" i="21"/>
  <c r="D63" i="21"/>
  <c r="F63" i="21"/>
  <c r="K63" i="21"/>
  <c r="M63" i="21"/>
  <c r="B65" i="21" l="1"/>
  <c r="C65" i="21"/>
  <c r="A66" i="21"/>
  <c r="D64" i="21"/>
  <c r="J64" i="21"/>
  <c r="K64" i="21"/>
  <c r="G64" i="21"/>
  <c r="E64" i="21"/>
  <c r="M64" i="21"/>
  <c r="F64" i="21"/>
  <c r="H64" i="21"/>
  <c r="L64" i="21"/>
  <c r="I64" i="21"/>
  <c r="D67" i="22"/>
  <c r="B67" i="22"/>
  <c r="C67" i="22"/>
  <c r="A68" i="22"/>
  <c r="I66" i="22"/>
  <c r="N66" i="22"/>
  <c r="J66" i="22"/>
  <c r="L66" i="22"/>
  <c r="K66" i="22"/>
  <c r="H66" i="22"/>
  <c r="F66" i="22"/>
  <c r="E66" i="22"/>
  <c r="G66" i="22"/>
  <c r="M66" i="22"/>
  <c r="H67" i="22" l="1"/>
  <c r="E67" i="22"/>
  <c r="M67" i="22"/>
  <c r="L67" i="22"/>
  <c r="G67" i="22"/>
  <c r="I67" i="22"/>
  <c r="N67" i="22"/>
  <c r="J67" i="22"/>
  <c r="K67" i="22"/>
  <c r="F67" i="22"/>
  <c r="C66" i="21"/>
  <c r="B66" i="21"/>
  <c r="A67" i="21"/>
  <c r="B68" i="22"/>
  <c r="C68" i="22"/>
  <c r="D68" i="22"/>
  <c r="A69" i="22"/>
  <c r="K65" i="21"/>
  <c r="D65" i="21"/>
  <c r="L65" i="21"/>
  <c r="G65" i="21"/>
  <c r="M65" i="21"/>
  <c r="H65" i="21"/>
  <c r="E65" i="21"/>
  <c r="F65" i="21"/>
  <c r="I65" i="21"/>
  <c r="J65" i="21"/>
  <c r="E68" i="22" l="1"/>
  <c r="J68" i="22"/>
  <c r="F68" i="22"/>
  <c r="M68" i="22"/>
  <c r="N68" i="22"/>
  <c r="L68" i="22"/>
  <c r="K68" i="22"/>
  <c r="H68" i="22"/>
  <c r="I68" i="22"/>
  <c r="G68" i="22"/>
  <c r="C67" i="21"/>
  <c r="B67" i="21"/>
  <c r="A68" i="21"/>
  <c r="G66" i="21"/>
  <c r="L66" i="21"/>
  <c r="K66" i="21"/>
  <c r="F66" i="21"/>
  <c r="M66" i="21"/>
  <c r="E66" i="21"/>
  <c r="I66" i="21"/>
  <c r="D66" i="21"/>
  <c r="H66" i="21"/>
  <c r="J66" i="21"/>
  <c r="C69" i="22"/>
  <c r="B69" i="22"/>
  <c r="D69" i="22"/>
  <c r="A70" i="22"/>
  <c r="M69" i="22" l="1"/>
  <c r="H69" i="22"/>
  <c r="J69" i="22"/>
  <c r="I69" i="22"/>
  <c r="G69" i="22"/>
  <c r="L69" i="22"/>
  <c r="N69" i="22"/>
  <c r="E69" i="22"/>
  <c r="K69" i="22"/>
  <c r="F69" i="22"/>
  <c r="B68" i="21"/>
  <c r="C68" i="21"/>
  <c r="A69" i="21"/>
  <c r="F67" i="21"/>
  <c r="I67" i="21"/>
  <c r="G67" i="21"/>
  <c r="M67" i="21"/>
  <c r="J67" i="21"/>
  <c r="E67" i="21"/>
  <c r="L67" i="21"/>
  <c r="H67" i="21"/>
  <c r="D67" i="21"/>
  <c r="K67" i="21"/>
  <c r="B70" i="22"/>
  <c r="D70" i="22"/>
  <c r="C70" i="22"/>
  <c r="A71" i="22"/>
  <c r="C71" i="22" l="1"/>
  <c r="D71" i="22"/>
  <c r="B71" i="22"/>
  <c r="I70" i="22"/>
  <c r="G70" i="22"/>
  <c r="E70" i="22"/>
  <c r="F70" i="22"/>
  <c r="N70" i="22"/>
  <c r="L70" i="22"/>
  <c r="K70" i="22"/>
  <c r="H70" i="22"/>
  <c r="J70" i="22"/>
  <c r="M70" i="22"/>
  <c r="C69" i="21"/>
  <c r="B69" i="21"/>
  <c r="A70" i="21"/>
  <c r="G68" i="21"/>
  <c r="I68" i="21"/>
  <c r="M68" i="21"/>
  <c r="J68" i="21"/>
  <c r="D68" i="21"/>
  <c r="E68" i="21"/>
  <c r="L68" i="21"/>
  <c r="H68" i="21"/>
  <c r="F68" i="21"/>
  <c r="K68" i="21"/>
  <c r="L69" i="21" l="1"/>
  <c r="G69" i="21"/>
  <c r="H69" i="21"/>
  <c r="F69" i="21"/>
  <c r="I69" i="21"/>
  <c r="E69" i="21"/>
  <c r="J69" i="21"/>
  <c r="K69" i="21"/>
  <c r="M69" i="21"/>
  <c r="D69" i="21"/>
  <c r="J71" i="22"/>
  <c r="J2" i="22" s="1"/>
  <c r="G71" i="22"/>
  <c r="G2" i="22" s="1"/>
  <c r="H71" i="22"/>
  <c r="H2" i="22" s="1"/>
  <c r="L71" i="22"/>
  <c r="L2" i="22" s="1"/>
  <c r="I71" i="22"/>
  <c r="I2" i="22" s="1"/>
  <c r="K71" i="22"/>
  <c r="K2" i="22" s="1"/>
  <c r="F71" i="22"/>
  <c r="F2" i="22" s="1"/>
  <c r="E71" i="22"/>
  <c r="E2" i="22" s="1"/>
  <c r="M71" i="22"/>
  <c r="M2" i="22" s="1"/>
  <c r="N71" i="22"/>
  <c r="N2" i="22" s="1"/>
  <c r="C70" i="21"/>
  <c r="B70" i="21"/>
  <c r="A71" i="21"/>
  <c r="C71" i="21" l="1"/>
  <c r="B71" i="21"/>
  <c r="A72" i="21"/>
  <c r="I70" i="21"/>
  <c r="F70" i="21"/>
  <c r="L70" i="21"/>
  <c r="M70" i="21"/>
  <c r="E70" i="21"/>
  <c r="J70" i="21"/>
  <c r="G70" i="21"/>
  <c r="D70" i="21"/>
  <c r="K70" i="21"/>
  <c r="H70" i="21"/>
  <c r="C72" i="21" l="1"/>
  <c r="B72" i="21"/>
  <c r="A73" i="21"/>
  <c r="K71" i="21"/>
  <c r="I71" i="21"/>
  <c r="G71" i="21"/>
  <c r="F71" i="21"/>
  <c r="H71" i="21"/>
  <c r="J71" i="21"/>
  <c r="L71" i="21"/>
  <c r="D71" i="21"/>
  <c r="E71" i="21"/>
  <c r="M71" i="21"/>
  <c r="B73" i="21" l="1"/>
  <c r="C73" i="21"/>
  <c r="A74" i="21"/>
  <c r="K72" i="21"/>
  <c r="G72" i="21"/>
  <c r="M72" i="21"/>
  <c r="D72" i="21"/>
  <c r="L72" i="21"/>
  <c r="F72" i="21"/>
  <c r="J72" i="21"/>
  <c r="H72" i="21"/>
  <c r="E72" i="21"/>
  <c r="I72" i="21"/>
  <c r="B74" i="21" l="1"/>
  <c r="C74" i="21"/>
  <c r="A75" i="21"/>
  <c r="D73" i="21"/>
  <c r="K73" i="21"/>
  <c r="H73" i="21"/>
  <c r="I73" i="21"/>
  <c r="J73" i="21"/>
  <c r="G73" i="21"/>
  <c r="E73" i="21"/>
  <c r="L73" i="21"/>
  <c r="M73" i="21"/>
  <c r="F73" i="21"/>
  <c r="B75" i="21" l="1"/>
  <c r="C75" i="21"/>
  <c r="A76" i="21"/>
  <c r="H74" i="21"/>
  <c r="J74" i="21"/>
  <c r="F74" i="21"/>
  <c r="K74" i="21"/>
  <c r="L74" i="21"/>
  <c r="E74" i="21"/>
  <c r="D74" i="21"/>
  <c r="I74" i="21"/>
  <c r="M74" i="21"/>
  <c r="G74" i="21"/>
  <c r="B76" i="21" l="1"/>
  <c r="C76" i="21"/>
  <c r="A77" i="21"/>
  <c r="G75" i="21"/>
  <c r="L75" i="21"/>
  <c r="D75" i="21"/>
  <c r="I75" i="21"/>
  <c r="K75" i="21"/>
  <c r="H75" i="21"/>
  <c r="E75" i="21"/>
  <c r="J75" i="21"/>
  <c r="M75" i="21"/>
  <c r="F75" i="21"/>
  <c r="B77" i="21" l="1"/>
  <c r="C77" i="21"/>
  <c r="A78" i="21"/>
  <c r="D76" i="21"/>
  <c r="K76" i="21"/>
  <c r="G76" i="21"/>
  <c r="F76" i="21"/>
  <c r="H76" i="21"/>
  <c r="L76" i="21"/>
  <c r="J76" i="21"/>
  <c r="I76" i="21"/>
  <c r="M76" i="21"/>
  <c r="E76" i="21"/>
  <c r="C78" i="21" l="1"/>
  <c r="B78" i="21"/>
  <c r="A79" i="21"/>
  <c r="D77" i="21"/>
  <c r="J77" i="21"/>
  <c r="M77" i="21"/>
  <c r="K77" i="21"/>
  <c r="E77" i="21"/>
  <c r="L77" i="21"/>
  <c r="I77" i="21"/>
  <c r="G77" i="21"/>
  <c r="F77" i="21"/>
  <c r="H77" i="21"/>
  <c r="B79" i="21" l="1"/>
  <c r="C79" i="21"/>
  <c r="A80" i="21"/>
  <c r="K78" i="21"/>
  <c r="E78" i="21"/>
  <c r="G78" i="21"/>
  <c r="D78" i="21"/>
  <c r="F78" i="21"/>
  <c r="J78" i="21"/>
  <c r="M78" i="21"/>
  <c r="H78" i="21"/>
  <c r="I78" i="21"/>
  <c r="L78" i="21"/>
  <c r="B80" i="21" l="1"/>
  <c r="C80" i="21"/>
  <c r="A81" i="21"/>
  <c r="F79" i="21"/>
  <c r="I79" i="21"/>
  <c r="H79" i="21"/>
  <c r="L79" i="21"/>
  <c r="G79" i="21"/>
  <c r="M79" i="21"/>
  <c r="E79" i="21"/>
  <c r="D79" i="21"/>
  <c r="K79" i="21"/>
  <c r="J79" i="21"/>
  <c r="B81" i="21" l="1"/>
  <c r="C81" i="21"/>
  <c r="A82" i="21"/>
  <c r="L80" i="21"/>
  <c r="M80" i="21"/>
  <c r="I80" i="21"/>
  <c r="D80" i="21"/>
  <c r="F80" i="21"/>
  <c r="E80" i="21"/>
  <c r="J80" i="21"/>
  <c r="H80" i="21"/>
  <c r="G80" i="21"/>
  <c r="K80" i="21"/>
  <c r="B82" i="21" l="1"/>
  <c r="C82" i="21"/>
  <c r="A83" i="21"/>
  <c r="D81" i="21"/>
  <c r="L81" i="21"/>
  <c r="J81" i="21"/>
  <c r="H81" i="21"/>
  <c r="G81" i="21"/>
  <c r="M81" i="21"/>
  <c r="I81" i="21"/>
  <c r="K81" i="21"/>
  <c r="E81" i="21"/>
  <c r="F81" i="21"/>
  <c r="B83" i="21" l="1"/>
  <c r="C83" i="21"/>
  <c r="A84" i="21"/>
  <c r="F82" i="21"/>
  <c r="M82" i="21"/>
  <c r="H82" i="21"/>
  <c r="D82" i="21"/>
  <c r="J82" i="21"/>
  <c r="G82" i="21"/>
  <c r="K82" i="21"/>
  <c r="I82" i="21"/>
  <c r="L82" i="21"/>
  <c r="E82" i="21"/>
  <c r="B84" i="21" l="1"/>
  <c r="C84" i="21"/>
  <c r="A85" i="21"/>
  <c r="E83" i="21"/>
  <c r="L83" i="21"/>
  <c r="F83" i="21"/>
  <c r="J83" i="21"/>
  <c r="K83" i="21"/>
  <c r="D83" i="21"/>
  <c r="G83" i="21"/>
  <c r="H83" i="21"/>
  <c r="M83" i="21"/>
  <c r="I83" i="21"/>
  <c r="B85" i="21" l="1"/>
  <c r="C85" i="21"/>
  <c r="A86" i="21"/>
  <c r="I84" i="21"/>
  <c r="K84" i="21"/>
  <c r="G84" i="21"/>
  <c r="D84" i="21"/>
  <c r="J84" i="21"/>
  <c r="F84" i="21"/>
  <c r="H84" i="21"/>
  <c r="M84" i="21"/>
  <c r="E84" i="21"/>
  <c r="L84" i="21"/>
  <c r="B86" i="21" l="1"/>
  <c r="C86" i="21"/>
  <c r="A87" i="21"/>
  <c r="L85" i="21"/>
  <c r="G85" i="21"/>
  <c r="D85" i="21"/>
  <c r="J85" i="21"/>
  <c r="I85" i="21"/>
  <c r="F85" i="21"/>
  <c r="M85" i="21"/>
  <c r="H85" i="21"/>
  <c r="K85" i="21"/>
  <c r="E85" i="21"/>
  <c r="B87" i="21" l="1"/>
  <c r="C87" i="21"/>
  <c r="A88" i="21"/>
  <c r="K86" i="21"/>
  <c r="J86" i="21"/>
  <c r="H86" i="21"/>
  <c r="G86" i="21"/>
  <c r="E86" i="21"/>
  <c r="M86" i="21"/>
  <c r="D86" i="21"/>
  <c r="I86" i="21"/>
  <c r="L86" i="21"/>
  <c r="F86" i="21"/>
  <c r="B88" i="21" l="1"/>
  <c r="C88" i="21"/>
  <c r="A89" i="21"/>
  <c r="K87" i="21"/>
  <c r="H87" i="21"/>
  <c r="J87" i="21"/>
  <c r="D87" i="21"/>
  <c r="E87" i="21"/>
  <c r="M87" i="21"/>
  <c r="L87" i="21"/>
  <c r="G87" i="21"/>
  <c r="I87" i="21"/>
  <c r="F87" i="21"/>
  <c r="B89" i="21" l="1"/>
  <c r="C89" i="21"/>
  <c r="A90" i="21"/>
  <c r="D88" i="21"/>
  <c r="K88" i="21"/>
  <c r="L88" i="21"/>
  <c r="I88" i="21"/>
  <c r="G88" i="21"/>
  <c r="H88" i="21"/>
  <c r="M88" i="21"/>
  <c r="J88" i="21"/>
  <c r="F88" i="21"/>
  <c r="E88" i="21"/>
  <c r="B90" i="21" l="1"/>
  <c r="C90" i="21"/>
  <c r="A91" i="21"/>
  <c r="K89" i="21"/>
  <c r="M89" i="21"/>
  <c r="E89" i="21"/>
  <c r="F89" i="21"/>
  <c r="L89" i="21"/>
  <c r="G89" i="21"/>
  <c r="I89" i="21"/>
  <c r="J89" i="21"/>
  <c r="D89" i="21"/>
  <c r="H89" i="21"/>
  <c r="B91" i="21" l="1"/>
  <c r="C91" i="21"/>
  <c r="A92" i="21"/>
  <c r="D90" i="21"/>
  <c r="K90" i="21"/>
  <c r="M90" i="21"/>
  <c r="G90" i="21"/>
  <c r="E90" i="21"/>
  <c r="F90" i="21"/>
  <c r="H90" i="21"/>
  <c r="J90" i="21"/>
  <c r="I90" i="21"/>
  <c r="L90" i="21"/>
  <c r="B92" i="21" l="1"/>
  <c r="C92" i="21"/>
  <c r="A93" i="21"/>
  <c r="G91" i="21"/>
  <c r="L91" i="21"/>
  <c r="J91" i="21"/>
  <c r="K91" i="21"/>
  <c r="H91" i="21"/>
  <c r="D91" i="21"/>
  <c r="E91" i="21"/>
  <c r="I91" i="21"/>
  <c r="M91" i="21"/>
  <c r="F91" i="21"/>
  <c r="B93" i="21" l="1"/>
  <c r="C93" i="21"/>
  <c r="A94" i="21"/>
  <c r="J92" i="21"/>
  <c r="E92" i="21"/>
  <c r="I92" i="21"/>
  <c r="D92" i="21"/>
  <c r="L92" i="21"/>
  <c r="H92" i="21"/>
  <c r="G92" i="21"/>
  <c r="M92" i="21"/>
  <c r="F92" i="21"/>
  <c r="K92" i="21"/>
  <c r="B94" i="21" l="1"/>
  <c r="C94" i="21"/>
  <c r="A95" i="21"/>
  <c r="K93" i="21"/>
  <c r="H93" i="21"/>
  <c r="E93" i="21"/>
  <c r="D93" i="21"/>
  <c r="L93" i="21"/>
  <c r="F93" i="21"/>
  <c r="I93" i="21"/>
  <c r="M93" i="21"/>
  <c r="J93" i="21"/>
  <c r="G93" i="21"/>
  <c r="B95" i="21" l="1"/>
  <c r="C95" i="21"/>
  <c r="A96" i="21"/>
  <c r="G94" i="21"/>
  <c r="L94" i="21"/>
  <c r="M94" i="21"/>
  <c r="F94" i="21"/>
  <c r="E94" i="21"/>
  <c r="K94" i="21"/>
  <c r="J94" i="21"/>
  <c r="H94" i="21"/>
  <c r="I94" i="21"/>
  <c r="D94" i="21"/>
  <c r="B96" i="21" l="1"/>
  <c r="C96" i="21"/>
  <c r="A97" i="21"/>
  <c r="I95" i="21"/>
  <c r="E95" i="21"/>
  <c r="F95" i="21"/>
  <c r="D95" i="21"/>
  <c r="J95" i="21"/>
  <c r="K95" i="21"/>
  <c r="L95" i="21"/>
  <c r="G95" i="21"/>
  <c r="M95" i="21"/>
  <c r="H95" i="21"/>
  <c r="B97" i="21" l="1"/>
  <c r="C97" i="21"/>
  <c r="A98" i="21"/>
  <c r="F96" i="21"/>
  <c r="E96" i="21"/>
  <c r="K96" i="21"/>
  <c r="M96" i="21"/>
  <c r="J96" i="21"/>
  <c r="G96" i="21"/>
  <c r="H96" i="21"/>
  <c r="D96" i="21"/>
  <c r="L96" i="21"/>
  <c r="I96" i="21"/>
  <c r="B98" i="21" l="1"/>
  <c r="C98" i="21"/>
  <c r="A99" i="21"/>
  <c r="G97" i="21"/>
  <c r="K97" i="21"/>
  <c r="D97" i="21"/>
  <c r="F97" i="21"/>
  <c r="E97" i="21"/>
  <c r="I97" i="21"/>
  <c r="M97" i="21"/>
  <c r="J97" i="21"/>
  <c r="H97" i="21"/>
  <c r="L97" i="21"/>
  <c r="B99" i="21" l="1"/>
  <c r="C99" i="21"/>
  <c r="A100" i="21"/>
  <c r="K98" i="21"/>
  <c r="G98" i="21"/>
  <c r="J98" i="21"/>
  <c r="H98" i="21"/>
  <c r="F98" i="21"/>
  <c r="D98" i="21"/>
  <c r="M98" i="21"/>
  <c r="L98" i="21"/>
  <c r="I98" i="21"/>
  <c r="E98" i="21"/>
  <c r="B100" i="21" l="1"/>
  <c r="C100" i="21"/>
  <c r="A101" i="21"/>
  <c r="E99" i="21"/>
  <c r="G99" i="21"/>
  <c r="I99" i="21"/>
  <c r="M99" i="21"/>
  <c r="D99" i="21"/>
  <c r="H99" i="21"/>
  <c r="F99" i="21"/>
  <c r="K99" i="21"/>
  <c r="J99" i="21"/>
  <c r="L99" i="21"/>
  <c r="B101" i="21" l="1"/>
  <c r="C101" i="21"/>
  <c r="A102" i="21"/>
  <c r="G100" i="21"/>
  <c r="D100" i="21"/>
  <c r="J100" i="21"/>
  <c r="F100" i="21"/>
  <c r="E100" i="21"/>
  <c r="M100" i="21"/>
  <c r="I100" i="21"/>
  <c r="K100" i="21"/>
  <c r="L100" i="21"/>
  <c r="H100" i="21"/>
  <c r="C102" i="21" l="1"/>
  <c r="B102" i="21"/>
  <c r="A103" i="21"/>
  <c r="F101" i="21"/>
  <c r="D101" i="21"/>
  <c r="K101" i="21"/>
  <c r="I101" i="21"/>
  <c r="J101" i="21"/>
  <c r="H101" i="21"/>
  <c r="L101" i="21"/>
  <c r="G101" i="21"/>
  <c r="M101" i="21"/>
  <c r="E101" i="21"/>
  <c r="B103" i="21" l="1"/>
  <c r="C103" i="21"/>
  <c r="A104" i="21"/>
  <c r="D102" i="21"/>
  <c r="H102" i="21"/>
  <c r="F102" i="21"/>
  <c r="K102" i="21"/>
  <c r="M102" i="21"/>
  <c r="L102" i="21"/>
  <c r="G102" i="21"/>
  <c r="J102" i="21"/>
  <c r="I102" i="21"/>
  <c r="E102" i="21"/>
  <c r="B104" i="21" l="1"/>
  <c r="C104" i="21"/>
  <c r="A105" i="21"/>
  <c r="H103" i="21"/>
  <c r="K103" i="21"/>
  <c r="D103" i="21"/>
  <c r="M103" i="21"/>
  <c r="G103" i="21"/>
  <c r="J103" i="21"/>
  <c r="I103" i="21"/>
  <c r="L103" i="21"/>
  <c r="F103" i="21"/>
  <c r="E103" i="21"/>
  <c r="B105" i="21" l="1"/>
  <c r="C105" i="21"/>
  <c r="A106" i="21"/>
  <c r="J104" i="21"/>
  <c r="D104" i="21"/>
  <c r="H104" i="21"/>
  <c r="F104" i="21"/>
  <c r="K104" i="21"/>
  <c r="G104" i="21"/>
  <c r="M104" i="21"/>
  <c r="I104" i="21"/>
  <c r="E104" i="21"/>
  <c r="L104" i="21"/>
  <c r="B106" i="21" l="1"/>
  <c r="C106" i="21"/>
  <c r="A107" i="21"/>
  <c r="D105" i="21"/>
  <c r="L105" i="21"/>
  <c r="E105" i="21"/>
  <c r="I105" i="21"/>
  <c r="K105" i="21"/>
  <c r="J105" i="21"/>
  <c r="H105" i="21"/>
  <c r="F105" i="21"/>
  <c r="M105" i="21"/>
  <c r="G105" i="21"/>
  <c r="B107" i="21" l="1"/>
  <c r="C107" i="21"/>
  <c r="A108" i="21"/>
  <c r="E106" i="21"/>
  <c r="G106" i="21"/>
  <c r="K106" i="21"/>
  <c r="D106" i="21"/>
  <c r="M106" i="21"/>
  <c r="L106" i="21"/>
  <c r="H106" i="21"/>
  <c r="J106" i="21"/>
  <c r="F106" i="21"/>
  <c r="I106" i="21"/>
  <c r="B108" i="21" l="1"/>
  <c r="C108" i="21"/>
  <c r="A109" i="21"/>
  <c r="K107" i="21"/>
  <c r="H107" i="21"/>
  <c r="J107" i="21"/>
  <c r="L107" i="21"/>
  <c r="M107" i="21"/>
  <c r="D107" i="21"/>
  <c r="F107" i="21"/>
  <c r="E107" i="21"/>
  <c r="G107" i="21"/>
  <c r="I107" i="21"/>
  <c r="B109" i="21" l="1"/>
  <c r="C109" i="21"/>
  <c r="A110" i="21"/>
  <c r="H108" i="21"/>
  <c r="L108" i="21"/>
  <c r="F108" i="21"/>
  <c r="M108" i="21"/>
  <c r="I108" i="21"/>
  <c r="G108" i="21"/>
  <c r="D108" i="21"/>
  <c r="J108" i="21"/>
  <c r="K108" i="21"/>
  <c r="E108" i="21"/>
  <c r="C110" i="21" l="1"/>
  <c r="B110" i="21"/>
  <c r="A111" i="21"/>
  <c r="E109" i="21"/>
  <c r="F109" i="21"/>
  <c r="J109" i="21"/>
  <c r="L109" i="21"/>
  <c r="D109" i="21"/>
  <c r="K109" i="21"/>
  <c r="G109" i="21"/>
  <c r="I109" i="21"/>
  <c r="M109" i="21"/>
  <c r="H109" i="21"/>
  <c r="B111" i="21" l="1"/>
  <c r="C111" i="21"/>
  <c r="A112" i="21"/>
  <c r="D110" i="21"/>
  <c r="L110" i="21"/>
  <c r="H110" i="21"/>
  <c r="F110" i="21"/>
  <c r="E110" i="21"/>
  <c r="J110" i="21"/>
  <c r="G110" i="21"/>
  <c r="M110" i="21"/>
  <c r="I110" i="21"/>
  <c r="K110" i="21"/>
  <c r="B112" i="21" l="1"/>
  <c r="C112" i="21"/>
  <c r="A113" i="21"/>
  <c r="G111" i="21"/>
  <c r="L111" i="21"/>
  <c r="I111" i="21"/>
  <c r="F111" i="21"/>
  <c r="M111" i="21"/>
  <c r="D111" i="21"/>
  <c r="E111" i="21"/>
  <c r="H111" i="21"/>
  <c r="K111" i="21"/>
  <c r="J111" i="21"/>
  <c r="C113" i="21" l="1"/>
  <c r="B113" i="21"/>
  <c r="A114" i="21"/>
  <c r="H112" i="21"/>
  <c r="K112" i="21"/>
  <c r="M112" i="21"/>
  <c r="J112" i="21"/>
  <c r="D112" i="21"/>
  <c r="F112" i="21"/>
  <c r="G112" i="21"/>
  <c r="L112" i="21"/>
  <c r="E112" i="21"/>
  <c r="I112" i="21"/>
  <c r="B114" i="21" l="1"/>
  <c r="C114" i="21"/>
  <c r="A115" i="21"/>
  <c r="F113" i="21"/>
  <c r="E113" i="21"/>
  <c r="L113" i="21"/>
  <c r="J113" i="21"/>
  <c r="M113" i="21"/>
  <c r="H113" i="21"/>
  <c r="I113" i="21"/>
  <c r="G113" i="21"/>
  <c r="K113" i="21"/>
  <c r="D113" i="21"/>
  <c r="B115" i="21" l="1"/>
  <c r="C115" i="21"/>
  <c r="A116" i="21"/>
  <c r="G114" i="21"/>
  <c r="I114" i="21"/>
  <c r="M114" i="21"/>
  <c r="E114" i="21"/>
  <c r="H114" i="21"/>
  <c r="K114" i="21"/>
  <c r="D114" i="21"/>
  <c r="J114" i="21"/>
  <c r="F114" i="21"/>
  <c r="L114" i="21"/>
  <c r="B116" i="21" l="1"/>
  <c r="C116" i="21"/>
  <c r="A117" i="21"/>
  <c r="D115" i="21"/>
  <c r="H115" i="21"/>
  <c r="G115" i="21"/>
  <c r="M115" i="21"/>
  <c r="J115" i="21"/>
  <c r="K115" i="21"/>
  <c r="L115" i="21"/>
  <c r="I115" i="21"/>
  <c r="F115" i="21"/>
  <c r="E115" i="21"/>
  <c r="B117" i="21" l="1"/>
  <c r="C117" i="21"/>
  <c r="A118" i="21"/>
  <c r="D116" i="21"/>
  <c r="M116" i="21"/>
  <c r="L116" i="21"/>
  <c r="E116" i="21"/>
  <c r="H116" i="21"/>
  <c r="K116" i="21"/>
  <c r="F116" i="21"/>
  <c r="J116" i="21"/>
  <c r="G116" i="21"/>
  <c r="I116" i="21"/>
  <c r="B118" i="21" l="1"/>
  <c r="C118" i="21"/>
  <c r="A119" i="21"/>
  <c r="J117" i="21"/>
  <c r="M117" i="21"/>
  <c r="G117" i="21"/>
  <c r="F117" i="21"/>
  <c r="D117" i="21"/>
  <c r="K117" i="21"/>
  <c r="H117" i="21"/>
  <c r="I117" i="21"/>
  <c r="L117" i="21"/>
  <c r="E117" i="21"/>
  <c r="B119" i="21" l="1"/>
  <c r="C119" i="21"/>
  <c r="A120" i="21"/>
  <c r="L118" i="21"/>
  <c r="F118" i="21"/>
  <c r="J118" i="21"/>
  <c r="D118" i="21"/>
  <c r="M118" i="21"/>
  <c r="E118" i="21"/>
  <c r="H118" i="21"/>
  <c r="I118" i="21"/>
  <c r="G118" i="21"/>
  <c r="K118" i="21"/>
  <c r="B120" i="21" l="1"/>
  <c r="C120" i="21"/>
  <c r="A121" i="21"/>
  <c r="G119" i="21"/>
  <c r="M119" i="21"/>
  <c r="H119" i="21"/>
  <c r="K119" i="21"/>
  <c r="I119" i="21"/>
  <c r="L119" i="21"/>
  <c r="F119" i="21"/>
  <c r="D119" i="21"/>
  <c r="J119" i="21"/>
  <c r="E119" i="21"/>
  <c r="B121" i="21" l="1"/>
  <c r="C121" i="21"/>
  <c r="A122" i="21"/>
  <c r="J120" i="21"/>
  <c r="H120" i="21"/>
  <c r="E120" i="21"/>
  <c r="G120" i="21"/>
  <c r="I120" i="21"/>
  <c r="M120" i="21"/>
  <c r="D120" i="21"/>
  <c r="F120" i="21"/>
  <c r="L120" i="21"/>
  <c r="K120" i="21"/>
  <c r="B122" i="21" l="1"/>
  <c r="C122" i="21"/>
  <c r="A123" i="21"/>
  <c r="I121" i="21"/>
  <c r="G121" i="21"/>
  <c r="L121" i="21"/>
  <c r="H121" i="21"/>
  <c r="K121" i="21"/>
  <c r="J121" i="21"/>
  <c r="E121" i="21"/>
  <c r="M121" i="21"/>
  <c r="D121" i="21"/>
  <c r="F121" i="21"/>
  <c r="B123" i="21" l="1"/>
  <c r="C123" i="21"/>
  <c r="A124" i="21"/>
  <c r="H122" i="21"/>
  <c r="K122" i="21"/>
  <c r="F122" i="21"/>
  <c r="I122" i="21"/>
  <c r="D122" i="21"/>
  <c r="J122" i="21"/>
  <c r="L122" i="21"/>
  <c r="E122" i="21"/>
  <c r="M122" i="21"/>
  <c r="G122" i="21"/>
  <c r="B124" i="21" l="1"/>
  <c r="C124" i="21"/>
  <c r="A125" i="21"/>
  <c r="H123" i="21"/>
  <c r="M123" i="21"/>
  <c r="L123" i="21"/>
  <c r="G123" i="21"/>
  <c r="J123" i="21"/>
  <c r="E123" i="21"/>
  <c r="K123" i="21"/>
  <c r="F123" i="21"/>
  <c r="I123" i="21"/>
  <c r="D123" i="21"/>
  <c r="B125" i="21" l="1"/>
  <c r="C125" i="21"/>
  <c r="A126" i="21"/>
  <c r="F124" i="21"/>
  <c r="M124" i="21"/>
  <c r="K124" i="21"/>
  <c r="E124" i="21"/>
  <c r="J124" i="21"/>
  <c r="H124" i="21"/>
  <c r="G124" i="21"/>
  <c r="I124" i="21"/>
  <c r="L124" i="21"/>
  <c r="D124" i="21"/>
  <c r="B126" i="21" l="1"/>
  <c r="C126" i="21"/>
  <c r="A127" i="21"/>
  <c r="G125" i="21"/>
  <c r="L125" i="21"/>
  <c r="F125" i="21"/>
  <c r="M125" i="21"/>
  <c r="H125" i="21"/>
  <c r="J125" i="21"/>
  <c r="K125" i="21"/>
  <c r="D125" i="21"/>
  <c r="I125" i="21"/>
  <c r="E125" i="21"/>
  <c r="B127" i="21" l="1"/>
  <c r="C127" i="21"/>
  <c r="A128" i="21"/>
  <c r="K126" i="21"/>
  <c r="F126" i="21"/>
  <c r="H126" i="21"/>
  <c r="L126" i="21"/>
  <c r="G126" i="21"/>
  <c r="D126" i="21"/>
  <c r="J126" i="21"/>
  <c r="E126" i="21"/>
  <c r="M126" i="21"/>
  <c r="I126" i="21"/>
  <c r="B128" i="21" l="1"/>
  <c r="C128" i="21"/>
  <c r="A129" i="21"/>
  <c r="G127" i="21"/>
  <c r="K127" i="21"/>
  <c r="M127" i="21"/>
  <c r="H127" i="21"/>
  <c r="F127" i="21"/>
  <c r="L127" i="21"/>
  <c r="E127" i="21"/>
  <c r="I127" i="21"/>
  <c r="D127" i="21"/>
  <c r="J127" i="21"/>
  <c r="C129" i="21" l="1"/>
  <c r="B129" i="21"/>
  <c r="A130" i="21"/>
  <c r="F128" i="21"/>
  <c r="D128" i="21"/>
  <c r="K128" i="21"/>
  <c r="E128" i="21"/>
  <c r="G128" i="21"/>
  <c r="J128" i="21"/>
  <c r="H128" i="21"/>
  <c r="L128" i="21"/>
  <c r="I128" i="21"/>
  <c r="M128" i="21"/>
  <c r="B130" i="21" l="1"/>
  <c r="C130" i="21"/>
  <c r="A131" i="21"/>
  <c r="J129" i="21"/>
  <c r="H129" i="21"/>
  <c r="G129" i="21"/>
  <c r="I129" i="21"/>
  <c r="D129" i="21"/>
  <c r="E129" i="21"/>
  <c r="F129" i="21"/>
  <c r="L129" i="21"/>
  <c r="K129" i="21"/>
  <c r="M129" i="21"/>
  <c r="B131" i="21" l="1"/>
  <c r="C131" i="21"/>
  <c r="A132" i="21"/>
  <c r="D130" i="21"/>
  <c r="E130" i="21"/>
  <c r="F130" i="21"/>
  <c r="L130" i="21"/>
  <c r="H130" i="21"/>
  <c r="I130" i="21"/>
  <c r="K130" i="21"/>
  <c r="M130" i="21"/>
  <c r="J130" i="21"/>
  <c r="G130" i="21"/>
  <c r="B132" i="21" l="1"/>
  <c r="C132" i="21"/>
  <c r="A133" i="21"/>
  <c r="E131" i="21"/>
  <c r="D131" i="21"/>
  <c r="H131" i="21"/>
  <c r="K131" i="21"/>
  <c r="M131" i="21"/>
  <c r="I131" i="21"/>
  <c r="G131" i="21"/>
  <c r="F131" i="21"/>
  <c r="L131" i="21"/>
  <c r="J131" i="21"/>
  <c r="B133" i="21" l="1"/>
  <c r="C133" i="21"/>
  <c r="A134" i="21"/>
  <c r="G132" i="21"/>
  <c r="J132" i="21"/>
  <c r="F132" i="21"/>
  <c r="D132" i="21"/>
  <c r="L132" i="21"/>
  <c r="M132" i="21"/>
  <c r="E132" i="21"/>
  <c r="H132" i="21"/>
  <c r="I132" i="21"/>
  <c r="K132" i="21"/>
  <c r="B134" i="21" l="1"/>
  <c r="C134" i="21"/>
  <c r="A135" i="21"/>
  <c r="F133" i="21"/>
  <c r="G133" i="21"/>
  <c r="M133" i="21"/>
  <c r="K133" i="21"/>
  <c r="H133" i="21"/>
  <c r="J133" i="21"/>
  <c r="I133" i="21"/>
  <c r="E133" i="21"/>
  <c r="D133" i="21"/>
  <c r="L133" i="21"/>
  <c r="B135" i="21" l="1"/>
  <c r="C135" i="21"/>
  <c r="A136" i="21"/>
  <c r="F134" i="21"/>
  <c r="G134" i="21"/>
  <c r="D134" i="21"/>
  <c r="I134" i="21"/>
  <c r="M134" i="21"/>
  <c r="H134" i="21"/>
  <c r="J134" i="21"/>
  <c r="E134" i="21"/>
  <c r="L134" i="21"/>
  <c r="K134" i="21"/>
  <c r="B136" i="21" l="1"/>
  <c r="C136" i="21"/>
  <c r="A137" i="21"/>
  <c r="E135" i="21"/>
  <c r="G135" i="21"/>
  <c r="I135" i="21"/>
  <c r="D135" i="21"/>
  <c r="F135" i="21"/>
  <c r="J135" i="21"/>
  <c r="M135" i="21"/>
  <c r="H135" i="21"/>
  <c r="K135" i="21"/>
  <c r="L135" i="21"/>
  <c r="B137" i="21" l="1"/>
  <c r="C137" i="21"/>
  <c r="A138" i="21"/>
  <c r="H136" i="21"/>
  <c r="L136" i="21"/>
  <c r="J136" i="21"/>
  <c r="M136" i="21"/>
  <c r="G136" i="21"/>
  <c r="E136" i="21"/>
  <c r="K136" i="21"/>
  <c r="F136" i="21"/>
  <c r="D136" i="21"/>
  <c r="I136" i="21"/>
  <c r="B138" i="21" l="1"/>
  <c r="C138" i="21"/>
  <c r="A139" i="21"/>
  <c r="E137" i="21"/>
  <c r="K137" i="21"/>
  <c r="J137" i="21"/>
  <c r="G137" i="21"/>
  <c r="F137" i="21"/>
  <c r="M137" i="21"/>
  <c r="H137" i="21"/>
  <c r="I137" i="21"/>
  <c r="D137" i="21"/>
  <c r="L137" i="21"/>
  <c r="B139" i="21" l="1"/>
  <c r="C139" i="21"/>
  <c r="A140" i="21"/>
  <c r="K138" i="21"/>
  <c r="L138" i="21"/>
  <c r="I138" i="21"/>
  <c r="M138" i="21"/>
  <c r="F138" i="21"/>
  <c r="D138" i="21"/>
  <c r="G138" i="21"/>
  <c r="J138" i="21"/>
  <c r="E138" i="21"/>
  <c r="H138" i="21"/>
  <c r="B140" i="21" l="1"/>
  <c r="C140" i="21"/>
  <c r="A141" i="21"/>
  <c r="F139" i="21"/>
  <c r="J139" i="21"/>
  <c r="M139" i="21"/>
  <c r="G139" i="21"/>
  <c r="D139" i="21"/>
  <c r="H139" i="21"/>
  <c r="L139" i="21"/>
  <c r="I139" i="21"/>
  <c r="E139" i="21"/>
  <c r="K139" i="21"/>
  <c r="B141" i="21" l="1"/>
  <c r="C141" i="21"/>
  <c r="A142" i="21"/>
  <c r="M140" i="21"/>
  <c r="E140" i="21"/>
  <c r="G140" i="21"/>
  <c r="L140" i="21"/>
  <c r="I140" i="21"/>
  <c r="J140" i="21"/>
  <c r="F140" i="21"/>
  <c r="H140" i="21"/>
  <c r="K140" i="21"/>
  <c r="D140" i="21"/>
  <c r="B142" i="21" l="1"/>
  <c r="C142" i="21"/>
  <c r="A143" i="21"/>
  <c r="J141" i="21"/>
  <c r="F141" i="21"/>
  <c r="L141" i="21"/>
  <c r="G141" i="21"/>
  <c r="D141" i="21"/>
  <c r="M141" i="21"/>
  <c r="E141" i="21"/>
  <c r="H141" i="21"/>
  <c r="I141" i="21"/>
  <c r="K141" i="21"/>
  <c r="B143" i="21" l="1"/>
  <c r="C143" i="21"/>
  <c r="A144" i="21"/>
  <c r="H142" i="21"/>
  <c r="J142" i="21"/>
  <c r="G142" i="21"/>
  <c r="K142" i="21"/>
  <c r="F142" i="21"/>
  <c r="D142" i="21"/>
  <c r="L142" i="21"/>
  <c r="M142" i="21"/>
  <c r="I142" i="21"/>
  <c r="E142" i="21"/>
  <c r="B144" i="21" l="1"/>
  <c r="C144" i="21"/>
  <c r="A145" i="21"/>
  <c r="M143" i="21"/>
  <c r="G143" i="21"/>
  <c r="H143" i="21"/>
  <c r="J143" i="21"/>
  <c r="I143" i="21"/>
  <c r="F143" i="21"/>
  <c r="E143" i="21"/>
  <c r="K143" i="21"/>
  <c r="D143" i="21"/>
  <c r="L143" i="21"/>
  <c r="B145" i="21" l="1"/>
  <c r="C145" i="21"/>
  <c r="A146" i="21"/>
  <c r="M144" i="21"/>
  <c r="I144" i="21"/>
  <c r="L144" i="21"/>
  <c r="H144" i="21"/>
  <c r="G144" i="21"/>
  <c r="K144" i="21"/>
  <c r="D144" i="21"/>
  <c r="F144" i="21"/>
  <c r="J144" i="21"/>
  <c r="E144" i="21"/>
  <c r="B146" i="21" l="1"/>
  <c r="C146" i="21"/>
  <c r="A147" i="21"/>
  <c r="K145" i="21"/>
  <c r="D145" i="21"/>
  <c r="G145" i="21"/>
  <c r="E145" i="21"/>
  <c r="H145" i="21"/>
  <c r="J145" i="21"/>
  <c r="L145" i="21"/>
  <c r="F145" i="21"/>
  <c r="M145" i="21"/>
  <c r="I145" i="21"/>
  <c r="B147" i="21" l="1"/>
  <c r="C147" i="21"/>
  <c r="A148" i="21"/>
  <c r="I146" i="21"/>
  <c r="E146" i="21"/>
  <c r="G146" i="21"/>
  <c r="F146" i="21"/>
  <c r="H146" i="21"/>
  <c r="M146" i="21"/>
  <c r="J146" i="21"/>
  <c r="K146" i="21"/>
  <c r="L146" i="21"/>
  <c r="D146" i="21"/>
  <c r="B148" i="21" l="1"/>
  <c r="C148" i="21"/>
  <c r="A149" i="21"/>
  <c r="L147" i="21"/>
  <c r="K147" i="21"/>
  <c r="G147" i="21"/>
  <c r="F147" i="21"/>
  <c r="D147" i="21"/>
  <c r="E147" i="21"/>
  <c r="J147" i="21"/>
  <c r="M147" i="21"/>
  <c r="H147" i="21"/>
  <c r="I147" i="21"/>
  <c r="B149" i="21" l="1"/>
  <c r="C149" i="21"/>
  <c r="A150" i="21"/>
  <c r="J148" i="21"/>
  <c r="E148" i="21"/>
  <c r="L148" i="21"/>
  <c r="D148" i="21"/>
  <c r="F148" i="21"/>
  <c r="M148" i="21"/>
  <c r="G148" i="21"/>
  <c r="I148" i="21"/>
  <c r="K148" i="21"/>
  <c r="H148" i="21"/>
  <c r="B150" i="21" l="1"/>
  <c r="C150" i="21"/>
  <c r="A151" i="21"/>
  <c r="J149" i="21"/>
  <c r="E149" i="21"/>
  <c r="G149" i="21"/>
  <c r="M149" i="21"/>
  <c r="F149" i="21"/>
  <c r="K149" i="21"/>
  <c r="D149" i="21"/>
  <c r="H149" i="21"/>
  <c r="L149" i="21"/>
  <c r="I149" i="21"/>
  <c r="B151" i="21" l="1"/>
  <c r="C151" i="21"/>
  <c r="A152" i="21"/>
  <c r="G150" i="21"/>
  <c r="I150" i="21"/>
  <c r="M150" i="21"/>
  <c r="H150" i="21"/>
  <c r="J150" i="21"/>
  <c r="F150" i="21"/>
  <c r="E150" i="21"/>
  <c r="D150" i="21"/>
  <c r="K150" i="21"/>
  <c r="L150" i="21"/>
  <c r="C152" i="21" l="1"/>
  <c r="B152" i="21"/>
  <c r="A153" i="21"/>
  <c r="M151" i="21"/>
  <c r="G151" i="21"/>
  <c r="H151" i="21"/>
  <c r="E151" i="21"/>
  <c r="I151" i="21"/>
  <c r="L151" i="21"/>
  <c r="F151" i="21"/>
  <c r="D151" i="21"/>
  <c r="K151" i="21"/>
  <c r="J151" i="21"/>
  <c r="B153" i="21" l="1"/>
  <c r="C153" i="21"/>
  <c r="A154" i="21"/>
  <c r="G152" i="21"/>
  <c r="D152" i="21"/>
  <c r="F152" i="21"/>
  <c r="H152" i="21"/>
  <c r="E152" i="21"/>
  <c r="J152" i="21"/>
  <c r="I152" i="21"/>
  <c r="L152" i="21"/>
  <c r="K152" i="21"/>
  <c r="M152" i="21"/>
  <c r="B154" i="21" l="1"/>
  <c r="C154" i="21"/>
  <c r="A155" i="21"/>
  <c r="M153" i="21"/>
  <c r="H153" i="21"/>
  <c r="G153" i="21"/>
  <c r="E153" i="21"/>
  <c r="J153" i="21"/>
  <c r="F153" i="21"/>
  <c r="I153" i="21"/>
  <c r="K153" i="21"/>
  <c r="D153" i="21"/>
  <c r="L153" i="21"/>
  <c r="B155" i="21" l="1"/>
  <c r="C155" i="21"/>
  <c r="A156" i="21"/>
  <c r="M154" i="21"/>
  <c r="D154" i="21"/>
  <c r="L154" i="21"/>
  <c r="J154" i="21"/>
  <c r="H154" i="21"/>
  <c r="I154" i="21"/>
  <c r="K154" i="21"/>
  <c r="E154" i="21"/>
  <c r="F154" i="21"/>
  <c r="G154" i="21"/>
  <c r="B156" i="21" l="1"/>
  <c r="C156" i="21"/>
  <c r="A157" i="21"/>
  <c r="I155" i="21"/>
  <c r="J155" i="21"/>
  <c r="G155" i="21"/>
  <c r="D155" i="21"/>
  <c r="E155" i="21"/>
  <c r="M155" i="21"/>
  <c r="F155" i="21"/>
  <c r="H155" i="21"/>
  <c r="L155" i="21"/>
  <c r="K155" i="21"/>
  <c r="B157" i="21" l="1"/>
  <c r="C157" i="21"/>
  <c r="A158" i="21"/>
  <c r="G156" i="21"/>
  <c r="L156" i="21"/>
  <c r="E156" i="21"/>
  <c r="F156" i="21"/>
  <c r="I156" i="21"/>
  <c r="H156" i="21"/>
  <c r="M156" i="21"/>
  <c r="D156" i="21"/>
  <c r="K156" i="21"/>
  <c r="J156" i="21"/>
  <c r="C158" i="21" l="1"/>
  <c r="B158" i="21"/>
  <c r="A159" i="21"/>
  <c r="K157" i="21"/>
  <c r="L157" i="21"/>
  <c r="J157" i="21"/>
  <c r="I157" i="21"/>
  <c r="F157" i="21"/>
  <c r="D157" i="21"/>
  <c r="G157" i="21"/>
  <c r="E157" i="21"/>
  <c r="H157" i="21"/>
  <c r="M157" i="21"/>
  <c r="B159" i="21" l="1"/>
  <c r="C159" i="21"/>
  <c r="A160" i="21"/>
  <c r="F158" i="21"/>
  <c r="D158" i="21"/>
  <c r="L158" i="21"/>
  <c r="K158" i="21"/>
  <c r="E158" i="21"/>
  <c r="J158" i="21"/>
  <c r="I158" i="21"/>
  <c r="H158" i="21"/>
  <c r="G158" i="21"/>
  <c r="M158" i="21"/>
  <c r="B160" i="21" l="1"/>
  <c r="C160" i="21"/>
  <c r="A161" i="21"/>
  <c r="K159" i="21"/>
  <c r="J159" i="21"/>
  <c r="L159" i="21"/>
  <c r="G159" i="21"/>
  <c r="H159" i="21"/>
  <c r="E159" i="21"/>
  <c r="M159" i="21"/>
  <c r="F159" i="21"/>
  <c r="D159" i="21"/>
  <c r="I159" i="21"/>
  <c r="B161" i="21" l="1"/>
  <c r="C161" i="21"/>
  <c r="A162" i="21"/>
  <c r="I160" i="21"/>
  <c r="G160" i="21"/>
  <c r="D160" i="21"/>
  <c r="J160" i="21"/>
  <c r="K160" i="21"/>
  <c r="F160" i="21"/>
  <c r="L160" i="21"/>
  <c r="M160" i="21"/>
  <c r="H160" i="21"/>
  <c r="E160" i="21"/>
  <c r="B162" i="21" l="1"/>
  <c r="C162" i="21"/>
  <c r="A163" i="21"/>
  <c r="H161" i="21"/>
  <c r="M161" i="21"/>
  <c r="F161" i="21"/>
  <c r="I161" i="21"/>
  <c r="K161" i="21"/>
  <c r="G161" i="21"/>
  <c r="L161" i="21"/>
  <c r="D161" i="21"/>
  <c r="E161" i="21"/>
  <c r="J161" i="21"/>
  <c r="B163" i="21" l="1"/>
  <c r="C163" i="21"/>
  <c r="A164" i="21"/>
  <c r="L162" i="21"/>
  <c r="J162" i="21"/>
  <c r="I162" i="21"/>
  <c r="D162" i="21"/>
  <c r="K162" i="21"/>
  <c r="F162" i="21"/>
  <c r="M162" i="21"/>
  <c r="E162" i="21"/>
  <c r="H162" i="21"/>
  <c r="G162" i="21"/>
  <c r="B164" i="21" l="1"/>
  <c r="C164" i="21"/>
  <c r="A165" i="21"/>
  <c r="K163" i="21"/>
  <c r="G163" i="21"/>
  <c r="F163" i="21"/>
  <c r="D163" i="21"/>
  <c r="M163" i="21"/>
  <c r="E163" i="21"/>
  <c r="H163" i="21"/>
  <c r="J163" i="21"/>
  <c r="I163" i="21"/>
  <c r="L163" i="21"/>
  <c r="B165" i="21" l="1"/>
  <c r="C165" i="21"/>
  <c r="A166" i="21"/>
  <c r="H164" i="21"/>
  <c r="L164" i="21"/>
  <c r="J164" i="21"/>
  <c r="M164" i="21"/>
  <c r="I164" i="21"/>
  <c r="F164" i="21"/>
  <c r="K164" i="21"/>
  <c r="E164" i="21"/>
  <c r="G164" i="21"/>
  <c r="D164" i="21"/>
  <c r="C166" i="21" l="1"/>
  <c r="B166" i="21"/>
  <c r="A167" i="21"/>
  <c r="M165" i="21"/>
  <c r="E165" i="21"/>
  <c r="D165" i="21"/>
  <c r="I165" i="21"/>
  <c r="K165" i="21"/>
  <c r="H165" i="21"/>
  <c r="G165" i="21"/>
  <c r="J165" i="21"/>
  <c r="F165" i="21"/>
  <c r="L165" i="21"/>
  <c r="B167" i="21" l="1"/>
  <c r="C167" i="21"/>
  <c r="A168" i="21"/>
  <c r="H166" i="21"/>
  <c r="F166" i="21"/>
  <c r="D166" i="21"/>
  <c r="M166" i="21"/>
  <c r="J166" i="21"/>
  <c r="K166" i="21"/>
  <c r="I166" i="21"/>
  <c r="L166" i="21"/>
  <c r="E166" i="21"/>
  <c r="G166" i="21"/>
  <c r="B168" i="21" l="1"/>
  <c r="C168" i="21"/>
  <c r="A169" i="21"/>
  <c r="M167" i="21"/>
  <c r="I167" i="21"/>
  <c r="F167" i="21"/>
  <c r="D167" i="21"/>
  <c r="L167" i="21"/>
  <c r="E167" i="21"/>
  <c r="K167" i="21"/>
  <c r="J167" i="21"/>
  <c r="H167" i="21"/>
  <c r="G167" i="21"/>
  <c r="B169" i="21" l="1"/>
  <c r="C169" i="21"/>
  <c r="A170" i="21"/>
  <c r="H168" i="21"/>
  <c r="J168" i="21"/>
  <c r="M168" i="21"/>
  <c r="K168" i="21"/>
  <c r="L168" i="21"/>
  <c r="F168" i="21"/>
  <c r="G168" i="21"/>
  <c r="E168" i="21"/>
  <c r="I168" i="21"/>
  <c r="D168" i="21"/>
  <c r="B170" i="21" l="1"/>
  <c r="C170" i="21"/>
  <c r="A171" i="21"/>
  <c r="F169" i="21"/>
  <c r="J169" i="21"/>
  <c r="H169" i="21"/>
  <c r="K169" i="21"/>
  <c r="L169" i="21"/>
  <c r="E169" i="21"/>
  <c r="I169" i="21"/>
  <c r="M169" i="21"/>
  <c r="G169" i="21"/>
  <c r="D169" i="21"/>
  <c r="B171" i="21" l="1"/>
  <c r="C171" i="21"/>
  <c r="A172" i="21"/>
  <c r="M170" i="21"/>
  <c r="K170" i="21"/>
  <c r="G170" i="21"/>
  <c r="H170" i="21"/>
  <c r="J170" i="21"/>
  <c r="E170" i="21"/>
  <c r="F170" i="21"/>
  <c r="D170" i="21"/>
  <c r="I170" i="21"/>
  <c r="L170" i="21"/>
  <c r="B172" i="21" l="1"/>
  <c r="C172" i="21"/>
  <c r="A173" i="21"/>
  <c r="L171" i="21"/>
  <c r="M171" i="21"/>
  <c r="G171" i="21"/>
  <c r="I171" i="21"/>
  <c r="K171" i="21"/>
  <c r="J171" i="21"/>
  <c r="D171" i="21"/>
  <c r="E171" i="21"/>
  <c r="H171" i="21"/>
  <c r="F171" i="21"/>
  <c r="B173" i="21" l="1"/>
  <c r="C173" i="21"/>
  <c r="A174" i="21"/>
  <c r="J172" i="21"/>
  <c r="F172" i="21"/>
  <c r="H172" i="21"/>
  <c r="I172" i="21"/>
  <c r="L172" i="21"/>
  <c r="E172" i="21"/>
  <c r="G172" i="21"/>
  <c r="K172" i="21"/>
  <c r="M172" i="21"/>
  <c r="D172" i="21"/>
  <c r="B174" i="21" l="1"/>
  <c r="C174" i="21"/>
  <c r="A175" i="21"/>
  <c r="L173" i="21"/>
  <c r="K173" i="21"/>
  <c r="D173" i="21"/>
  <c r="I173" i="21"/>
  <c r="M173" i="21"/>
  <c r="E173" i="21"/>
  <c r="J173" i="21"/>
  <c r="H173" i="21"/>
  <c r="F173" i="21"/>
  <c r="G173" i="21"/>
  <c r="B175" i="21" l="1"/>
  <c r="C175" i="21"/>
  <c r="A176" i="21"/>
  <c r="F174" i="21"/>
  <c r="D174" i="21"/>
  <c r="E174" i="21"/>
  <c r="H174" i="21"/>
  <c r="G174" i="21"/>
  <c r="J174" i="21"/>
  <c r="I174" i="21"/>
  <c r="M174" i="21"/>
  <c r="L174" i="21"/>
  <c r="K174" i="21"/>
  <c r="B176" i="21" l="1"/>
  <c r="C176" i="21"/>
  <c r="A177" i="21"/>
  <c r="M175" i="21"/>
  <c r="H175" i="21"/>
  <c r="D175" i="21"/>
  <c r="J175" i="21"/>
  <c r="E175" i="21"/>
  <c r="F175" i="21"/>
  <c r="G175" i="21"/>
  <c r="L175" i="21"/>
  <c r="I175" i="21"/>
  <c r="K175" i="21"/>
  <c r="B177" i="21" l="1"/>
  <c r="C177" i="21"/>
  <c r="A178" i="21"/>
  <c r="I176" i="21"/>
  <c r="L176" i="21"/>
  <c r="F176" i="21"/>
  <c r="M176" i="21"/>
  <c r="E176" i="21"/>
  <c r="D176" i="21"/>
  <c r="G176" i="21"/>
  <c r="K176" i="21"/>
  <c r="J176" i="21"/>
  <c r="H176" i="21"/>
  <c r="B178" i="21" l="1"/>
  <c r="C178" i="21"/>
  <c r="A179" i="21"/>
  <c r="F177" i="21"/>
  <c r="G177" i="21"/>
  <c r="I177" i="21"/>
  <c r="H177" i="21"/>
  <c r="M177" i="21"/>
  <c r="J177" i="21"/>
  <c r="E177" i="21"/>
  <c r="K177" i="21"/>
  <c r="D177" i="21"/>
  <c r="L177" i="21"/>
  <c r="B179" i="21" l="1"/>
  <c r="C179" i="21"/>
  <c r="A180" i="21"/>
  <c r="I178" i="21"/>
  <c r="L178" i="21"/>
  <c r="M178" i="21"/>
  <c r="G178" i="21"/>
  <c r="H178" i="21"/>
  <c r="D178" i="21"/>
  <c r="J178" i="21"/>
  <c r="F178" i="21"/>
  <c r="K178" i="21"/>
  <c r="E178" i="21"/>
  <c r="B180" i="21" l="1"/>
  <c r="C180" i="21"/>
  <c r="A181" i="21"/>
  <c r="E179" i="21"/>
  <c r="F179" i="21"/>
  <c r="M179" i="21"/>
  <c r="H179" i="21"/>
  <c r="L179" i="21"/>
  <c r="D179" i="21"/>
  <c r="I179" i="21"/>
  <c r="K179" i="21"/>
  <c r="G179" i="21"/>
  <c r="J179" i="21"/>
  <c r="B181" i="21" l="1"/>
  <c r="C181" i="21"/>
  <c r="A182" i="21"/>
  <c r="H180" i="21"/>
  <c r="J180" i="21"/>
  <c r="E180" i="21"/>
  <c r="K180" i="21"/>
  <c r="M180" i="21"/>
  <c r="F180" i="21"/>
  <c r="L180" i="21"/>
  <c r="D180" i="21"/>
  <c r="I180" i="21"/>
  <c r="G180" i="21"/>
  <c r="B182" i="21" l="1"/>
  <c r="C182" i="21"/>
  <c r="A183" i="21"/>
  <c r="E181" i="21"/>
  <c r="H181" i="21"/>
  <c r="I181" i="21"/>
  <c r="J181" i="21"/>
  <c r="M181" i="21"/>
  <c r="K181" i="21"/>
  <c r="G181" i="21"/>
  <c r="D181" i="21"/>
  <c r="F181" i="21"/>
  <c r="L181" i="21"/>
  <c r="B183" i="21" l="1"/>
  <c r="C183" i="21"/>
  <c r="A184" i="21"/>
  <c r="G182" i="21"/>
  <c r="J182" i="21"/>
  <c r="M182" i="21"/>
  <c r="K182" i="21"/>
  <c r="H182" i="21"/>
  <c r="L182" i="21"/>
  <c r="F182" i="21"/>
  <c r="I182" i="21"/>
  <c r="D182" i="21"/>
  <c r="E182" i="21"/>
  <c r="B184" i="21" l="1"/>
  <c r="C184" i="21"/>
  <c r="A185" i="21"/>
  <c r="F183" i="21"/>
  <c r="D183" i="21"/>
  <c r="H183" i="21"/>
  <c r="M183" i="21"/>
  <c r="E183" i="21"/>
  <c r="L183" i="21"/>
  <c r="J183" i="21"/>
  <c r="K183" i="21"/>
  <c r="G183" i="21"/>
  <c r="I183" i="21"/>
  <c r="B185" i="21" l="1"/>
  <c r="C185" i="21"/>
  <c r="A186" i="21"/>
  <c r="M184" i="21"/>
  <c r="D184" i="21"/>
  <c r="K184" i="21"/>
  <c r="E184" i="21"/>
  <c r="L184" i="21"/>
  <c r="F184" i="21"/>
  <c r="H184" i="21"/>
  <c r="J184" i="21"/>
  <c r="I184" i="21"/>
  <c r="G184" i="21"/>
  <c r="B186" i="21" l="1"/>
  <c r="C186" i="21"/>
  <c r="A187" i="21"/>
  <c r="H185" i="21"/>
  <c r="D185" i="21"/>
  <c r="F185" i="21"/>
  <c r="M185" i="21"/>
  <c r="E185" i="21"/>
  <c r="K185" i="21"/>
  <c r="L185" i="21"/>
  <c r="J185" i="21"/>
  <c r="G185" i="21"/>
  <c r="I185" i="21"/>
  <c r="B187" i="21" l="1"/>
  <c r="C187" i="21"/>
  <c r="A188" i="21"/>
  <c r="J186" i="21"/>
  <c r="E186" i="21"/>
  <c r="F186" i="21"/>
  <c r="M186" i="21"/>
  <c r="D186" i="21"/>
  <c r="K186" i="21"/>
  <c r="H186" i="21"/>
  <c r="L186" i="21"/>
  <c r="G186" i="21"/>
  <c r="I186" i="21"/>
  <c r="B188" i="21" l="1"/>
  <c r="C188" i="21"/>
  <c r="A189" i="21"/>
  <c r="I187" i="21"/>
  <c r="E187" i="21"/>
  <c r="J187" i="21"/>
  <c r="M187" i="21"/>
  <c r="F187" i="21"/>
  <c r="H187" i="21"/>
  <c r="K187" i="21"/>
  <c r="D187" i="21"/>
  <c r="G187" i="21"/>
  <c r="L187" i="21"/>
  <c r="B189" i="21" l="1"/>
  <c r="C189" i="21"/>
  <c r="A190" i="21"/>
  <c r="J188" i="21"/>
  <c r="L188" i="21"/>
  <c r="E188" i="21"/>
  <c r="K188" i="21"/>
  <c r="F188" i="21"/>
  <c r="G188" i="21"/>
  <c r="I188" i="21"/>
  <c r="H188" i="21"/>
  <c r="M188" i="21"/>
  <c r="D188" i="21"/>
  <c r="C190" i="21" l="1"/>
  <c r="B190" i="21"/>
  <c r="A191" i="21"/>
  <c r="G189" i="21"/>
  <c r="H189" i="21"/>
  <c r="J189" i="21"/>
  <c r="E189" i="21"/>
  <c r="I189" i="21"/>
  <c r="M189" i="21"/>
  <c r="F189" i="21"/>
  <c r="D189" i="21"/>
  <c r="K189" i="21"/>
  <c r="L189" i="21"/>
  <c r="B191" i="21" l="1"/>
  <c r="C191" i="21"/>
  <c r="A192" i="21"/>
  <c r="D190" i="21"/>
  <c r="F190" i="21"/>
  <c r="L190" i="21"/>
  <c r="K190" i="21"/>
  <c r="I190" i="21"/>
  <c r="M190" i="21"/>
  <c r="E190" i="21"/>
  <c r="H190" i="21"/>
  <c r="G190" i="21"/>
  <c r="J190" i="21"/>
  <c r="B192" i="21" l="1"/>
  <c r="C192" i="21"/>
  <c r="A193" i="21"/>
  <c r="I191" i="21"/>
  <c r="H191" i="21"/>
  <c r="D191" i="21"/>
  <c r="J191" i="21"/>
  <c r="K191" i="21"/>
  <c r="L191" i="21"/>
  <c r="F191" i="21"/>
  <c r="E191" i="21"/>
  <c r="G191" i="21"/>
  <c r="M191" i="21"/>
  <c r="B193" i="21" l="1"/>
  <c r="C193" i="21"/>
  <c r="A194" i="21"/>
  <c r="J192" i="21"/>
  <c r="F192" i="21"/>
  <c r="E192" i="21"/>
  <c r="G192" i="21"/>
  <c r="L192" i="21"/>
  <c r="K192" i="21"/>
  <c r="D192" i="21"/>
  <c r="H192" i="21"/>
  <c r="M192" i="21"/>
  <c r="I192" i="21"/>
  <c r="B194" i="21" l="1"/>
  <c r="C194" i="21"/>
  <c r="A195" i="21"/>
  <c r="E193" i="21"/>
  <c r="M193" i="21"/>
  <c r="D193" i="21"/>
  <c r="F193" i="21"/>
  <c r="H193" i="21"/>
  <c r="J193" i="21"/>
  <c r="G193" i="21"/>
  <c r="I193" i="21"/>
  <c r="L193" i="21"/>
  <c r="K193" i="21"/>
  <c r="B195" i="21" l="1"/>
  <c r="C195" i="21"/>
  <c r="A196" i="21"/>
  <c r="I194" i="21"/>
  <c r="H194" i="21"/>
  <c r="M194" i="21"/>
  <c r="K194" i="21"/>
  <c r="J194" i="21"/>
  <c r="L194" i="21"/>
  <c r="E194" i="21"/>
  <c r="D194" i="21"/>
  <c r="F194" i="21"/>
  <c r="G194" i="21"/>
  <c r="B196" i="21" l="1"/>
  <c r="C196" i="21"/>
  <c r="A197" i="21"/>
  <c r="L195" i="21"/>
  <c r="K195" i="21"/>
  <c r="I195" i="21"/>
  <c r="J195" i="21"/>
  <c r="M195" i="21"/>
  <c r="F195" i="21"/>
  <c r="G195" i="21"/>
  <c r="H195" i="21"/>
  <c r="D195" i="21"/>
  <c r="E195" i="21"/>
  <c r="B197" i="21" l="1"/>
  <c r="C197" i="21"/>
  <c r="A198" i="21"/>
  <c r="J196" i="21"/>
  <c r="L196" i="21"/>
  <c r="M196" i="21"/>
  <c r="D196" i="21"/>
  <c r="F196" i="21"/>
  <c r="E196" i="21"/>
  <c r="K196" i="21"/>
  <c r="I196" i="21"/>
  <c r="H196" i="21"/>
  <c r="G196" i="21"/>
  <c r="B198" i="21" l="1"/>
  <c r="C198" i="21"/>
  <c r="A199" i="21"/>
  <c r="H197" i="21"/>
  <c r="K197" i="21"/>
  <c r="L197" i="21"/>
  <c r="M197" i="21"/>
  <c r="E197" i="21"/>
  <c r="J197" i="21"/>
  <c r="I197" i="21"/>
  <c r="F197" i="21"/>
  <c r="D197" i="21"/>
  <c r="G197" i="21"/>
  <c r="B199" i="21" l="1"/>
  <c r="C199" i="21"/>
  <c r="A200" i="21"/>
  <c r="E198" i="21"/>
  <c r="M198" i="21"/>
  <c r="J198" i="21"/>
  <c r="H198" i="21"/>
  <c r="D198" i="21"/>
  <c r="K198" i="21"/>
  <c r="I198" i="21"/>
  <c r="F198" i="21"/>
  <c r="L198" i="21"/>
  <c r="G198" i="21"/>
  <c r="B200" i="21" l="1"/>
  <c r="C200" i="21"/>
  <c r="A201" i="21"/>
  <c r="D199" i="21"/>
  <c r="M199" i="21"/>
  <c r="I199" i="21"/>
  <c r="H199" i="21"/>
  <c r="K199" i="21"/>
  <c r="F199" i="21"/>
  <c r="L199" i="21"/>
  <c r="E199" i="21"/>
  <c r="J199" i="21"/>
  <c r="G199" i="21"/>
  <c r="B201" i="21" l="1"/>
  <c r="C201" i="21"/>
  <c r="A202" i="21"/>
  <c r="G200" i="21"/>
  <c r="J200" i="21"/>
  <c r="K200" i="21"/>
  <c r="I200" i="21"/>
  <c r="E200" i="21"/>
  <c r="H200" i="21"/>
  <c r="D200" i="21"/>
  <c r="F200" i="21"/>
  <c r="M200" i="21"/>
  <c r="L200" i="21"/>
  <c r="B202" i="21" l="1"/>
  <c r="C202" i="21"/>
  <c r="A203" i="21"/>
  <c r="M201" i="21"/>
  <c r="D201" i="21"/>
  <c r="H201" i="21"/>
  <c r="I201" i="21"/>
  <c r="L201" i="21"/>
  <c r="F201" i="21"/>
  <c r="J201" i="21"/>
  <c r="G201" i="21"/>
  <c r="K201" i="21"/>
  <c r="E201" i="21"/>
  <c r="B203" i="21" l="1"/>
  <c r="C203" i="21"/>
  <c r="A204" i="21"/>
  <c r="K202" i="21"/>
  <c r="H202" i="21"/>
  <c r="M202" i="21"/>
  <c r="J202" i="21"/>
  <c r="F202" i="21"/>
  <c r="G202" i="21"/>
  <c r="I202" i="21"/>
  <c r="E202" i="21"/>
  <c r="D202" i="21"/>
  <c r="L202" i="21"/>
  <c r="B204" i="21" l="1"/>
  <c r="C204" i="21"/>
  <c r="A205" i="21"/>
  <c r="I203" i="21"/>
  <c r="G203" i="21"/>
  <c r="D203" i="21"/>
  <c r="F203" i="21"/>
  <c r="H203" i="21"/>
  <c r="M203" i="21"/>
  <c r="E203" i="21"/>
  <c r="L203" i="21"/>
  <c r="J203" i="21"/>
  <c r="K203" i="21"/>
  <c r="B205" i="21" l="1"/>
  <c r="C205" i="21"/>
  <c r="A206" i="21"/>
  <c r="H204" i="21"/>
  <c r="I204" i="21"/>
  <c r="D204" i="21"/>
  <c r="G204" i="21"/>
  <c r="L204" i="21"/>
  <c r="E204" i="21"/>
  <c r="J204" i="21"/>
  <c r="F204" i="21"/>
  <c r="M204" i="21"/>
  <c r="K204" i="21"/>
  <c r="B206" i="21" l="1"/>
  <c r="C206" i="21"/>
  <c r="A207" i="21"/>
  <c r="I205" i="21"/>
  <c r="I2" i="21" s="1"/>
  <c r="G205" i="21"/>
  <c r="G2" i="21" s="1"/>
  <c r="F205" i="21"/>
  <c r="F2" i="21" s="1"/>
  <c r="E205" i="21"/>
  <c r="E2" i="21" s="1"/>
  <c r="L205" i="21"/>
  <c r="L2" i="21" s="1"/>
  <c r="K205" i="21"/>
  <c r="K2" i="21" s="1"/>
  <c r="M205" i="21"/>
  <c r="M2" i="21" s="1"/>
  <c r="D205" i="21"/>
  <c r="D2" i="21" s="1"/>
  <c r="J205" i="21"/>
  <c r="J2" i="21" s="1"/>
  <c r="H205" i="21"/>
  <c r="H2" i="21" s="1"/>
  <c r="B207" i="21" l="1"/>
  <c r="C207" i="21"/>
  <c r="A208" i="21"/>
  <c r="D206" i="21"/>
  <c r="J206" i="21"/>
  <c r="E206" i="21"/>
  <c r="F206" i="21"/>
  <c r="G206" i="21"/>
  <c r="K206" i="21"/>
  <c r="H206" i="21"/>
  <c r="I206" i="21"/>
  <c r="L206" i="21"/>
  <c r="M206" i="21"/>
  <c r="B208" i="21" l="1"/>
  <c r="C208" i="21"/>
  <c r="A209" i="21"/>
  <c r="L207" i="21"/>
  <c r="D207" i="21"/>
  <c r="J207" i="21"/>
  <c r="E207" i="21"/>
  <c r="I207" i="21"/>
  <c r="G207" i="21"/>
  <c r="K207" i="21"/>
  <c r="F207" i="21"/>
  <c r="H207" i="21"/>
  <c r="M207" i="21"/>
  <c r="B209" i="21" l="1"/>
  <c r="C209" i="21"/>
  <c r="A210" i="21"/>
  <c r="E208" i="21"/>
  <c r="I208" i="21"/>
  <c r="K208" i="21"/>
  <c r="J208" i="21"/>
  <c r="L208" i="21"/>
  <c r="F208" i="21"/>
  <c r="M208" i="21"/>
  <c r="D208" i="21"/>
  <c r="H208" i="21"/>
  <c r="G208" i="21"/>
  <c r="C210" i="21" l="1"/>
  <c r="B210" i="21"/>
  <c r="A211" i="21"/>
  <c r="H209" i="21"/>
  <c r="F209" i="21"/>
  <c r="D209" i="21"/>
  <c r="I209" i="21"/>
  <c r="M209" i="21"/>
  <c r="K209" i="21"/>
  <c r="E209" i="21"/>
  <c r="J209" i="21"/>
  <c r="G209" i="21"/>
  <c r="L209" i="21"/>
  <c r="B211" i="21" l="1"/>
  <c r="C211" i="21"/>
  <c r="A212" i="21"/>
  <c r="I210" i="21"/>
  <c r="E210" i="21"/>
  <c r="J210" i="21"/>
  <c r="F210" i="21"/>
  <c r="H210" i="21"/>
  <c r="D210" i="21"/>
  <c r="L210" i="21"/>
  <c r="K210" i="21"/>
  <c r="M210" i="21"/>
  <c r="G210" i="21"/>
  <c r="B212" i="21" l="1"/>
  <c r="C212" i="21"/>
  <c r="A213" i="21"/>
  <c r="J211" i="21"/>
  <c r="H211" i="21"/>
  <c r="E211" i="21"/>
  <c r="M211" i="21"/>
  <c r="I211" i="21"/>
  <c r="G211" i="21"/>
  <c r="L211" i="21"/>
  <c r="D211" i="21"/>
  <c r="K211" i="21"/>
  <c r="F211" i="21"/>
  <c r="B213" i="21" l="1"/>
  <c r="C213" i="21"/>
  <c r="A214" i="21"/>
  <c r="E212" i="21"/>
  <c r="F212" i="21"/>
  <c r="I212" i="21"/>
  <c r="L212" i="21"/>
  <c r="K212" i="21"/>
  <c r="G212" i="21"/>
  <c r="D212" i="21"/>
  <c r="J212" i="21"/>
  <c r="H212" i="21"/>
  <c r="M212" i="21"/>
  <c r="B214" i="21" l="1"/>
  <c r="C214" i="21"/>
  <c r="A215" i="21"/>
  <c r="G213" i="21"/>
  <c r="K213" i="21"/>
  <c r="E213" i="21"/>
  <c r="F213" i="21"/>
  <c r="L213" i="21"/>
  <c r="I213" i="21"/>
  <c r="J213" i="21"/>
  <c r="D213" i="21"/>
  <c r="H213" i="21"/>
  <c r="M213" i="21"/>
  <c r="B215" i="21" l="1"/>
  <c r="C215" i="21"/>
  <c r="A216" i="21"/>
  <c r="L214" i="21"/>
  <c r="K214" i="21"/>
  <c r="F214" i="21"/>
  <c r="I214" i="21"/>
  <c r="G214" i="21"/>
  <c r="E214" i="21"/>
  <c r="D214" i="21"/>
  <c r="J214" i="21"/>
  <c r="M214" i="21"/>
  <c r="H214" i="21"/>
  <c r="B216" i="21" l="1"/>
  <c r="C216" i="21"/>
  <c r="A217" i="21"/>
  <c r="G215" i="21"/>
  <c r="I215" i="21"/>
  <c r="M215" i="21"/>
  <c r="E215" i="21"/>
  <c r="K215" i="21"/>
  <c r="F215" i="21"/>
  <c r="J215" i="21"/>
  <c r="H215" i="21"/>
  <c r="L215" i="21"/>
  <c r="D215" i="21"/>
  <c r="B217" i="21" l="1"/>
  <c r="C217" i="21"/>
  <c r="A218" i="21"/>
  <c r="H216" i="21"/>
  <c r="I216" i="21"/>
  <c r="D216" i="21"/>
  <c r="E216" i="21"/>
  <c r="J216" i="21"/>
  <c r="M216" i="21"/>
  <c r="G216" i="21"/>
  <c r="L216" i="21"/>
  <c r="K216" i="21"/>
  <c r="F216" i="21"/>
  <c r="B218" i="21" l="1"/>
  <c r="C218" i="21"/>
  <c r="A219" i="21"/>
  <c r="M217" i="21"/>
  <c r="E217" i="21"/>
  <c r="G217" i="21"/>
  <c r="F217" i="21"/>
  <c r="L217" i="21"/>
  <c r="I217" i="21"/>
  <c r="H217" i="21"/>
  <c r="K217" i="21"/>
  <c r="D217" i="21"/>
  <c r="J217" i="21"/>
  <c r="B219" i="21" l="1"/>
  <c r="C219" i="21"/>
  <c r="A220" i="21"/>
  <c r="M218" i="21"/>
  <c r="I218" i="21"/>
  <c r="K218" i="21"/>
  <c r="H218" i="21"/>
  <c r="J218" i="21"/>
  <c r="G218" i="21"/>
  <c r="E218" i="21"/>
  <c r="D218" i="21"/>
  <c r="L218" i="21"/>
  <c r="F218" i="21"/>
  <c r="B220" i="21" l="1"/>
  <c r="C220" i="21"/>
  <c r="A221" i="21"/>
  <c r="I219" i="21"/>
  <c r="F219" i="21"/>
  <c r="E219" i="21"/>
  <c r="J219" i="21"/>
  <c r="D219" i="21"/>
  <c r="G219" i="21"/>
  <c r="M219" i="21"/>
  <c r="L219" i="21"/>
  <c r="H219" i="21"/>
  <c r="K219" i="21"/>
  <c r="B221" i="21" l="1"/>
  <c r="C221" i="21"/>
  <c r="A222" i="21"/>
  <c r="H220" i="21"/>
  <c r="J220" i="21"/>
  <c r="G220" i="21"/>
  <c r="K220" i="21"/>
  <c r="L220" i="21"/>
  <c r="I220" i="21"/>
  <c r="E220" i="21"/>
  <c r="F220" i="21"/>
  <c r="M220" i="21"/>
  <c r="D220" i="21"/>
  <c r="B222" i="21" l="1"/>
  <c r="C222" i="21"/>
  <c r="A223" i="21"/>
  <c r="I221" i="21"/>
  <c r="M221" i="21"/>
  <c r="D221" i="21"/>
  <c r="F221" i="21"/>
  <c r="L221" i="21"/>
  <c r="G221" i="21"/>
  <c r="K221" i="21"/>
  <c r="H221" i="21"/>
  <c r="E221" i="21"/>
  <c r="J221" i="21"/>
  <c r="B223" i="21" l="1"/>
  <c r="C223" i="21"/>
  <c r="A224" i="21"/>
  <c r="L222" i="21"/>
  <c r="K222" i="21"/>
  <c r="D222" i="21"/>
  <c r="G222" i="21"/>
  <c r="I222" i="21"/>
  <c r="F222" i="21"/>
  <c r="H222" i="21"/>
  <c r="M222" i="21"/>
  <c r="J222" i="21"/>
  <c r="E222" i="21"/>
  <c r="B224" i="21" l="1"/>
  <c r="C224" i="21"/>
  <c r="A225" i="21"/>
  <c r="F223" i="21"/>
  <c r="J223" i="21"/>
  <c r="M223" i="21"/>
  <c r="L223" i="21"/>
  <c r="H223" i="21"/>
  <c r="D223" i="21"/>
  <c r="G223" i="21"/>
  <c r="K223" i="21"/>
  <c r="E223" i="21"/>
  <c r="I223" i="21"/>
  <c r="B225" i="21" l="1"/>
  <c r="C225" i="21"/>
  <c r="A226" i="21"/>
  <c r="I224" i="21"/>
  <c r="E224" i="21"/>
  <c r="F224" i="21"/>
  <c r="G224" i="21"/>
  <c r="D224" i="21"/>
  <c r="M224" i="21"/>
  <c r="J224" i="21"/>
  <c r="K224" i="21"/>
  <c r="L224" i="21"/>
  <c r="H224" i="21"/>
  <c r="B226" i="21" l="1"/>
  <c r="C226" i="21"/>
  <c r="A227" i="21"/>
  <c r="F225" i="21"/>
  <c r="I225" i="21"/>
  <c r="J225" i="21"/>
  <c r="M225" i="21"/>
  <c r="D225" i="21"/>
  <c r="G225" i="21"/>
  <c r="K225" i="21"/>
  <c r="H225" i="21"/>
  <c r="L225" i="21"/>
  <c r="E225" i="21"/>
  <c r="B227" i="21" l="1"/>
  <c r="C227" i="21"/>
  <c r="A228" i="21"/>
  <c r="E226" i="21"/>
  <c r="D226" i="21"/>
  <c r="J226" i="21"/>
  <c r="M226" i="21"/>
  <c r="G226" i="21"/>
  <c r="H226" i="21"/>
  <c r="F226" i="21"/>
  <c r="I226" i="21"/>
  <c r="K226" i="21"/>
  <c r="L226" i="21"/>
  <c r="B228" i="21" l="1"/>
  <c r="C228" i="21"/>
  <c r="A229" i="21"/>
  <c r="I227" i="21"/>
  <c r="M227" i="21"/>
  <c r="G227" i="21"/>
  <c r="F227" i="21"/>
  <c r="J227" i="21"/>
  <c r="L227" i="21"/>
  <c r="K227" i="21"/>
  <c r="D227" i="21"/>
  <c r="H227" i="21"/>
  <c r="E227" i="21"/>
  <c r="B229" i="21" l="1"/>
  <c r="C229" i="21"/>
  <c r="A230" i="21"/>
  <c r="H228" i="21"/>
  <c r="M228" i="21"/>
  <c r="K228" i="21"/>
  <c r="L228" i="21"/>
  <c r="D228" i="21"/>
  <c r="F228" i="21"/>
  <c r="E228" i="21"/>
  <c r="I228" i="21"/>
  <c r="G228" i="21"/>
  <c r="J228" i="21"/>
  <c r="B230" i="21" l="1"/>
  <c r="C230" i="21"/>
  <c r="A231" i="21"/>
  <c r="H229" i="21"/>
  <c r="D229" i="21"/>
  <c r="I229" i="21"/>
  <c r="G229" i="21"/>
  <c r="L229" i="21"/>
  <c r="F229" i="21"/>
  <c r="K229" i="21"/>
  <c r="E229" i="21"/>
  <c r="M229" i="21"/>
  <c r="J229" i="21"/>
  <c r="B231" i="21" l="1"/>
  <c r="C231" i="21"/>
  <c r="A232" i="21"/>
  <c r="G230" i="21"/>
  <c r="L230" i="21"/>
  <c r="I230" i="21"/>
  <c r="D230" i="21"/>
  <c r="H230" i="21"/>
  <c r="E230" i="21"/>
  <c r="M230" i="21"/>
  <c r="K230" i="21"/>
  <c r="J230" i="21"/>
  <c r="F230" i="21"/>
  <c r="B232" i="21" l="1"/>
  <c r="C232" i="21"/>
  <c r="A233" i="21"/>
  <c r="D231" i="21"/>
  <c r="L231" i="21"/>
  <c r="J231" i="21"/>
  <c r="F231" i="21"/>
  <c r="K231" i="21"/>
  <c r="E231" i="21"/>
  <c r="H231" i="21"/>
  <c r="M231" i="21"/>
  <c r="G231" i="21"/>
  <c r="I231" i="21"/>
  <c r="B233" i="21" l="1"/>
  <c r="C233" i="21"/>
  <c r="A234" i="21"/>
  <c r="D232" i="21"/>
  <c r="G232" i="21"/>
  <c r="J232" i="21"/>
  <c r="F232" i="21"/>
  <c r="L232" i="21"/>
  <c r="K232" i="21"/>
  <c r="E232" i="21"/>
  <c r="M232" i="21"/>
  <c r="H232" i="21"/>
  <c r="I232" i="21"/>
  <c r="C234" i="21" l="1"/>
  <c r="B234" i="21"/>
  <c r="A235" i="21"/>
  <c r="I233" i="21"/>
  <c r="J233" i="21"/>
  <c r="H233" i="21"/>
  <c r="D233" i="21"/>
  <c r="G233" i="21"/>
  <c r="K233" i="21"/>
  <c r="E233" i="21"/>
  <c r="L233" i="21"/>
  <c r="F233" i="21"/>
  <c r="M233" i="21"/>
  <c r="B235" i="21" l="1"/>
  <c r="C235" i="21"/>
  <c r="A236" i="21"/>
  <c r="E234" i="21"/>
  <c r="M234" i="21"/>
  <c r="F234" i="21"/>
  <c r="J234" i="21"/>
  <c r="I234" i="21"/>
  <c r="D234" i="21"/>
  <c r="G234" i="21"/>
  <c r="L234" i="21"/>
  <c r="H234" i="21"/>
  <c r="K234" i="21"/>
  <c r="B236" i="21" l="1"/>
  <c r="C236" i="21"/>
  <c r="A237" i="21"/>
  <c r="M235" i="21"/>
  <c r="K235" i="21"/>
  <c r="L235" i="21"/>
  <c r="F235" i="21"/>
  <c r="G235" i="21"/>
  <c r="J235" i="21"/>
  <c r="I235" i="21"/>
  <c r="H235" i="21"/>
  <c r="D235" i="21"/>
  <c r="E235" i="21"/>
  <c r="B237" i="21" l="1"/>
  <c r="C237" i="21"/>
  <c r="A238" i="21"/>
  <c r="H236" i="21"/>
  <c r="D236" i="21"/>
  <c r="F236" i="21"/>
  <c r="I236" i="21"/>
  <c r="M236" i="21"/>
  <c r="J236" i="21"/>
  <c r="G236" i="21"/>
  <c r="K236" i="21"/>
  <c r="L236" i="21"/>
  <c r="E236" i="21"/>
  <c r="B238" i="21" l="1"/>
  <c r="C238" i="21"/>
  <c r="A239" i="21"/>
  <c r="L237" i="21"/>
  <c r="I237" i="21"/>
  <c r="H237" i="21"/>
  <c r="E237" i="21"/>
  <c r="M237" i="21"/>
  <c r="K237" i="21"/>
  <c r="F237" i="21"/>
  <c r="D237" i="21"/>
  <c r="G237" i="21"/>
  <c r="J237" i="21"/>
  <c r="B239" i="21" l="1"/>
  <c r="C239" i="21"/>
  <c r="A240" i="21"/>
  <c r="H238" i="21"/>
  <c r="D238" i="21"/>
  <c r="J238" i="21"/>
  <c r="L238" i="21"/>
  <c r="E238" i="21"/>
  <c r="K238" i="21"/>
  <c r="F238" i="21"/>
  <c r="M238" i="21"/>
  <c r="G238" i="21"/>
  <c r="I238" i="21"/>
  <c r="B240" i="21" l="1"/>
  <c r="C240" i="21"/>
  <c r="A241" i="21"/>
  <c r="G239" i="21"/>
  <c r="F239" i="21"/>
  <c r="M239" i="21"/>
  <c r="E239" i="21"/>
  <c r="J239" i="21"/>
  <c r="D239" i="21"/>
  <c r="L239" i="21"/>
  <c r="I239" i="21"/>
  <c r="K239" i="21"/>
  <c r="H239" i="21"/>
  <c r="B241" i="21" l="1"/>
  <c r="C241" i="21"/>
  <c r="A242" i="21"/>
  <c r="I240" i="21"/>
  <c r="G240" i="21"/>
  <c r="E240" i="21"/>
  <c r="D240" i="21"/>
  <c r="H240" i="21"/>
  <c r="M240" i="21"/>
  <c r="L240" i="21"/>
  <c r="F240" i="21"/>
  <c r="K240" i="21"/>
  <c r="J240" i="21"/>
  <c r="B242" i="21" l="1"/>
  <c r="C242" i="21"/>
  <c r="A243" i="21"/>
  <c r="G241" i="21"/>
  <c r="D241" i="21"/>
  <c r="H241" i="21"/>
  <c r="K241" i="21"/>
  <c r="L241" i="21"/>
  <c r="F241" i="21"/>
  <c r="M241" i="21"/>
  <c r="E241" i="21"/>
  <c r="J241" i="21"/>
  <c r="I241" i="21"/>
  <c r="B243" i="21" l="1"/>
  <c r="C243" i="21"/>
  <c r="A244" i="21"/>
  <c r="I242" i="21"/>
  <c r="K242" i="21"/>
  <c r="E242" i="21"/>
  <c r="D242" i="21"/>
  <c r="J242" i="21"/>
  <c r="G242" i="21"/>
  <c r="H242" i="21"/>
  <c r="L242" i="21"/>
  <c r="M242" i="21"/>
  <c r="F242" i="21"/>
  <c r="B244" i="21" l="1"/>
  <c r="C244" i="21"/>
  <c r="A245" i="21"/>
  <c r="M243" i="21"/>
  <c r="H243" i="21"/>
  <c r="L243" i="21"/>
  <c r="F243" i="21"/>
  <c r="J243" i="21"/>
  <c r="I243" i="21"/>
  <c r="K243" i="21"/>
  <c r="D243" i="21"/>
  <c r="E243" i="21"/>
  <c r="G243" i="21"/>
  <c r="B245" i="21" l="1"/>
  <c r="C245" i="21"/>
  <c r="A246" i="21"/>
  <c r="M244" i="21"/>
  <c r="K244" i="21"/>
  <c r="H244" i="21"/>
  <c r="F244" i="21"/>
  <c r="D244" i="21"/>
  <c r="G244" i="21"/>
  <c r="I244" i="21"/>
  <c r="J244" i="21"/>
  <c r="L244" i="21"/>
  <c r="E244" i="21"/>
  <c r="C246" i="21" l="1"/>
  <c r="B246" i="21"/>
  <c r="A247" i="21"/>
  <c r="L245" i="21"/>
  <c r="M245" i="21"/>
  <c r="D245" i="21"/>
  <c r="H245" i="21"/>
  <c r="E245" i="21"/>
  <c r="J245" i="21"/>
  <c r="G245" i="21"/>
  <c r="K245" i="21"/>
  <c r="I245" i="21"/>
  <c r="F245" i="21"/>
  <c r="B247" i="21" l="1"/>
  <c r="C247" i="21"/>
  <c r="A248" i="21"/>
  <c r="F246" i="21"/>
  <c r="G246" i="21"/>
  <c r="E246" i="21"/>
  <c r="H246" i="21"/>
  <c r="I246" i="21"/>
  <c r="L246" i="21"/>
  <c r="D246" i="21"/>
  <c r="M246" i="21"/>
  <c r="J246" i="21"/>
  <c r="K246" i="21"/>
  <c r="B248" i="21" l="1"/>
  <c r="C248" i="21"/>
  <c r="A249" i="21"/>
  <c r="E247" i="21"/>
  <c r="F247" i="21"/>
  <c r="G247" i="21"/>
  <c r="M247" i="21"/>
  <c r="L247" i="21"/>
  <c r="K247" i="21"/>
  <c r="J247" i="21"/>
  <c r="I247" i="21"/>
  <c r="D247" i="21"/>
  <c r="H247" i="21"/>
  <c r="B249" i="21" l="1"/>
  <c r="C249" i="21"/>
  <c r="A250" i="21"/>
  <c r="I248" i="21"/>
  <c r="G248" i="21"/>
  <c r="D248" i="21"/>
  <c r="J248" i="21"/>
  <c r="H248" i="21"/>
  <c r="F248" i="21"/>
  <c r="E248" i="21"/>
  <c r="M248" i="21"/>
  <c r="L248" i="21"/>
  <c r="K248" i="21"/>
  <c r="C250" i="21" l="1"/>
  <c r="B250" i="21"/>
  <c r="A251" i="21"/>
  <c r="H249" i="21"/>
  <c r="M249" i="21"/>
  <c r="J249" i="21"/>
  <c r="E249" i="21"/>
  <c r="G249" i="21"/>
  <c r="F249" i="21"/>
  <c r="K249" i="21"/>
  <c r="D249" i="21"/>
  <c r="L249" i="21"/>
  <c r="I249" i="21"/>
  <c r="C251" i="21" l="1"/>
  <c r="B251" i="21"/>
  <c r="A252" i="21"/>
  <c r="L250" i="21"/>
  <c r="J250" i="21"/>
  <c r="F250" i="21"/>
  <c r="K250" i="21"/>
  <c r="E250" i="21"/>
  <c r="I250" i="21"/>
  <c r="M250" i="21"/>
  <c r="H250" i="21"/>
  <c r="G250" i="21"/>
  <c r="D250" i="21"/>
  <c r="B252" i="21" l="1"/>
  <c r="C252" i="21"/>
  <c r="A253" i="21"/>
  <c r="J251" i="21"/>
  <c r="E251" i="21"/>
  <c r="L251" i="21"/>
  <c r="F251" i="21"/>
  <c r="M251" i="21"/>
  <c r="D251" i="21"/>
  <c r="K251" i="21"/>
  <c r="H251" i="21"/>
  <c r="I251" i="21"/>
  <c r="G251" i="21"/>
  <c r="B253" i="21" l="1"/>
  <c r="C253" i="21"/>
  <c r="A254" i="21"/>
  <c r="E252" i="21"/>
  <c r="H252" i="21"/>
  <c r="F252" i="21"/>
  <c r="K252" i="21"/>
  <c r="D252" i="21"/>
  <c r="M252" i="21"/>
  <c r="I252" i="21"/>
  <c r="G252" i="21"/>
  <c r="L252" i="21"/>
  <c r="J252" i="21"/>
  <c r="B254" i="21" l="1"/>
  <c r="C254" i="21"/>
  <c r="A255" i="21"/>
  <c r="G253" i="21"/>
  <c r="F253" i="21"/>
  <c r="J253" i="21"/>
  <c r="D253" i="21"/>
  <c r="I253" i="21"/>
  <c r="H253" i="21"/>
  <c r="M253" i="21"/>
  <c r="K253" i="21"/>
  <c r="L253" i="21"/>
  <c r="E253" i="21"/>
  <c r="B255" i="21" l="1"/>
  <c r="C255" i="21"/>
  <c r="A256" i="21"/>
  <c r="F254" i="21"/>
  <c r="H254" i="21"/>
  <c r="I254" i="21"/>
  <c r="M254" i="21"/>
  <c r="L254" i="21"/>
  <c r="E254" i="21"/>
  <c r="K254" i="21"/>
  <c r="J254" i="21"/>
  <c r="D254" i="21"/>
  <c r="G254" i="21"/>
  <c r="B256" i="21" l="1"/>
  <c r="C256" i="21"/>
  <c r="A257" i="21"/>
  <c r="J255" i="21"/>
  <c r="D255" i="21"/>
  <c r="M255" i="21"/>
  <c r="E255" i="21"/>
  <c r="L255" i="21"/>
  <c r="H255" i="21"/>
  <c r="I255" i="21"/>
  <c r="K255" i="21"/>
  <c r="G255" i="21"/>
  <c r="F255" i="21"/>
  <c r="B257" i="21" l="1"/>
  <c r="C257" i="21"/>
  <c r="A258" i="21"/>
  <c r="F256" i="21"/>
  <c r="H256" i="21"/>
  <c r="L256" i="21"/>
  <c r="M256" i="21"/>
  <c r="I256" i="21"/>
  <c r="E256" i="21"/>
  <c r="D256" i="21"/>
  <c r="J256" i="21"/>
  <c r="G256" i="21"/>
  <c r="K256" i="21"/>
  <c r="B258" i="21" l="1"/>
  <c r="C258" i="21"/>
  <c r="A259" i="21"/>
  <c r="E257" i="21"/>
  <c r="H257" i="21"/>
  <c r="J257" i="21"/>
  <c r="F257" i="21"/>
  <c r="D257" i="21"/>
  <c r="I257" i="21"/>
  <c r="L257" i="21"/>
  <c r="M257" i="21"/>
  <c r="G257" i="21"/>
  <c r="K257" i="21"/>
  <c r="B259" i="21" l="1"/>
  <c r="C259" i="21"/>
  <c r="A260" i="21"/>
  <c r="D258" i="21"/>
  <c r="J258" i="21"/>
  <c r="H258" i="21"/>
  <c r="I258" i="21"/>
  <c r="K258" i="21"/>
  <c r="L258" i="21"/>
  <c r="G258" i="21"/>
  <c r="F258" i="21"/>
  <c r="E258" i="21"/>
  <c r="M258" i="21"/>
  <c r="B260" i="21" l="1"/>
  <c r="C260" i="21"/>
  <c r="A261" i="21"/>
  <c r="L259" i="21"/>
  <c r="I259" i="21"/>
  <c r="H259" i="21"/>
  <c r="M259" i="21"/>
  <c r="D259" i="21"/>
  <c r="J259" i="21"/>
  <c r="E259" i="21"/>
  <c r="G259" i="21"/>
  <c r="F259" i="21"/>
  <c r="K259" i="21"/>
  <c r="B261" i="21" l="1"/>
  <c r="C261" i="21"/>
  <c r="A262" i="21"/>
  <c r="L260" i="21"/>
  <c r="F260" i="21"/>
  <c r="G260" i="21"/>
  <c r="J260" i="21"/>
  <c r="K260" i="21"/>
  <c r="I260" i="21"/>
  <c r="M260" i="21"/>
  <c r="E260" i="21"/>
  <c r="D260" i="21"/>
  <c r="H260" i="21"/>
  <c r="B262" i="21" l="1"/>
  <c r="C262" i="21"/>
  <c r="A263" i="21"/>
  <c r="K261" i="21"/>
  <c r="L261" i="21"/>
  <c r="J261" i="21"/>
  <c r="G261" i="21"/>
  <c r="I261" i="21"/>
  <c r="E261" i="21"/>
  <c r="M261" i="21"/>
  <c r="H261" i="21"/>
  <c r="D261" i="21"/>
  <c r="F261" i="21"/>
  <c r="B263" i="21" l="1"/>
  <c r="C263" i="21"/>
  <c r="A264" i="21"/>
  <c r="D262" i="21"/>
  <c r="H262" i="21"/>
  <c r="F262" i="21"/>
  <c r="G262" i="21"/>
  <c r="M262" i="21"/>
  <c r="L262" i="21"/>
  <c r="J262" i="21"/>
  <c r="K262" i="21"/>
  <c r="I262" i="21"/>
  <c r="E262" i="21"/>
  <c r="B264" i="21" l="1"/>
  <c r="C264" i="21"/>
  <c r="A265" i="21"/>
  <c r="G263" i="21"/>
  <c r="K263" i="21"/>
  <c r="M263" i="21"/>
  <c r="J263" i="21"/>
  <c r="L263" i="21"/>
  <c r="E263" i="21"/>
  <c r="H263" i="21"/>
  <c r="I263" i="21"/>
  <c r="F263" i="21"/>
  <c r="D263" i="21"/>
  <c r="B265" i="21" l="1"/>
  <c r="C265" i="21"/>
  <c r="A266" i="21"/>
  <c r="M264" i="21"/>
  <c r="E264" i="21"/>
  <c r="K264" i="21"/>
  <c r="L264" i="21"/>
  <c r="H264" i="21"/>
  <c r="F264" i="21"/>
  <c r="D264" i="21"/>
  <c r="G264" i="21"/>
  <c r="I264" i="21"/>
  <c r="J264" i="21"/>
  <c r="B266" i="21" l="1"/>
  <c r="C266" i="21"/>
  <c r="A267" i="21"/>
  <c r="J265" i="21"/>
  <c r="I265" i="21"/>
  <c r="L265" i="21"/>
  <c r="M265" i="21"/>
  <c r="H265" i="21"/>
  <c r="K265" i="21"/>
  <c r="D265" i="21"/>
  <c r="G265" i="21"/>
  <c r="F265" i="21"/>
  <c r="E265" i="21"/>
  <c r="B267" i="21" l="1"/>
  <c r="C267" i="21"/>
  <c r="A268" i="21"/>
  <c r="E266" i="21"/>
  <c r="F266" i="21"/>
  <c r="L266" i="21"/>
  <c r="D266" i="21"/>
  <c r="M266" i="21"/>
  <c r="G266" i="21"/>
  <c r="I266" i="21"/>
  <c r="H266" i="21"/>
  <c r="K266" i="21"/>
  <c r="J266" i="21"/>
  <c r="B268" i="21" l="1"/>
  <c r="C268" i="21"/>
  <c r="A269" i="21"/>
  <c r="M267" i="21"/>
  <c r="L267" i="21"/>
  <c r="D267" i="21"/>
  <c r="J267" i="21"/>
  <c r="H267" i="21"/>
  <c r="G267" i="21"/>
  <c r="E267" i="21"/>
  <c r="F267" i="21"/>
  <c r="I267" i="21"/>
  <c r="K267" i="21"/>
  <c r="B269" i="21" l="1"/>
  <c r="C269" i="21"/>
  <c r="A270" i="21"/>
  <c r="L268" i="21"/>
  <c r="J268" i="21"/>
  <c r="M268" i="21"/>
  <c r="D268" i="21"/>
  <c r="K268" i="21"/>
  <c r="H268" i="21"/>
  <c r="G268" i="21"/>
  <c r="I268" i="21"/>
  <c r="E268" i="21"/>
  <c r="F268" i="21"/>
  <c r="C270" i="21" l="1"/>
  <c r="B270" i="21"/>
  <c r="A271" i="21"/>
  <c r="K269" i="21"/>
  <c r="F269" i="21"/>
  <c r="H269" i="21"/>
  <c r="M269" i="21"/>
  <c r="J269" i="21"/>
  <c r="D269" i="21"/>
  <c r="L269" i="21"/>
  <c r="E269" i="21"/>
  <c r="I269" i="21"/>
  <c r="G269" i="21"/>
  <c r="B271" i="21" l="1"/>
  <c r="C271" i="21"/>
  <c r="A272" i="21"/>
  <c r="G270" i="21"/>
  <c r="D270" i="21"/>
  <c r="K270" i="21"/>
  <c r="L270" i="21"/>
  <c r="J270" i="21"/>
  <c r="E270" i="21"/>
  <c r="M270" i="21"/>
  <c r="F270" i="21"/>
  <c r="H270" i="21"/>
  <c r="I270" i="21"/>
  <c r="B272" i="21" l="1"/>
  <c r="C272" i="21"/>
  <c r="A273" i="21"/>
  <c r="L271" i="21"/>
  <c r="K271" i="21"/>
  <c r="E271" i="21"/>
  <c r="D271" i="21"/>
  <c r="F271" i="21"/>
  <c r="H271" i="21"/>
  <c r="J271" i="21"/>
  <c r="G271" i="21"/>
  <c r="M271" i="21"/>
  <c r="I271" i="21"/>
  <c r="B273" i="21" l="1"/>
  <c r="C273" i="21"/>
  <c r="A274" i="21"/>
  <c r="E272" i="21"/>
  <c r="G272" i="21"/>
  <c r="J272" i="21"/>
  <c r="L272" i="21"/>
  <c r="K272" i="21"/>
  <c r="I272" i="21"/>
  <c r="D272" i="21"/>
  <c r="M272" i="21"/>
  <c r="F272" i="21"/>
  <c r="H272" i="21"/>
  <c r="B274" i="21" l="1"/>
  <c r="C274" i="21"/>
  <c r="A275" i="21"/>
  <c r="D273" i="21"/>
  <c r="J273" i="21"/>
  <c r="G273" i="21"/>
  <c r="H273" i="21"/>
  <c r="E273" i="21"/>
  <c r="F273" i="21"/>
  <c r="M273" i="21"/>
  <c r="K273" i="21"/>
  <c r="I273" i="21"/>
  <c r="L273" i="21"/>
  <c r="B275" i="21" l="1"/>
  <c r="C275" i="21"/>
  <c r="A276" i="21"/>
  <c r="F274" i="21"/>
  <c r="K274" i="21"/>
  <c r="J274" i="21"/>
  <c r="G274" i="21"/>
  <c r="E274" i="21"/>
  <c r="I274" i="21"/>
  <c r="H274" i="21"/>
  <c r="M274" i="21"/>
  <c r="D274" i="21"/>
  <c r="L274" i="21"/>
  <c r="B276" i="21" l="1"/>
  <c r="C276" i="21"/>
  <c r="A277" i="21"/>
  <c r="J275" i="21"/>
  <c r="I275" i="21"/>
  <c r="L275" i="21"/>
  <c r="G275" i="21"/>
  <c r="F275" i="21"/>
  <c r="D275" i="21"/>
  <c r="E275" i="21"/>
  <c r="H275" i="21"/>
  <c r="M275" i="21"/>
  <c r="K275" i="21"/>
  <c r="B277" i="21" l="1"/>
  <c r="C277" i="21"/>
  <c r="A278" i="21"/>
  <c r="L276" i="21"/>
  <c r="K276" i="21"/>
  <c r="I276" i="21"/>
  <c r="H276" i="21"/>
  <c r="F276" i="21"/>
  <c r="J276" i="21"/>
  <c r="M276" i="21"/>
  <c r="D276" i="21"/>
  <c r="G276" i="21"/>
  <c r="E276" i="21"/>
  <c r="B278" i="21" l="1"/>
  <c r="C278" i="21"/>
  <c r="A279" i="21"/>
  <c r="I277" i="21"/>
  <c r="D277" i="21"/>
  <c r="H277" i="21"/>
  <c r="K277" i="21"/>
  <c r="L277" i="21"/>
  <c r="G277" i="21"/>
  <c r="E277" i="21"/>
  <c r="M277" i="21"/>
  <c r="F277" i="21"/>
  <c r="J277" i="21"/>
  <c r="B279" i="21" l="1"/>
  <c r="C279" i="21"/>
  <c r="A280" i="21"/>
  <c r="J278" i="21"/>
  <c r="M278" i="21"/>
  <c r="I278" i="21"/>
  <c r="D278" i="21"/>
  <c r="G278" i="21"/>
  <c r="L278" i="21"/>
  <c r="H278" i="21"/>
  <c r="F278" i="21"/>
  <c r="E278" i="21"/>
  <c r="K278" i="21"/>
  <c r="B280" i="21" l="1"/>
  <c r="C280" i="21"/>
  <c r="A281" i="21"/>
  <c r="L279" i="21"/>
  <c r="K279" i="21"/>
  <c r="G279" i="21"/>
  <c r="I279" i="21"/>
  <c r="J279" i="21"/>
  <c r="H279" i="21"/>
  <c r="M279" i="21"/>
  <c r="E279" i="21"/>
  <c r="D279" i="21"/>
  <c r="F279" i="21"/>
  <c r="B281" i="21" l="1"/>
  <c r="C281" i="21"/>
  <c r="A282" i="21"/>
  <c r="M280" i="21"/>
  <c r="L280" i="21"/>
  <c r="J280" i="21"/>
  <c r="E280" i="21"/>
  <c r="I280" i="21"/>
  <c r="F280" i="21"/>
  <c r="D280" i="21"/>
  <c r="H280" i="21"/>
  <c r="G280" i="21"/>
  <c r="K280" i="21"/>
  <c r="C282" i="21" l="1"/>
  <c r="B282" i="21"/>
  <c r="A283" i="21"/>
  <c r="D281" i="21"/>
  <c r="G281" i="21"/>
  <c r="M281" i="21"/>
  <c r="H281" i="21"/>
  <c r="E281" i="21"/>
  <c r="F281" i="21"/>
  <c r="I281" i="21"/>
  <c r="L281" i="21"/>
  <c r="K281" i="21"/>
  <c r="J281" i="21"/>
  <c r="C283" i="21" l="1"/>
  <c r="B283" i="21"/>
  <c r="A284" i="21"/>
  <c r="M282" i="21"/>
  <c r="F282" i="21"/>
  <c r="E282" i="21"/>
  <c r="K282" i="21"/>
  <c r="L282" i="21"/>
  <c r="H282" i="21"/>
  <c r="D282" i="21"/>
  <c r="I282" i="21"/>
  <c r="J282" i="21"/>
  <c r="G282" i="21"/>
  <c r="B284" i="21" l="1"/>
  <c r="C284" i="21"/>
  <c r="A285" i="21"/>
  <c r="D283" i="21"/>
  <c r="H283" i="21"/>
  <c r="J283" i="21"/>
  <c r="I283" i="21"/>
  <c r="M283" i="21"/>
  <c r="L283" i="21"/>
  <c r="G283" i="21"/>
  <c r="E283" i="21"/>
  <c r="F283" i="21"/>
  <c r="K283" i="21"/>
  <c r="B285" i="21" l="1"/>
  <c r="C285" i="21"/>
  <c r="A286" i="21"/>
  <c r="L284" i="21"/>
  <c r="G284" i="21"/>
  <c r="M284" i="21"/>
  <c r="E284" i="21"/>
  <c r="I284" i="21"/>
  <c r="J284" i="21"/>
  <c r="D284" i="21"/>
  <c r="K284" i="21"/>
  <c r="H284" i="21"/>
  <c r="F284" i="21"/>
  <c r="B286" i="21" l="1"/>
  <c r="C286" i="21"/>
  <c r="A287" i="21"/>
  <c r="D285" i="21"/>
  <c r="F285" i="21"/>
  <c r="E285" i="21"/>
  <c r="J285" i="21"/>
  <c r="H285" i="21"/>
  <c r="M285" i="21"/>
  <c r="L285" i="21"/>
  <c r="I285" i="21"/>
  <c r="G285" i="21"/>
  <c r="K285" i="21"/>
  <c r="B287" i="21" l="1"/>
  <c r="C287" i="21"/>
  <c r="A288" i="21"/>
  <c r="H286" i="21"/>
  <c r="F286" i="21"/>
  <c r="K286" i="21"/>
  <c r="G286" i="21"/>
  <c r="J286" i="21"/>
  <c r="L286" i="21"/>
  <c r="I286" i="21"/>
  <c r="M286" i="21"/>
  <c r="E286" i="21"/>
  <c r="D286" i="21"/>
  <c r="B288" i="21" l="1"/>
  <c r="C288" i="21"/>
  <c r="A289" i="21"/>
  <c r="D287" i="21"/>
  <c r="H287" i="21"/>
  <c r="J287" i="21"/>
  <c r="M287" i="21"/>
  <c r="F287" i="21"/>
  <c r="G287" i="21"/>
  <c r="I287" i="21"/>
  <c r="E287" i="21"/>
  <c r="L287" i="21"/>
  <c r="K287" i="21"/>
  <c r="B289" i="21" l="1"/>
  <c r="C289" i="21"/>
  <c r="A290" i="21"/>
  <c r="K288" i="21"/>
  <c r="F288" i="21"/>
  <c r="G288" i="21"/>
  <c r="L288" i="21"/>
  <c r="J288" i="21"/>
  <c r="M288" i="21"/>
  <c r="I288" i="21"/>
  <c r="D288" i="21"/>
  <c r="E288" i="21"/>
  <c r="H288" i="21"/>
  <c r="B290" i="21" l="1"/>
  <c r="C290" i="21"/>
  <c r="A291" i="21"/>
  <c r="E289" i="21"/>
  <c r="L289" i="21"/>
  <c r="G289" i="21"/>
  <c r="D289" i="21"/>
  <c r="F289" i="21"/>
  <c r="J289" i="21"/>
  <c r="I289" i="21"/>
  <c r="H289" i="21"/>
  <c r="K289" i="21"/>
  <c r="M289" i="21"/>
  <c r="B291" i="21" l="1"/>
  <c r="C291" i="21"/>
  <c r="A292" i="21"/>
  <c r="E290" i="21"/>
  <c r="F290" i="21"/>
  <c r="I290" i="21"/>
  <c r="D290" i="21"/>
  <c r="J290" i="21"/>
  <c r="G290" i="21"/>
  <c r="H290" i="21"/>
  <c r="L290" i="21"/>
  <c r="M290" i="21"/>
  <c r="K290" i="21"/>
  <c r="B292" i="21" l="1"/>
  <c r="C292" i="21"/>
  <c r="A293" i="21"/>
  <c r="J291" i="21"/>
  <c r="M291" i="21"/>
  <c r="I291" i="21"/>
  <c r="G291" i="21"/>
  <c r="L291" i="21"/>
  <c r="H291" i="21"/>
  <c r="K291" i="21"/>
  <c r="F291" i="21"/>
  <c r="E291" i="21"/>
  <c r="D291" i="21"/>
  <c r="B293" i="21" l="1"/>
  <c r="C293" i="21"/>
  <c r="A294" i="21"/>
  <c r="G292" i="21"/>
  <c r="F292" i="21"/>
  <c r="L292" i="21"/>
  <c r="K292" i="21"/>
  <c r="H292" i="21"/>
  <c r="M292" i="21"/>
  <c r="J292" i="21"/>
  <c r="E292" i="21"/>
  <c r="I292" i="21"/>
  <c r="D292" i="21"/>
  <c r="B294" i="21" l="1"/>
  <c r="C294" i="21"/>
  <c r="A295" i="21"/>
  <c r="E293" i="21"/>
  <c r="J293" i="21"/>
  <c r="L293" i="21"/>
  <c r="G293" i="21"/>
  <c r="K293" i="21"/>
  <c r="F293" i="21"/>
  <c r="I293" i="21"/>
  <c r="M293" i="21"/>
  <c r="H293" i="21"/>
  <c r="D293" i="21"/>
  <c r="B295" i="21" l="1"/>
  <c r="C295" i="21"/>
  <c r="A296" i="21"/>
  <c r="M294" i="21"/>
  <c r="K294" i="21"/>
  <c r="I294" i="21"/>
  <c r="G294" i="21"/>
  <c r="F294" i="21"/>
  <c r="L294" i="21"/>
  <c r="J294" i="21"/>
  <c r="E294" i="21"/>
  <c r="H294" i="21"/>
  <c r="D294" i="21"/>
  <c r="B296" i="21" l="1"/>
  <c r="C296" i="21"/>
  <c r="A297" i="21"/>
  <c r="I295" i="21"/>
  <c r="L295" i="21"/>
  <c r="J295" i="21"/>
  <c r="D295" i="21"/>
  <c r="H295" i="21"/>
  <c r="M295" i="21"/>
  <c r="F295" i="21"/>
  <c r="K295" i="21"/>
  <c r="E295" i="21"/>
  <c r="G295" i="21"/>
  <c r="C297" i="21" l="1"/>
  <c r="B297" i="21"/>
  <c r="A298" i="21"/>
  <c r="M296" i="21"/>
  <c r="J296" i="21"/>
  <c r="H296" i="21"/>
  <c r="L296" i="21"/>
  <c r="E296" i="21"/>
  <c r="K296" i="21"/>
  <c r="F296" i="21"/>
  <c r="I296" i="21"/>
  <c r="G296" i="21"/>
  <c r="D296" i="21"/>
  <c r="B298" i="21" l="1"/>
  <c r="C298" i="21"/>
  <c r="A299" i="21"/>
  <c r="D297" i="21"/>
  <c r="I297" i="21"/>
  <c r="E297" i="21"/>
  <c r="J297" i="21"/>
  <c r="K297" i="21"/>
  <c r="G297" i="21"/>
  <c r="H297" i="21"/>
  <c r="L297" i="21"/>
  <c r="F297" i="21"/>
  <c r="M297" i="21"/>
  <c r="B299" i="21" l="1"/>
  <c r="C299" i="21"/>
  <c r="A300" i="21"/>
  <c r="F298" i="21"/>
  <c r="G298" i="21"/>
  <c r="I298" i="21"/>
  <c r="H298" i="21"/>
  <c r="D298" i="21"/>
  <c r="M298" i="21"/>
  <c r="E298" i="21"/>
  <c r="J298" i="21"/>
  <c r="L298" i="21"/>
  <c r="K298" i="21"/>
  <c r="B300" i="21" l="1"/>
  <c r="C300" i="21"/>
  <c r="A301" i="21"/>
  <c r="G299" i="21"/>
  <c r="H299" i="21"/>
  <c r="L299" i="21"/>
  <c r="E299" i="21"/>
  <c r="K299" i="21"/>
  <c r="M299" i="21"/>
  <c r="J299" i="21"/>
  <c r="F299" i="21"/>
  <c r="D299" i="21"/>
  <c r="I299" i="21"/>
  <c r="B301" i="21" l="1"/>
  <c r="C301" i="21"/>
  <c r="A302" i="21"/>
  <c r="M300" i="21"/>
  <c r="L300" i="21"/>
  <c r="E300" i="21"/>
  <c r="I300" i="21"/>
  <c r="G300" i="21"/>
  <c r="H300" i="21"/>
  <c r="D300" i="21"/>
  <c r="K300" i="21"/>
  <c r="J300" i="21"/>
  <c r="F300" i="21"/>
  <c r="C302" i="21" l="1"/>
  <c r="B302" i="21"/>
  <c r="A303" i="21"/>
  <c r="H301" i="21"/>
  <c r="D301" i="21"/>
  <c r="E301" i="21"/>
  <c r="G301" i="21"/>
  <c r="K301" i="21"/>
  <c r="M301" i="21"/>
  <c r="I301" i="21"/>
  <c r="L301" i="21"/>
  <c r="J301" i="21"/>
  <c r="F301" i="21"/>
  <c r="B303" i="21" l="1"/>
  <c r="C303" i="21"/>
  <c r="A304" i="21"/>
  <c r="J302" i="21"/>
  <c r="M302" i="21"/>
  <c r="L302" i="21"/>
  <c r="G302" i="21"/>
  <c r="H302" i="21"/>
  <c r="D302" i="21"/>
  <c r="K302" i="21"/>
  <c r="I302" i="21"/>
  <c r="E302" i="21"/>
  <c r="F302" i="21"/>
  <c r="B304" i="21" l="1"/>
  <c r="C304" i="21"/>
  <c r="A305" i="21"/>
  <c r="M303" i="21"/>
  <c r="H303" i="21"/>
  <c r="G303" i="21"/>
  <c r="J303" i="21"/>
  <c r="D303" i="21"/>
  <c r="L303" i="21"/>
  <c r="I303" i="21"/>
  <c r="K303" i="21"/>
  <c r="F303" i="21"/>
  <c r="E303" i="21"/>
  <c r="C305" i="21" l="1"/>
  <c r="B305" i="21"/>
  <c r="A306" i="21"/>
  <c r="G304" i="21"/>
  <c r="E304" i="21"/>
  <c r="M304" i="21"/>
  <c r="H304" i="21"/>
  <c r="K304" i="21"/>
  <c r="I304" i="21"/>
  <c r="F304" i="21"/>
  <c r="J304" i="21"/>
  <c r="L304" i="21"/>
  <c r="D304" i="21"/>
  <c r="B306" i="21" l="1"/>
  <c r="C306" i="21"/>
  <c r="A307" i="21"/>
  <c r="L305" i="21"/>
  <c r="F305" i="21"/>
  <c r="K305" i="21"/>
  <c r="G305" i="21"/>
  <c r="D305" i="21"/>
  <c r="E305" i="21"/>
  <c r="J305" i="21"/>
  <c r="I305" i="21"/>
  <c r="M305" i="21"/>
  <c r="H305" i="21"/>
  <c r="B307" i="21" l="1"/>
  <c r="C307" i="21"/>
  <c r="A308" i="21"/>
  <c r="E306" i="21"/>
  <c r="J306" i="21"/>
  <c r="I306" i="21"/>
  <c r="M306" i="21"/>
  <c r="K306" i="21"/>
  <c r="G306" i="21"/>
  <c r="F306" i="21"/>
  <c r="L306" i="21"/>
  <c r="D306" i="21"/>
  <c r="H306" i="21"/>
  <c r="B308" i="21" l="1"/>
  <c r="C308" i="21"/>
  <c r="A309" i="21"/>
  <c r="G307" i="21"/>
  <c r="M307" i="21"/>
  <c r="F307" i="21"/>
  <c r="L307" i="21"/>
  <c r="I307" i="21"/>
  <c r="H307" i="21"/>
  <c r="K307" i="21"/>
  <c r="J307" i="21"/>
  <c r="D307" i="21"/>
  <c r="E307" i="21"/>
  <c r="B309" i="21" l="1"/>
  <c r="C309" i="21"/>
  <c r="A310" i="21"/>
  <c r="I308" i="21"/>
  <c r="E308" i="21"/>
  <c r="F308" i="21"/>
  <c r="M308" i="21"/>
  <c r="D308" i="21"/>
  <c r="H308" i="21"/>
  <c r="G308" i="21"/>
  <c r="J308" i="21"/>
  <c r="L308" i="21"/>
  <c r="K308" i="21"/>
  <c r="C310" i="21" l="1"/>
  <c r="B310" i="21"/>
  <c r="A311" i="21"/>
  <c r="F309" i="21"/>
  <c r="E309" i="21"/>
  <c r="M309" i="21"/>
  <c r="D309" i="21"/>
  <c r="H309" i="21"/>
  <c r="K309" i="21"/>
  <c r="L309" i="21"/>
  <c r="J309" i="21"/>
  <c r="G309" i="21"/>
  <c r="I309" i="21"/>
  <c r="B311" i="21" l="1"/>
  <c r="C311" i="21"/>
  <c r="A312" i="21"/>
  <c r="K310" i="21"/>
  <c r="M310" i="21"/>
  <c r="H310" i="21"/>
  <c r="J310" i="21"/>
  <c r="D310" i="21"/>
  <c r="G310" i="21"/>
  <c r="F310" i="21"/>
  <c r="E310" i="21"/>
  <c r="I310" i="21"/>
  <c r="L310" i="21"/>
  <c r="B312" i="21" l="1"/>
  <c r="C312" i="21"/>
  <c r="A313" i="21"/>
  <c r="D311" i="21"/>
  <c r="E311" i="21"/>
  <c r="I311" i="21"/>
  <c r="G311" i="21"/>
  <c r="F311" i="21"/>
  <c r="L311" i="21"/>
  <c r="J311" i="21"/>
  <c r="M311" i="21"/>
  <c r="K311" i="21"/>
  <c r="H311" i="21"/>
  <c r="B313" i="21" l="1"/>
  <c r="C313" i="21"/>
  <c r="A314" i="21"/>
  <c r="F312" i="21"/>
  <c r="G312" i="21"/>
  <c r="H312" i="21"/>
  <c r="E312" i="21"/>
  <c r="K312" i="21"/>
  <c r="I312" i="21"/>
  <c r="J312" i="21"/>
  <c r="M312" i="21"/>
  <c r="L312" i="21"/>
  <c r="D312" i="21"/>
  <c r="B314" i="21" l="1"/>
  <c r="C314" i="21"/>
  <c r="A315" i="21"/>
  <c r="J313" i="21"/>
  <c r="K313" i="21"/>
  <c r="I313" i="21"/>
  <c r="L313" i="21"/>
  <c r="M313" i="21"/>
  <c r="G313" i="21"/>
  <c r="D313" i="21"/>
  <c r="E313" i="21"/>
  <c r="H313" i="21"/>
  <c r="F313" i="21"/>
  <c r="B315" i="21" l="1"/>
  <c r="C315" i="21"/>
  <c r="A316" i="21"/>
  <c r="K314" i="21"/>
  <c r="J314" i="21"/>
  <c r="G314" i="21"/>
  <c r="M314" i="21"/>
  <c r="H314" i="21"/>
  <c r="E314" i="21"/>
  <c r="I314" i="21"/>
  <c r="L314" i="21"/>
  <c r="F314" i="21"/>
  <c r="D314" i="21"/>
  <c r="B316" i="21" l="1"/>
  <c r="C316" i="21"/>
  <c r="A317" i="21"/>
  <c r="D315" i="21"/>
  <c r="G315" i="21"/>
  <c r="E315" i="21"/>
  <c r="K315" i="21"/>
  <c r="L315" i="21"/>
  <c r="J315" i="21"/>
  <c r="H315" i="21"/>
  <c r="I315" i="21"/>
  <c r="F315" i="21"/>
  <c r="M315" i="21"/>
  <c r="B317" i="21" l="1"/>
  <c r="C317" i="21"/>
  <c r="A318" i="21"/>
  <c r="G316" i="21"/>
  <c r="I316" i="21"/>
  <c r="E316" i="21"/>
  <c r="D316" i="21"/>
  <c r="K316" i="21"/>
  <c r="F316" i="21"/>
  <c r="L316" i="21"/>
  <c r="H316" i="21"/>
  <c r="M316" i="21"/>
  <c r="J316" i="21"/>
  <c r="B318" i="21" l="1"/>
  <c r="C318" i="21"/>
  <c r="A319" i="21"/>
  <c r="H317" i="21"/>
  <c r="L317" i="21"/>
  <c r="M317" i="21"/>
  <c r="F317" i="21"/>
  <c r="K317" i="21"/>
  <c r="J317" i="21"/>
  <c r="E317" i="21"/>
  <c r="I317" i="21"/>
  <c r="D317" i="21"/>
  <c r="G317" i="21"/>
  <c r="B319" i="21" l="1"/>
  <c r="C319" i="21"/>
  <c r="A320" i="21"/>
  <c r="F318" i="21"/>
  <c r="E318" i="21"/>
  <c r="K318" i="21"/>
  <c r="H318" i="21"/>
  <c r="I318" i="21"/>
  <c r="G318" i="21"/>
  <c r="J318" i="21"/>
  <c r="D318" i="21"/>
  <c r="L318" i="21"/>
  <c r="M318" i="21"/>
  <c r="B320" i="21" l="1"/>
  <c r="C320" i="21"/>
  <c r="A321" i="21"/>
  <c r="I319" i="21"/>
  <c r="M319" i="21"/>
  <c r="J319" i="21"/>
  <c r="E319" i="21"/>
  <c r="K319" i="21"/>
  <c r="H319" i="21"/>
  <c r="D319" i="21"/>
  <c r="G319" i="21"/>
  <c r="L319" i="21"/>
  <c r="F319" i="21"/>
  <c r="B321" i="21" l="1"/>
  <c r="C321" i="21"/>
  <c r="A322" i="21"/>
  <c r="H320" i="21"/>
  <c r="E320" i="21"/>
  <c r="G320" i="21"/>
  <c r="I320" i="21"/>
  <c r="D320" i="21"/>
  <c r="F320" i="21"/>
  <c r="M320" i="21"/>
  <c r="K320" i="21"/>
  <c r="L320" i="21"/>
  <c r="J320" i="21"/>
  <c r="B322" i="21" l="1"/>
  <c r="C322" i="21"/>
  <c r="A323" i="21"/>
  <c r="D321" i="21"/>
  <c r="G321" i="21"/>
  <c r="F321" i="21"/>
  <c r="I321" i="21"/>
  <c r="H321" i="21"/>
  <c r="J321" i="21"/>
  <c r="E321" i="21"/>
  <c r="M321" i="21"/>
  <c r="K321" i="21"/>
  <c r="L321" i="21"/>
  <c r="B323" i="21" l="1"/>
  <c r="C323" i="21"/>
  <c r="A324" i="21"/>
  <c r="F322" i="21"/>
  <c r="I322" i="21"/>
  <c r="L322" i="21"/>
  <c r="H322" i="21"/>
  <c r="K322" i="21"/>
  <c r="E322" i="21"/>
  <c r="D322" i="21"/>
  <c r="G322" i="21"/>
  <c r="M322" i="21"/>
  <c r="J322" i="21"/>
  <c r="B324" i="21" l="1"/>
  <c r="C324" i="21"/>
  <c r="A325" i="21"/>
  <c r="J323" i="21"/>
  <c r="K323" i="21"/>
  <c r="G323" i="21"/>
  <c r="H323" i="21"/>
  <c r="L323" i="21"/>
  <c r="M323" i="21"/>
  <c r="I323" i="21"/>
  <c r="F323" i="21"/>
  <c r="D323" i="21"/>
  <c r="E323" i="21"/>
  <c r="B325" i="21" l="1"/>
  <c r="C325" i="21"/>
  <c r="A326" i="21"/>
  <c r="F324" i="21"/>
  <c r="K324" i="21"/>
  <c r="I324" i="21"/>
  <c r="J324" i="21"/>
  <c r="D324" i="21"/>
  <c r="H324" i="21"/>
  <c r="E324" i="21"/>
  <c r="L324" i="21"/>
  <c r="G324" i="21"/>
  <c r="M324" i="21"/>
  <c r="B326" i="21" l="1"/>
  <c r="C326" i="21"/>
  <c r="A327" i="21"/>
  <c r="J325" i="21"/>
  <c r="F325" i="21"/>
  <c r="M325" i="21"/>
  <c r="I325" i="21"/>
  <c r="K325" i="21"/>
  <c r="E325" i="21"/>
  <c r="G325" i="21"/>
  <c r="D325" i="21"/>
  <c r="H325" i="21"/>
  <c r="L325" i="21"/>
  <c r="B327" i="21" l="1"/>
  <c r="C327" i="21"/>
  <c r="A328" i="21"/>
  <c r="M326" i="21"/>
  <c r="J326" i="21"/>
  <c r="H326" i="21"/>
  <c r="E326" i="21"/>
  <c r="I326" i="21"/>
  <c r="F326" i="21"/>
  <c r="L326" i="21"/>
  <c r="G326" i="21"/>
  <c r="K326" i="21"/>
  <c r="D326" i="21"/>
  <c r="B328" i="21" l="1"/>
  <c r="C328" i="21"/>
  <c r="A329" i="21"/>
  <c r="M327" i="21"/>
  <c r="J327" i="21"/>
  <c r="H327" i="21"/>
  <c r="F327" i="21"/>
  <c r="L327" i="21"/>
  <c r="D327" i="21"/>
  <c r="G327" i="21"/>
  <c r="K327" i="21"/>
  <c r="I327" i="21"/>
  <c r="E327" i="21"/>
  <c r="C329" i="21" l="1"/>
  <c r="B329" i="21"/>
  <c r="A330" i="21"/>
  <c r="L328" i="21"/>
  <c r="I328" i="21"/>
  <c r="E328" i="21"/>
  <c r="D328" i="21"/>
  <c r="H328" i="21"/>
  <c r="G328" i="21"/>
  <c r="M328" i="21"/>
  <c r="J328" i="21"/>
  <c r="F328" i="21"/>
  <c r="K328" i="21"/>
  <c r="B330" i="21" l="1"/>
  <c r="C330" i="21"/>
  <c r="A331" i="21"/>
  <c r="J329" i="21"/>
  <c r="E329" i="21"/>
  <c r="M329" i="21"/>
  <c r="K329" i="21"/>
  <c r="H329" i="21"/>
  <c r="G329" i="21"/>
  <c r="I329" i="21"/>
  <c r="F329" i="21"/>
  <c r="L329" i="21"/>
  <c r="D329" i="21"/>
  <c r="B331" i="21" l="1"/>
  <c r="C331" i="21"/>
  <c r="A332" i="21"/>
  <c r="H330" i="21"/>
  <c r="F330" i="21"/>
  <c r="L330" i="21"/>
  <c r="G330" i="21"/>
  <c r="I330" i="21"/>
  <c r="D330" i="21"/>
  <c r="J330" i="21"/>
  <c r="M330" i="21"/>
  <c r="E330" i="21"/>
  <c r="K330" i="21"/>
  <c r="B332" i="21" l="1"/>
  <c r="C332" i="21"/>
  <c r="A333" i="21"/>
  <c r="E331" i="21"/>
  <c r="M331" i="21"/>
  <c r="G331" i="21"/>
  <c r="F331" i="21"/>
  <c r="I331" i="21"/>
  <c r="K331" i="21"/>
  <c r="D331" i="21"/>
  <c r="L331" i="21"/>
  <c r="J331" i="21"/>
  <c r="H331" i="21"/>
  <c r="B333" i="21" l="1"/>
  <c r="C333" i="21"/>
  <c r="A334" i="21"/>
  <c r="D332" i="21"/>
  <c r="L332" i="21"/>
  <c r="H332" i="21"/>
  <c r="I332" i="21"/>
  <c r="J332" i="21"/>
  <c r="E332" i="21"/>
  <c r="M332" i="21"/>
  <c r="F332" i="21"/>
  <c r="K332" i="21"/>
  <c r="G332" i="21"/>
  <c r="B334" i="21" l="1"/>
  <c r="C334" i="21"/>
  <c r="A335" i="21"/>
  <c r="I333" i="21"/>
  <c r="E333" i="21"/>
  <c r="F333" i="21"/>
  <c r="J333" i="21"/>
  <c r="M333" i="21"/>
  <c r="G333" i="21"/>
  <c r="K333" i="21"/>
  <c r="L333" i="21"/>
  <c r="H333" i="21"/>
  <c r="D333" i="21"/>
  <c r="B335" i="21" l="1"/>
  <c r="C335" i="21"/>
  <c r="A336" i="21"/>
  <c r="F334" i="21"/>
  <c r="M334" i="21"/>
  <c r="E334" i="21"/>
  <c r="L334" i="21"/>
  <c r="H334" i="21"/>
  <c r="I334" i="21"/>
  <c r="K334" i="21"/>
  <c r="J334" i="21"/>
  <c r="G334" i="21"/>
  <c r="D334" i="21"/>
  <c r="B336" i="21" l="1"/>
  <c r="C336" i="21"/>
  <c r="A337" i="21"/>
  <c r="K335" i="21"/>
  <c r="H335" i="21"/>
  <c r="F335" i="21"/>
  <c r="D335" i="21"/>
  <c r="M335" i="21"/>
  <c r="I335" i="21"/>
  <c r="E335" i="21"/>
  <c r="L335" i="21"/>
  <c r="J335" i="21"/>
  <c r="G335" i="21"/>
  <c r="B337" i="21" l="1"/>
  <c r="C337" i="21"/>
  <c r="A338" i="21"/>
  <c r="L336" i="21"/>
  <c r="I336" i="21"/>
  <c r="H336" i="21"/>
  <c r="K336" i="21"/>
  <c r="F336" i="21"/>
  <c r="J336" i="21"/>
  <c r="G336" i="21"/>
  <c r="M336" i="21"/>
  <c r="E336" i="21"/>
  <c r="D336" i="21"/>
  <c r="B338" i="21" l="1"/>
  <c r="C338" i="21"/>
  <c r="A339" i="21"/>
  <c r="L337" i="21"/>
  <c r="H337" i="21"/>
  <c r="J337" i="21"/>
  <c r="M337" i="21"/>
  <c r="K337" i="21"/>
  <c r="I337" i="21"/>
  <c r="E337" i="21"/>
  <c r="F337" i="21"/>
  <c r="G337" i="21"/>
  <c r="D337" i="21"/>
  <c r="B339" i="21" l="1"/>
  <c r="C339" i="21"/>
  <c r="A340" i="21"/>
  <c r="G338" i="21"/>
  <c r="E338" i="21"/>
  <c r="L338" i="21"/>
  <c r="F338" i="21"/>
  <c r="I338" i="21"/>
  <c r="D338" i="21"/>
  <c r="J338" i="21"/>
  <c r="K338" i="21"/>
  <c r="M338" i="21"/>
  <c r="H338" i="21"/>
  <c r="B340" i="21" l="1"/>
  <c r="C340" i="21"/>
  <c r="A341" i="21"/>
  <c r="J339" i="21"/>
  <c r="M339" i="21"/>
  <c r="E339" i="21"/>
  <c r="D339" i="21"/>
  <c r="G339" i="21"/>
  <c r="F339" i="21"/>
  <c r="L339" i="21"/>
  <c r="H339" i="21"/>
  <c r="I339" i="21"/>
  <c r="K339" i="21"/>
  <c r="B341" i="21" l="1"/>
  <c r="C341" i="21"/>
  <c r="A342" i="21"/>
  <c r="E340" i="21"/>
  <c r="F340" i="21"/>
  <c r="D340" i="21"/>
  <c r="H340" i="21"/>
  <c r="G340" i="21"/>
  <c r="L340" i="21"/>
  <c r="K340" i="21"/>
  <c r="M340" i="21"/>
  <c r="I340" i="21"/>
  <c r="J340" i="21"/>
  <c r="B342" i="21" l="1"/>
  <c r="C342" i="21"/>
  <c r="A343" i="21"/>
  <c r="F341" i="21"/>
  <c r="K341" i="21"/>
  <c r="E341" i="21"/>
  <c r="L341" i="21"/>
  <c r="I341" i="21"/>
  <c r="G341" i="21"/>
  <c r="D341" i="21"/>
  <c r="M341" i="21"/>
  <c r="J341" i="21"/>
  <c r="H341" i="21"/>
  <c r="B343" i="21" l="1"/>
  <c r="C343" i="21"/>
  <c r="A344" i="21"/>
  <c r="D342" i="21"/>
  <c r="E342" i="21"/>
  <c r="K342" i="21"/>
  <c r="M342" i="21"/>
  <c r="L342" i="21"/>
  <c r="I342" i="21"/>
  <c r="G342" i="21"/>
  <c r="F342" i="21"/>
  <c r="J342" i="21"/>
  <c r="H342" i="21"/>
  <c r="B344" i="21" l="1"/>
  <c r="C344" i="21"/>
  <c r="A345" i="21"/>
  <c r="K343" i="21"/>
  <c r="H343" i="21"/>
  <c r="M343" i="21"/>
  <c r="L343" i="21"/>
  <c r="I343" i="21"/>
  <c r="D343" i="21"/>
  <c r="E343" i="21"/>
  <c r="G343" i="21"/>
  <c r="F343" i="21"/>
  <c r="J343" i="21"/>
  <c r="B345" i="21" l="1"/>
  <c r="C345" i="21"/>
  <c r="A346" i="21"/>
  <c r="M344" i="21"/>
  <c r="D344" i="21"/>
  <c r="J344" i="21"/>
  <c r="K344" i="21"/>
  <c r="E344" i="21"/>
  <c r="G344" i="21"/>
  <c r="H344" i="21"/>
  <c r="L344" i="21"/>
  <c r="I344" i="21"/>
  <c r="F344" i="21"/>
  <c r="B346" i="21" l="1"/>
  <c r="C346" i="21"/>
  <c r="A347" i="21"/>
  <c r="F345" i="21"/>
  <c r="M345" i="21"/>
  <c r="D345" i="21"/>
  <c r="L345" i="21"/>
  <c r="K345" i="21"/>
  <c r="G345" i="21"/>
  <c r="E345" i="21"/>
  <c r="J345" i="21"/>
  <c r="I345" i="21"/>
  <c r="H345" i="21"/>
  <c r="B347" i="21" l="1"/>
  <c r="C347" i="21"/>
  <c r="A348" i="21"/>
  <c r="L346" i="21"/>
  <c r="H346" i="21"/>
  <c r="K346" i="21"/>
  <c r="I346" i="21"/>
  <c r="J346" i="21"/>
  <c r="E346" i="21"/>
  <c r="D346" i="21"/>
  <c r="G346" i="21"/>
  <c r="F346" i="21"/>
  <c r="M346" i="21"/>
  <c r="B348" i="21" l="1"/>
  <c r="C348" i="21"/>
  <c r="A349" i="21"/>
  <c r="I347" i="21"/>
  <c r="K347" i="21"/>
  <c r="E347" i="21"/>
  <c r="M347" i="21"/>
  <c r="D347" i="21"/>
  <c r="J347" i="21"/>
  <c r="F347" i="21"/>
  <c r="H347" i="21"/>
  <c r="G347" i="21"/>
  <c r="L347" i="21"/>
  <c r="B349" i="21" l="1"/>
  <c r="C349" i="21"/>
  <c r="A350" i="21"/>
  <c r="M348" i="21"/>
  <c r="H348" i="21"/>
  <c r="K348" i="21"/>
  <c r="E348" i="21"/>
  <c r="F348" i="21"/>
  <c r="J348" i="21"/>
  <c r="D348" i="21"/>
  <c r="I348" i="21"/>
  <c r="L348" i="21"/>
  <c r="G348" i="21"/>
  <c r="C350" i="21" l="1"/>
  <c r="B350" i="21"/>
  <c r="A351" i="21"/>
  <c r="G349" i="21"/>
  <c r="I349" i="21"/>
  <c r="K349" i="21"/>
  <c r="D349" i="21"/>
  <c r="E349" i="21"/>
  <c r="M349" i="21"/>
  <c r="J349" i="21"/>
  <c r="H349" i="21"/>
  <c r="L349" i="21"/>
  <c r="F349" i="21"/>
  <c r="B351" i="21" l="1"/>
  <c r="C351" i="21"/>
  <c r="A352" i="21"/>
  <c r="F350" i="21"/>
  <c r="K350" i="21"/>
  <c r="L350" i="21"/>
  <c r="H350" i="21"/>
  <c r="D350" i="21"/>
  <c r="J350" i="21"/>
  <c r="E350" i="21"/>
  <c r="I350" i="21"/>
  <c r="G350" i="21"/>
  <c r="M350" i="21"/>
  <c r="B352" i="21" l="1"/>
  <c r="C352" i="21"/>
  <c r="A353" i="21"/>
  <c r="I351" i="21"/>
  <c r="H351" i="21"/>
  <c r="D351" i="21"/>
  <c r="G351" i="21"/>
  <c r="F351" i="21"/>
  <c r="K351" i="21"/>
  <c r="E351" i="21"/>
  <c r="L351" i="21"/>
  <c r="J351" i="21"/>
  <c r="M351" i="21"/>
  <c r="B353" i="21" l="1"/>
  <c r="C353" i="21"/>
  <c r="A354" i="21"/>
  <c r="D352" i="21"/>
  <c r="I352" i="21"/>
  <c r="K352" i="21"/>
  <c r="H352" i="21"/>
  <c r="F352" i="21"/>
  <c r="J352" i="21"/>
  <c r="L352" i="21"/>
  <c r="M352" i="21"/>
  <c r="G352" i="21"/>
  <c r="E352" i="21"/>
  <c r="B354" i="21" l="1"/>
  <c r="C354" i="21"/>
  <c r="A355" i="21"/>
  <c r="H353" i="21"/>
  <c r="M353" i="21"/>
  <c r="L353" i="21"/>
  <c r="F353" i="21"/>
  <c r="D353" i="21"/>
  <c r="G353" i="21"/>
  <c r="E353" i="21"/>
  <c r="J353" i="21"/>
  <c r="K353" i="21"/>
  <c r="I353" i="21"/>
  <c r="B355" i="21" l="1"/>
  <c r="C355" i="21"/>
  <c r="A356" i="21"/>
  <c r="H354" i="21"/>
  <c r="I354" i="21"/>
  <c r="L354" i="21"/>
  <c r="G354" i="21"/>
  <c r="K354" i="21"/>
  <c r="F354" i="21"/>
  <c r="J354" i="21"/>
  <c r="M354" i="21"/>
  <c r="D354" i="21"/>
  <c r="E354" i="21"/>
  <c r="B356" i="21" l="1"/>
  <c r="C356" i="21"/>
  <c r="A357" i="21"/>
  <c r="D355" i="21"/>
  <c r="G355" i="21"/>
  <c r="I355" i="21"/>
  <c r="E355" i="21"/>
  <c r="L355" i="21"/>
  <c r="M355" i="21"/>
  <c r="J355" i="21"/>
  <c r="K355" i="21"/>
  <c r="F355" i="21"/>
  <c r="H355" i="21"/>
  <c r="B357" i="21" l="1"/>
  <c r="C357" i="21"/>
  <c r="A358" i="21"/>
  <c r="D356" i="21"/>
  <c r="G356" i="21"/>
  <c r="M356" i="21"/>
  <c r="H356" i="21"/>
  <c r="I356" i="21"/>
  <c r="E356" i="21"/>
  <c r="K356" i="21"/>
  <c r="L356" i="21"/>
  <c r="J356" i="21"/>
  <c r="F356" i="21"/>
  <c r="B358" i="21" l="1"/>
  <c r="C358" i="21"/>
  <c r="A359" i="21"/>
  <c r="E357" i="21"/>
  <c r="F357" i="21"/>
  <c r="I357" i="21"/>
  <c r="K357" i="21"/>
  <c r="J357" i="21"/>
  <c r="M357" i="21"/>
  <c r="H357" i="21"/>
  <c r="L357" i="21"/>
  <c r="D357" i="21"/>
  <c r="G357" i="21"/>
  <c r="B359" i="21" l="1"/>
  <c r="C359" i="21"/>
  <c r="A360" i="21"/>
  <c r="L358" i="21"/>
  <c r="D358" i="21"/>
  <c r="H358" i="21"/>
  <c r="F358" i="21"/>
  <c r="M358" i="21"/>
  <c r="J358" i="21"/>
  <c r="E358" i="21"/>
  <c r="I358" i="21"/>
  <c r="K358" i="21"/>
  <c r="G358" i="21"/>
  <c r="B360" i="21" l="1"/>
  <c r="C360" i="21"/>
  <c r="A361" i="21"/>
  <c r="I359" i="21"/>
  <c r="M359" i="21"/>
  <c r="D359" i="21"/>
  <c r="G359" i="21"/>
  <c r="F359" i="21"/>
  <c r="K359" i="21"/>
  <c r="H359" i="21"/>
  <c r="E359" i="21"/>
  <c r="J359" i="21"/>
  <c r="L359" i="21"/>
  <c r="B361" i="21" l="1"/>
  <c r="C361" i="21"/>
  <c r="A362" i="21"/>
  <c r="G360" i="21"/>
  <c r="J360" i="21"/>
  <c r="L360" i="21"/>
  <c r="E360" i="21"/>
  <c r="H360" i="21"/>
  <c r="M360" i="21"/>
  <c r="D360" i="21"/>
  <c r="F360" i="21"/>
  <c r="I360" i="21"/>
  <c r="K360" i="21"/>
  <c r="B362" i="21" l="1"/>
  <c r="C362" i="21"/>
  <c r="A363" i="21"/>
  <c r="K361" i="21"/>
  <c r="I361" i="21"/>
  <c r="D361" i="21"/>
  <c r="E361" i="21"/>
  <c r="L361" i="21"/>
  <c r="M361" i="21"/>
  <c r="F361" i="21"/>
  <c r="J361" i="21"/>
  <c r="H361" i="21"/>
  <c r="G361" i="21"/>
  <c r="B363" i="21" l="1"/>
  <c r="C363" i="21"/>
  <c r="A364" i="21"/>
  <c r="M362" i="21"/>
  <c r="G362" i="21"/>
  <c r="J362" i="21"/>
  <c r="K362" i="21"/>
  <c r="F362" i="21"/>
  <c r="H362" i="21"/>
  <c r="E362" i="21"/>
  <c r="D362" i="21"/>
  <c r="L362" i="21"/>
  <c r="I362" i="21"/>
  <c r="B364" i="21" l="1"/>
  <c r="C364" i="21"/>
  <c r="A365" i="21"/>
  <c r="I363" i="21"/>
  <c r="J363" i="21"/>
  <c r="K363" i="21"/>
  <c r="D363" i="21"/>
  <c r="M363" i="21"/>
  <c r="F363" i="21"/>
  <c r="G363" i="21"/>
  <c r="E363" i="21"/>
  <c r="L363" i="21"/>
  <c r="H363" i="21"/>
  <c r="B365" i="21" l="1"/>
  <c r="C365" i="21"/>
  <c r="A366" i="21"/>
  <c r="G364" i="21"/>
  <c r="D364" i="21"/>
  <c r="K364" i="21"/>
  <c r="F364" i="21"/>
  <c r="E364" i="21"/>
  <c r="L364" i="21"/>
  <c r="J364" i="21"/>
  <c r="H364" i="21"/>
  <c r="M364" i="21"/>
  <c r="I364" i="21"/>
  <c r="C366" i="21" l="1"/>
  <c r="B366" i="21"/>
  <c r="A367" i="21"/>
  <c r="J365" i="21"/>
  <c r="H365" i="21"/>
  <c r="G365" i="21"/>
  <c r="D365" i="21"/>
  <c r="E365" i="21"/>
  <c r="K365" i="21"/>
  <c r="M365" i="21"/>
  <c r="F365" i="21"/>
  <c r="I365" i="21"/>
  <c r="L365" i="21"/>
  <c r="B367" i="21" l="1"/>
  <c r="C367" i="21"/>
  <c r="A368" i="21"/>
  <c r="J366" i="21"/>
  <c r="M366" i="21"/>
  <c r="K366" i="21"/>
  <c r="D366" i="21"/>
  <c r="I366" i="21"/>
  <c r="H366" i="21"/>
  <c r="G366" i="21"/>
  <c r="E366" i="21"/>
  <c r="F366" i="21"/>
  <c r="L366" i="21"/>
  <c r="B368" i="21" l="1"/>
  <c r="C368" i="21"/>
  <c r="A369" i="21"/>
  <c r="I367" i="21"/>
  <c r="G367" i="21"/>
  <c r="F367" i="21"/>
  <c r="D367" i="21"/>
  <c r="J367" i="21"/>
  <c r="E367" i="21"/>
  <c r="K367" i="21"/>
  <c r="H367" i="21"/>
  <c r="L367" i="21"/>
  <c r="M367" i="21"/>
  <c r="B369" i="21" l="1"/>
  <c r="C369" i="21"/>
  <c r="A370" i="21"/>
  <c r="J368" i="21"/>
  <c r="D368" i="21"/>
  <c r="M368" i="21"/>
  <c r="E368" i="21"/>
  <c r="I368" i="21"/>
  <c r="G368" i="21"/>
  <c r="H368" i="21"/>
  <c r="F368" i="21"/>
  <c r="K368" i="21"/>
  <c r="L368" i="21"/>
  <c r="B370" i="21" l="1"/>
  <c r="C370" i="21"/>
  <c r="A371" i="21"/>
  <c r="M369" i="21"/>
  <c r="D369" i="21"/>
  <c r="J369" i="21"/>
  <c r="I369" i="21"/>
  <c r="K369" i="21"/>
  <c r="G369" i="21"/>
  <c r="L369" i="21"/>
  <c r="E369" i="21"/>
  <c r="H369" i="21"/>
  <c r="F369" i="21"/>
  <c r="B371" i="21" l="1"/>
  <c r="C371" i="21"/>
  <c r="A372" i="21"/>
  <c r="E370" i="21"/>
  <c r="K370" i="21"/>
  <c r="G370" i="21"/>
  <c r="H370" i="21"/>
  <c r="D370" i="21"/>
  <c r="M370" i="21"/>
  <c r="I370" i="21"/>
  <c r="F370" i="21"/>
  <c r="J370" i="21"/>
  <c r="L370" i="21"/>
  <c r="B372" i="21" l="1"/>
  <c r="C372" i="21"/>
  <c r="A373" i="21"/>
  <c r="L371" i="21"/>
  <c r="I371" i="21"/>
  <c r="K371" i="21"/>
  <c r="F371" i="21"/>
  <c r="D371" i="21"/>
  <c r="H371" i="21"/>
  <c r="J371" i="21"/>
  <c r="G371" i="21"/>
  <c r="M371" i="21"/>
  <c r="E371" i="21"/>
  <c r="B373" i="21" l="1"/>
  <c r="C373" i="21"/>
  <c r="A374" i="21"/>
  <c r="J372" i="21"/>
  <c r="L372" i="21"/>
  <c r="D372" i="21"/>
  <c r="F372" i="21"/>
  <c r="M372" i="21"/>
  <c r="E372" i="21"/>
  <c r="G372" i="21"/>
  <c r="I372" i="21"/>
  <c r="K372" i="21"/>
  <c r="H372" i="21"/>
  <c r="B374" i="21" l="1"/>
  <c r="C374" i="21"/>
  <c r="A375" i="21"/>
  <c r="D373" i="21"/>
  <c r="I373" i="21"/>
  <c r="K373" i="21"/>
  <c r="L373" i="21"/>
  <c r="M373" i="21"/>
  <c r="H373" i="21"/>
  <c r="J373" i="21"/>
  <c r="F373" i="21"/>
  <c r="G373" i="21"/>
  <c r="E373" i="21"/>
  <c r="B375" i="21" l="1"/>
  <c r="C375" i="21"/>
  <c r="A376" i="21"/>
  <c r="K374" i="21"/>
  <c r="E374" i="21"/>
  <c r="H374" i="21"/>
  <c r="M374" i="21"/>
  <c r="G374" i="21"/>
  <c r="I374" i="21"/>
  <c r="F374" i="21"/>
  <c r="D374" i="21"/>
  <c r="L374" i="21"/>
  <c r="J374" i="21"/>
  <c r="B376" i="21" l="1"/>
  <c r="C376" i="21"/>
  <c r="A377" i="21"/>
  <c r="D375" i="21"/>
  <c r="J375" i="21"/>
  <c r="G375" i="21"/>
  <c r="L375" i="21"/>
  <c r="H375" i="21"/>
  <c r="F375" i="21"/>
  <c r="M375" i="21"/>
  <c r="E375" i="21"/>
  <c r="I375" i="21"/>
  <c r="K375" i="21"/>
  <c r="B377" i="21" l="1"/>
  <c r="C377" i="21"/>
  <c r="A378" i="21"/>
  <c r="M376" i="21"/>
  <c r="H376" i="21"/>
  <c r="E376" i="21"/>
  <c r="J376" i="21"/>
  <c r="G376" i="21"/>
  <c r="I376" i="21"/>
  <c r="D376" i="21"/>
  <c r="F376" i="21"/>
  <c r="L376" i="21"/>
  <c r="K376" i="21"/>
  <c r="B378" i="21" l="1"/>
  <c r="C378" i="21"/>
  <c r="A379" i="21"/>
  <c r="K377" i="21"/>
  <c r="I377" i="21"/>
  <c r="D377" i="21"/>
  <c r="F377" i="21"/>
  <c r="M377" i="21"/>
  <c r="L377" i="21"/>
  <c r="G377" i="21"/>
  <c r="E377" i="21"/>
  <c r="H377" i="21"/>
  <c r="J377" i="21"/>
  <c r="B379" i="21" l="1"/>
  <c r="C379" i="21"/>
  <c r="A380" i="21"/>
  <c r="F378" i="21"/>
  <c r="D378" i="21"/>
  <c r="E378" i="21"/>
  <c r="G378" i="21"/>
  <c r="J378" i="21"/>
  <c r="M378" i="21"/>
  <c r="K378" i="21"/>
  <c r="I378" i="21"/>
  <c r="L378" i="21"/>
  <c r="H378" i="21"/>
  <c r="B380" i="21" l="1"/>
  <c r="C380" i="21"/>
  <c r="A381" i="21"/>
  <c r="G379" i="21"/>
  <c r="E379" i="21"/>
  <c r="K379" i="21"/>
  <c r="H379" i="21"/>
  <c r="D379" i="21"/>
  <c r="F379" i="21"/>
  <c r="J379" i="21"/>
  <c r="I379" i="21"/>
  <c r="M379" i="21"/>
  <c r="L379" i="21"/>
  <c r="B381" i="21" l="1"/>
  <c r="C381" i="21"/>
  <c r="A382" i="21"/>
  <c r="L380" i="21"/>
  <c r="G380" i="21"/>
  <c r="D380" i="21"/>
  <c r="I380" i="21"/>
  <c r="K380" i="21"/>
  <c r="J380" i="21"/>
  <c r="H380" i="21"/>
  <c r="E380" i="21"/>
  <c r="F380" i="21"/>
  <c r="M380" i="21"/>
  <c r="B382" i="21" l="1"/>
  <c r="C382" i="21"/>
  <c r="A383" i="21"/>
  <c r="I381" i="21"/>
  <c r="E381" i="21"/>
  <c r="J381" i="21"/>
  <c r="G381" i="21"/>
  <c r="M381" i="21"/>
  <c r="H381" i="21"/>
  <c r="D381" i="21"/>
  <c r="F381" i="21"/>
  <c r="L381" i="21"/>
  <c r="K381" i="21"/>
  <c r="B383" i="21" l="1"/>
  <c r="C383" i="21"/>
  <c r="A384" i="21"/>
  <c r="E382" i="21"/>
  <c r="D382" i="21"/>
  <c r="L382" i="21"/>
  <c r="H382" i="21"/>
  <c r="M382" i="21"/>
  <c r="K382" i="21"/>
  <c r="J382" i="21"/>
  <c r="I382" i="21"/>
  <c r="G382" i="21"/>
  <c r="F382" i="21"/>
  <c r="B384" i="21" l="1"/>
  <c r="C384" i="21"/>
  <c r="A385" i="21"/>
  <c r="F383" i="21"/>
  <c r="G383" i="21"/>
  <c r="M383" i="21"/>
  <c r="K383" i="21"/>
  <c r="L383" i="21"/>
  <c r="D383" i="21"/>
  <c r="J383" i="21"/>
  <c r="I383" i="21"/>
  <c r="H383" i="21"/>
  <c r="E383" i="21"/>
  <c r="B385" i="21" l="1"/>
  <c r="C385" i="21"/>
  <c r="A386" i="21"/>
  <c r="F384" i="21"/>
  <c r="L384" i="21"/>
  <c r="K384" i="21"/>
  <c r="I384" i="21"/>
  <c r="M384" i="21"/>
  <c r="D384" i="21"/>
  <c r="J384" i="21"/>
  <c r="E384" i="21"/>
  <c r="H384" i="21"/>
  <c r="G384" i="21"/>
  <c r="B386" i="21" l="1"/>
  <c r="C386" i="21"/>
  <c r="A387" i="21"/>
  <c r="K385" i="21"/>
  <c r="E385" i="21"/>
  <c r="D385" i="21"/>
  <c r="G385" i="21"/>
  <c r="H385" i="21"/>
  <c r="L385" i="21"/>
  <c r="J385" i="21"/>
  <c r="I385" i="21"/>
  <c r="M385" i="21"/>
  <c r="F385" i="21"/>
  <c r="B387" i="21" l="1"/>
  <c r="C387" i="21"/>
  <c r="A388" i="21"/>
  <c r="M386" i="21"/>
  <c r="G386" i="21"/>
  <c r="K386" i="21"/>
  <c r="H386" i="21"/>
  <c r="E386" i="21"/>
  <c r="I386" i="21"/>
  <c r="J386" i="21"/>
  <c r="F386" i="21"/>
  <c r="L386" i="21"/>
  <c r="D386" i="21"/>
  <c r="B388" i="21" l="1"/>
  <c r="C388" i="21"/>
  <c r="A389" i="21"/>
  <c r="K387" i="21"/>
  <c r="D387" i="21"/>
  <c r="J387" i="21"/>
  <c r="H387" i="21"/>
  <c r="L387" i="21"/>
  <c r="F387" i="21"/>
  <c r="E387" i="21"/>
  <c r="G387" i="21"/>
  <c r="I387" i="21"/>
  <c r="M387" i="21"/>
  <c r="B389" i="21" l="1"/>
  <c r="C389" i="21"/>
  <c r="A390" i="21"/>
  <c r="E388" i="21"/>
  <c r="G388" i="21"/>
  <c r="H388" i="21"/>
  <c r="M388" i="21"/>
  <c r="D388" i="21"/>
  <c r="F388" i="21"/>
  <c r="K388" i="21"/>
  <c r="L388" i="21"/>
  <c r="I388" i="21"/>
  <c r="J388" i="21"/>
  <c r="B390" i="21" l="1"/>
  <c r="C390" i="21"/>
  <c r="A391" i="21"/>
  <c r="L389" i="21"/>
  <c r="M389" i="21"/>
  <c r="D389" i="21"/>
  <c r="G389" i="21"/>
  <c r="E389" i="21"/>
  <c r="F389" i="21"/>
  <c r="K389" i="21"/>
  <c r="I389" i="21"/>
  <c r="J389" i="21"/>
  <c r="H389" i="21"/>
  <c r="B391" i="21" l="1"/>
  <c r="C391" i="21"/>
  <c r="A392" i="21"/>
  <c r="H390" i="21"/>
  <c r="M390" i="21"/>
  <c r="J390" i="21"/>
  <c r="K390" i="21"/>
  <c r="I390" i="21"/>
  <c r="D390" i="21"/>
  <c r="F390" i="21"/>
  <c r="L390" i="21"/>
  <c r="G390" i="21"/>
  <c r="E390" i="21"/>
  <c r="B392" i="21" l="1"/>
  <c r="C392" i="21"/>
  <c r="A393" i="21"/>
  <c r="I391" i="21"/>
  <c r="J391" i="21"/>
  <c r="L391" i="21"/>
  <c r="K391" i="21"/>
  <c r="F391" i="21"/>
  <c r="H391" i="21"/>
  <c r="D391" i="21"/>
  <c r="G391" i="21"/>
  <c r="M391" i="21"/>
  <c r="E391" i="21"/>
  <c r="B393" i="21" l="1"/>
  <c r="C393" i="21"/>
  <c r="A394" i="21"/>
  <c r="L392" i="21"/>
  <c r="D392" i="21"/>
  <c r="H392" i="21"/>
  <c r="E392" i="21"/>
  <c r="K392" i="21"/>
  <c r="J392" i="21"/>
  <c r="F392" i="21"/>
  <c r="I392" i="21"/>
  <c r="M392" i="21"/>
  <c r="G392" i="21"/>
  <c r="B394" i="21" l="1"/>
  <c r="C394" i="21"/>
  <c r="A395" i="21"/>
  <c r="D393" i="21"/>
  <c r="M393" i="21"/>
  <c r="J393" i="21"/>
  <c r="F393" i="21"/>
  <c r="L393" i="21"/>
  <c r="G393" i="21"/>
  <c r="I393" i="21"/>
  <c r="K393" i="21"/>
  <c r="E393" i="21"/>
  <c r="H393" i="21"/>
  <c r="B395" i="21" l="1"/>
  <c r="C395" i="21"/>
  <c r="A396" i="21"/>
  <c r="E394" i="21"/>
  <c r="D394" i="21"/>
  <c r="M394" i="21"/>
  <c r="F394" i="21"/>
  <c r="H394" i="21"/>
  <c r="J394" i="21"/>
  <c r="L394" i="21"/>
  <c r="K394" i="21"/>
  <c r="I394" i="21"/>
  <c r="G394" i="21"/>
  <c r="C396" i="21" l="1"/>
  <c r="B396" i="21"/>
  <c r="A397" i="21"/>
  <c r="E395" i="21"/>
  <c r="I395" i="21"/>
  <c r="F395" i="21"/>
  <c r="H395" i="21"/>
  <c r="M395" i="21"/>
  <c r="G395" i="21"/>
  <c r="D395" i="21"/>
  <c r="J395" i="21"/>
  <c r="K395" i="21"/>
  <c r="L395" i="21"/>
  <c r="B397" i="21" l="1"/>
  <c r="C397" i="21"/>
  <c r="A398" i="21"/>
  <c r="E396" i="21"/>
  <c r="D396" i="21"/>
  <c r="J396" i="21"/>
  <c r="G396" i="21"/>
  <c r="F396" i="21"/>
  <c r="H396" i="21"/>
  <c r="K396" i="21"/>
  <c r="M396" i="21"/>
  <c r="L396" i="21"/>
  <c r="I396" i="21"/>
  <c r="B398" i="21" l="1"/>
  <c r="C398" i="21"/>
  <c r="A399" i="21"/>
  <c r="D397" i="21"/>
  <c r="K397" i="21"/>
  <c r="E397" i="21"/>
  <c r="F397" i="21"/>
  <c r="M397" i="21"/>
  <c r="H397" i="21"/>
  <c r="L397" i="21"/>
  <c r="I397" i="21"/>
  <c r="J397" i="21"/>
  <c r="G397" i="21"/>
  <c r="B399" i="21" l="1"/>
  <c r="C399" i="21"/>
  <c r="A400" i="21"/>
  <c r="E398" i="21"/>
  <c r="K398" i="21"/>
  <c r="H398" i="21"/>
  <c r="F398" i="21"/>
  <c r="G398" i="21"/>
  <c r="J398" i="21"/>
  <c r="M398" i="21"/>
  <c r="D398" i="21"/>
  <c r="L398" i="21"/>
  <c r="I398" i="21"/>
  <c r="B400" i="21" l="1"/>
  <c r="C400" i="21"/>
  <c r="A401" i="21"/>
  <c r="I399" i="21"/>
  <c r="G399" i="21"/>
  <c r="M399" i="21"/>
  <c r="L399" i="21"/>
  <c r="K399" i="21"/>
  <c r="H399" i="21"/>
  <c r="D399" i="21"/>
  <c r="E399" i="21"/>
  <c r="J399" i="21"/>
  <c r="F399" i="21"/>
  <c r="B401" i="21" l="1"/>
  <c r="C401" i="21"/>
  <c r="A402" i="21"/>
  <c r="K400" i="21"/>
  <c r="D400" i="21"/>
  <c r="E400" i="21"/>
  <c r="G400" i="21"/>
  <c r="M400" i="21"/>
  <c r="L400" i="21"/>
  <c r="I400" i="21"/>
  <c r="H400" i="21"/>
  <c r="J400" i="21"/>
  <c r="F400" i="21"/>
  <c r="B402" i="21" l="1"/>
  <c r="C402" i="21"/>
  <c r="A403" i="21"/>
  <c r="D401" i="21"/>
  <c r="L401" i="21"/>
  <c r="J401" i="21"/>
  <c r="G401" i="21"/>
  <c r="K401" i="21"/>
  <c r="E401" i="21"/>
  <c r="H401" i="21"/>
  <c r="M401" i="21"/>
  <c r="I401" i="21"/>
  <c r="F401" i="21"/>
  <c r="B403" i="21" l="1"/>
  <c r="C403" i="21"/>
  <c r="A404" i="21"/>
  <c r="L402" i="21"/>
  <c r="E402" i="21"/>
  <c r="H402" i="21"/>
  <c r="M402" i="21"/>
  <c r="I402" i="21"/>
  <c r="F402" i="21"/>
  <c r="K402" i="21"/>
  <c r="D402" i="21"/>
  <c r="G402" i="21"/>
  <c r="J402" i="21"/>
  <c r="B404" i="21" l="1"/>
  <c r="C404" i="21"/>
  <c r="A405" i="21"/>
  <c r="D403" i="21"/>
  <c r="M403" i="21"/>
  <c r="K403" i="21"/>
  <c r="F403" i="21"/>
  <c r="H403" i="21"/>
  <c r="G403" i="21"/>
  <c r="L403" i="21"/>
  <c r="E403" i="21"/>
  <c r="J403" i="21"/>
  <c r="I403" i="21"/>
  <c r="B405" i="21" l="1"/>
  <c r="C405" i="21"/>
  <c r="A406" i="21"/>
  <c r="G404" i="21"/>
  <c r="M404" i="21"/>
  <c r="L404" i="21"/>
  <c r="I404" i="21"/>
  <c r="D404" i="21"/>
  <c r="H404" i="21"/>
  <c r="E404" i="21"/>
  <c r="K404" i="21"/>
  <c r="J404" i="21"/>
  <c r="F404" i="21"/>
  <c r="B406" i="21" l="1"/>
  <c r="C406" i="21"/>
  <c r="A407" i="21"/>
  <c r="D405" i="21"/>
  <c r="J405" i="21"/>
  <c r="E405" i="21"/>
  <c r="F405" i="21"/>
  <c r="L405" i="21"/>
  <c r="G405" i="21"/>
  <c r="H405" i="21"/>
  <c r="K405" i="21"/>
  <c r="M405" i="21"/>
  <c r="I405" i="21"/>
  <c r="B407" i="21" l="1"/>
  <c r="C407" i="21"/>
  <c r="A408" i="21"/>
  <c r="J406" i="21"/>
  <c r="K406" i="21"/>
  <c r="F406" i="21"/>
  <c r="G406" i="21"/>
  <c r="D406" i="21"/>
  <c r="M406" i="21"/>
  <c r="L406" i="21"/>
  <c r="H406" i="21"/>
  <c r="E406" i="21"/>
  <c r="I406" i="21"/>
  <c r="B408" i="21" l="1"/>
  <c r="C408" i="21"/>
  <c r="A409" i="21"/>
  <c r="J407" i="21"/>
  <c r="L407" i="21"/>
  <c r="H407" i="21"/>
  <c r="I407" i="21"/>
  <c r="E407" i="21"/>
  <c r="D407" i="21"/>
  <c r="M407" i="21"/>
  <c r="K407" i="21"/>
  <c r="F407" i="21"/>
  <c r="G407" i="21"/>
  <c r="B409" i="21" l="1"/>
  <c r="C409" i="21"/>
  <c r="A410" i="21"/>
  <c r="K408" i="21"/>
  <c r="J408" i="21"/>
  <c r="G408" i="21"/>
  <c r="E408" i="21"/>
  <c r="I408" i="21"/>
  <c r="H408" i="21"/>
  <c r="F408" i="21"/>
  <c r="D408" i="21"/>
  <c r="L408" i="21"/>
  <c r="M408" i="21"/>
  <c r="B410" i="21" l="1"/>
  <c r="C410" i="21"/>
  <c r="A411" i="21"/>
  <c r="J409" i="21"/>
  <c r="I409" i="21"/>
  <c r="M409" i="21"/>
  <c r="H409" i="21"/>
  <c r="L409" i="21"/>
  <c r="D409" i="21"/>
  <c r="E409" i="21"/>
  <c r="F409" i="21"/>
  <c r="G409" i="21"/>
  <c r="K409" i="21"/>
  <c r="B411" i="21" l="1"/>
  <c r="C411" i="21"/>
  <c r="A412" i="21"/>
  <c r="J410" i="21"/>
  <c r="L410" i="21"/>
  <c r="G410" i="21"/>
  <c r="M410" i="21"/>
  <c r="H410" i="21"/>
  <c r="K410" i="21"/>
  <c r="I410" i="21"/>
  <c r="D410" i="21"/>
  <c r="E410" i="21"/>
  <c r="F410" i="21"/>
  <c r="B412" i="21" l="1"/>
  <c r="C412" i="21"/>
  <c r="A413" i="21"/>
  <c r="L411" i="21"/>
  <c r="I411" i="21"/>
  <c r="H411" i="21"/>
  <c r="E411" i="21"/>
  <c r="K411" i="21"/>
  <c r="D411" i="21"/>
  <c r="G411" i="21"/>
  <c r="M411" i="21"/>
  <c r="F411" i="21"/>
  <c r="J411" i="21"/>
  <c r="B413" i="21" l="1"/>
  <c r="C413" i="21"/>
  <c r="A414" i="21"/>
  <c r="L412" i="21"/>
  <c r="F412" i="21"/>
  <c r="H412" i="21"/>
  <c r="E412" i="21"/>
  <c r="J412" i="21"/>
  <c r="K412" i="21"/>
  <c r="D412" i="21"/>
  <c r="I412" i="21"/>
  <c r="M412" i="21"/>
  <c r="G412" i="21"/>
  <c r="B414" i="21" l="1"/>
  <c r="C414" i="21"/>
  <c r="A415" i="21"/>
  <c r="E413" i="21"/>
  <c r="F413" i="21"/>
  <c r="D413" i="21"/>
  <c r="L413" i="21"/>
  <c r="G413" i="21"/>
  <c r="J413" i="21"/>
  <c r="H413" i="21"/>
  <c r="M413" i="21"/>
  <c r="K413" i="21"/>
  <c r="I413" i="21"/>
  <c r="B415" i="21" l="1"/>
  <c r="C415" i="21"/>
  <c r="A416" i="21"/>
  <c r="I414" i="21"/>
  <c r="L414" i="21"/>
  <c r="F414" i="21"/>
  <c r="D414" i="21"/>
  <c r="E414" i="21"/>
  <c r="J414" i="21"/>
  <c r="M414" i="21"/>
  <c r="G414" i="21"/>
  <c r="H414" i="21"/>
  <c r="K414" i="21"/>
  <c r="B416" i="21" l="1"/>
  <c r="C416" i="21"/>
  <c r="A417" i="21"/>
  <c r="F415" i="21"/>
  <c r="H415" i="21"/>
  <c r="I415" i="21"/>
  <c r="D415" i="21"/>
  <c r="K415" i="21"/>
  <c r="G415" i="21"/>
  <c r="L415" i="21"/>
  <c r="E415" i="21"/>
  <c r="J415" i="21"/>
  <c r="M415" i="21"/>
  <c r="B417" i="21" l="1"/>
  <c r="C417" i="21"/>
  <c r="A418" i="21"/>
  <c r="D416" i="21"/>
  <c r="F416" i="21"/>
  <c r="E416" i="21"/>
  <c r="G416" i="21"/>
  <c r="K416" i="21"/>
  <c r="L416" i="21"/>
  <c r="I416" i="21"/>
  <c r="H416" i="21"/>
  <c r="J416" i="21"/>
  <c r="M416" i="21"/>
  <c r="B418" i="21" l="1"/>
  <c r="C418" i="21"/>
  <c r="A419" i="21"/>
  <c r="H417" i="21"/>
  <c r="I417" i="21"/>
  <c r="J417" i="21"/>
  <c r="K417" i="21"/>
  <c r="E417" i="21"/>
  <c r="G417" i="21"/>
  <c r="M417" i="21"/>
  <c r="D417" i="21"/>
  <c r="F417" i="21"/>
  <c r="L417" i="21"/>
  <c r="B419" i="21" l="1"/>
  <c r="C419" i="21"/>
  <c r="A420" i="21"/>
  <c r="D418" i="21"/>
  <c r="E418" i="21"/>
  <c r="K418" i="21"/>
  <c r="M418" i="21"/>
  <c r="H418" i="21"/>
  <c r="F418" i="21"/>
  <c r="L418" i="21"/>
  <c r="J418" i="21"/>
  <c r="I418" i="21"/>
  <c r="G418" i="21"/>
  <c r="C420" i="21" l="1"/>
  <c r="B420" i="21"/>
  <c r="A421" i="21"/>
  <c r="G419" i="21"/>
  <c r="I419" i="21"/>
  <c r="H419" i="21"/>
  <c r="K419" i="21"/>
  <c r="D419" i="21"/>
  <c r="L419" i="21"/>
  <c r="F419" i="21"/>
  <c r="J419" i="21"/>
  <c r="E419" i="21"/>
  <c r="M419" i="21"/>
  <c r="C421" i="21" l="1"/>
  <c r="B421" i="21"/>
  <c r="M420" i="21"/>
  <c r="J420" i="21"/>
  <c r="K420" i="21"/>
  <c r="G420" i="21"/>
  <c r="D420" i="21"/>
  <c r="H420" i="21"/>
  <c r="I420" i="21"/>
  <c r="L420" i="21"/>
  <c r="F420" i="21"/>
  <c r="E420" i="21"/>
  <c r="M421" i="21" l="1"/>
  <c r="E421" i="21"/>
  <c r="I421" i="21"/>
  <c r="L421" i="21"/>
  <c r="D421" i="21"/>
  <c r="K421" i="21"/>
  <c r="F421" i="21"/>
  <c r="H421" i="21"/>
  <c r="J421" i="21"/>
  <c r="G421" i="21"/>
  <c r="C221" i="18"/>
  <c r="A221" i="18"/>
  <c r="B221" i="18"/>
  <c r="C201" i="18"/>
  <c r="A201" i="18"/>
  <c r="B201" i="18"/>
  <c r="B213" i="18"/>
  <c r="A213" i="18"/>
  <c r="C213" i="18"/>
  <c r="B218" i="18"/>
  <c r="A218" i="18"/>
  <c r="C218" i="18"/>
  <c r="C226" i="18"/>
  <c r="A226" i="18"/>
  <c r="B226" i="18"/>
  <c r="C231" i="18"/>
  <c r="A231" i="18"/>
  <c r="B231" i="18"/>
  <c r="C203" i="18"/>
  <c r="A203" i="18"/>
  <c r="B203" i="18"/>
  <c r="C207" i="18"/>
  <c r="A207" i="18"/>
  <c r="B207" i="18"/>
  <c r="C208" i="18"/>
  <c r="A208" i="18"/>
  <c r="B208" i="18"/>
  <c r="B217" i="18"/>
  <c r="A217" i="18"/>
  <c r="C217" i="18"/>
  <c r="C227" i="18"/>
  <c r="A227" i="18"/>
  <c r="B227" i="18"/>
  <c r="C216" i="18"/>
  <c r="A216" i="18"/>
  <c r="B216" i="18"/>
  <c r="C204" i="18"/>
  <c r="A204" i="18"/>
  <c r="B204" i="18"/>
  <c r="C228" i="18"/>
  <c r="A228" i="18"/>
  <c r="B228" i="18"/>
  <c r="C229" i="18"/>
  <c r="A229" i="18"/>
  <c r="B229" i="18"/>
  <c r="B223" i="18"/>
  <c r="A223" i="18"/>
  <c r="C223" i="18"/>
  <c r="C225" i="18"/>
  <c r="A225" i="18"/>
  <c r="B225" i="18"/>
  <c r="B200" i="18"/>
  <c r="A200" i="18"/>
  <c r="C200" i="18"/>
  <c r="B206" i="18"/>
  <c r="A206" i="18"/>
  <c r="C206" i="18"/>
  <c r="C219" i="18"/>
  <c r="A219" i="18"/>
  <c r="B219" i="18"/>
  <c r="B205" i="18"/>
  <c r="A205" i="18"/>
  <c r="C205" i="18"/>
  <c r="B212" i="18"/>
  <c r="A212" i="18"/>
  <c r="C212" i="18"/>
  <c r="B211" i="18"/>
  <c r="A211" i="18"/>
  <c r="C211" i="18"/>
  <c r="C202" i="18"/>
  <c r="A202" i="18"/>
  <c r="B202" i="18"/>
  <c r="B224" i="18"/>
  <c r="A224" i="18"/>
  <c r="C224" i="18"/>
  <c r="C230" i="18"/>
  <c r="A230" i="18"/>
  <c r="B230" i="18"/>
  <c r="B210" i="18"/>
  <c r="A210" i="18"/>
  <c r="C210" i="18"/>
  <c r="C199" i="18"/>
  <c r="A199" i="18"/>
  <c r="B199" i="18"/>
  <c r="C215" i="18"/>
  <c r="A215" i="18"/>
  <c r="B215" i="18"/>
  <c r="C222" i="18"/>
  <c r="A222" i="18"/>
  <c r="B222" i="18"/>
  <c r="B232" i="18"/>
  <c r="A232" i="18"/>
  <c r="C232" i="18"/>
  <c r="B209" i="18"/>
  <c r="A209" i="18"/>
  <c r="C209" i="18"/>
  <c r="B214" i="18"/>
  <c r="A214" i="18"/>
  <c r="C214" i="18"/>
  <c r="C198" i="18"/>
  <c r="A198" i="18"/>
  <c r="B198" i="18"/>
  <c r="C220" i="18"/>
  <c r="A220" i="18"/>
  <c r="B220" i="18"/>
</calcChain>
</file>

<file path=xl/sharedStrings.xml><?xml version="1.0" encoding="utf-8"?>
<sst xmlns="http://schemas.openxmlformats.org/spreadsheetml/2006/main" count="348" uniqueCount="272">
  <si>
    <t>Ragnar Baldursson</t>
  </si>
  <si>
    <t>Björn Ólafur Bragason</t>
  </si>
  <si>
    <t>Nafn</t>
  </si>
  <si>
    <t>Gunnar Geirsson</t>
  </si>
  <si>
    <t>Ásmundur Kristinsson</t>
  </si>
  <si>
    <t>Hannes G. Sigurðsson</t>
  </si>
  <si>
    <t>Ragnar Ólafsson</t>
  </si>
  <si>
    <t>Jóhann Gíslason</t>
  </si>
  <si>
    <t>Sigurjón Árni Ólafsson</t>
  </si>
  <si>
    <t>Börkur Skúlason</t>
  </si>
  <si>
    <t>Sigurjón Þ. Sigurjónsson</t>
  </si>
  <si>
    <t>Þorbjörn Guðjónsson</t>
  </si>
  <si>
    <t>Einar Bragi Indriðason</t>
  </si>
  <si>
    <t>Einar Long</t>
  </si>
  <si>
    <t>Hannes Eyvindsson</t>
  </si>
  <si>
    <t>Jóhann Sigurðsson</t>
  </si>
  <si>
    <t>Viðar Jónasson</t>
  </si>
  <si>
    <t>Gunnar Karl Gunnlaugsson</t>
  </si>
  <si>
    <t>Hans Isebarn</t>
  </si>
  <si>
    <t>Loftur Ingi Sveinsson</t>
  </si>
  <si>
    <t>Sæmundur Pálsson</t>
  </si>
  <si>
    <t>Jóhann Viðarsson</t>
  </si>
  <si>
    <t>Skor</t>
  </si>
  <si>
    <t>GR</t>
  </si>
  <si>
    <t>Sigurður I. Hannesson</t>
  </si>
  <si>
    <t>Óskar Sæmundsson</t>
  </si>
  <si>
    <t>Þorfinnur Hannesson</t>
  </si>
  <si>
    <t>Þórður Pálsson</t>
  </si>
  <si>
    <t>Jóhannes Bjarnason</t>
  </si>
  <si>
    <t>Magnús Guðmundsson</t>
  </si>
  <si>
    <t>Sigurður Erlingsson</t>
  </si>
  <si>
    <t>Kristján G. Kristjánsson</t>
  </si>
  <si>
    <t>Arnar Ottesen</t>
  </si>
  <si>
    <t>Oddur Ólafsson</t>
  </si>
  <si>
    <t>Jóhann Halldór Sveinsson</t>
  </si>
  <si>
    <t>Lið</t>
  </si>
  <si>
    <t>Bragi Már Bragason</t>
  </si>
  <si>
    <t>Jón Ásgeir Einarsson</t>
  </si>
  <si>
    <t>Kristinn Már Matthíasson</t>
  </si>
  <si>
    <t>Guðmundur Hannesson</t>
  </si>
  <si>
    <t>Matthías Einarsson</t>
  </si>
  <si>
    <t>Sveinn Óttar Gunnarsson</t>
  </si>
  <si>
    <t>Gunnar Ágústsson</t>
  </si>
  <si>
    <t>Davíð Arngrímsson</t>
  </si>
  <si>
    <t>Ísleifur Jónsson</t>
  </si>
  <si>
    <t>Rúnar Guðmundsson</t>
  </si>
  <si>
    <t>Sigurður Óli Jensson</t>
  </si>
  <si>
    <t>Jóhannes Ragnar Ólafsson</t>
  </si>
  <si>
    <t>Ingi Hlynur Sævarsson</t>
  </si>
  <si>
    <t>Jón Geir Sævarsson</t>
  </si>
  <si>
    <t>Kristján Ágústsson</t>
  </si>
  <si>
    <t>Pétur Runólfsson</t>
  </si>
  <si>
    <t>Pétur Geir Svavarsson</t>
  </si>
  <si>
    <t>Sæbjörn Guðmundsson</t>
  </si>
  <si>
    <t>Walter Hjartarson</t>
  </si>
  <si>
    <t>Guðmundur S. Guðmundsson</t>
  </si>
  <si>
    <t>Kjartan B. Guðmundsson</t>
  </si>
  <si>
    <t>Björn Sigurður Björnsson</t>
  </si>
  <si>
    <t>Guðmundur Þór Magnússon</t>
  </si>
  <si>
    <t>Atli Þór Þorvaldsson</t>
  </si>
  <si>
    <t>Jón Karl Ólafsson</t>
  </si>
  <si>
    <t>Hjörtur Þorgilsson</t>
  </si>
  <si>
    <t>Jón Valur Jónsson</t>
  </si>
  <si>
    <t>Guðmundur B. Ingason</t>
  </si>
  <si>
    <t>Þorvaldur Freyr Friðriksson</t>
  </si>
  <si>
    <t>Trausti Elísson</t>
  </si>
  <si>
    <t>Hlynur Elísson</t>
  </si>
  <si>
    <t>Valur Guðnason</t>
  </si>
  <si>
    <t>Sveinbjörn Arnarsson</t>
  </si>
  <si>
    <t>Garðar Halldórsson</t>
  </si>
  <si>
    <t>Reynir Baldursson</t>
  </si>
  <si>
    <t>Steinar Ágústsson</t>
  </si>
  <si>
    <t>Cristian Þorkelsson</t>
  </si>
  <si>
    <t>Sveinn Allan Mortens</t>
  </si>
  <si>
    <t>Guðmundur Björnsson</t>
  </si>
  <si>
    <t>Umf. 1</t>
  </si>
  <si>
    <t>Umf. 2</t>
  </si>
  <si>
    <t>Umf. 3</t>
  </si>
  <si>
    <t>Umf. 4</t>
  </si>
  <si>
    <t>Umf. 5</t>
  </si>
  <si>
    <t>Umf. 6</t>
  </si>
  <si>
    <t>Umf. 7</t>
  </si>
  <si>
    <t>Umf. 8</t>
  </si>
  <si>
    <t>Umf. 9</t>
  </si>
  <si>
    <t>Umf. 10</t>
  </si>
  <si>
    <t>Daði Kolbeinsson</t>
  </si>
  <si>
    <t>Elías Kárason</t>
  </si>
  <si>
    <t>Þorbjörn Guðmundsson</t>
  </si>
  <si>
    <t>Sigurjón Einarsson</t>
  </si>
  <si>
    <t>Guðmundur Ó. Guðmundsson</t>
  </si>
  <si>
    <t>Gunnar Bjarnason</t>
  </si>
  <si>
    <t>Sævar Hilmarsson</t>
  </si>
  <si>
    <t>Gunnbjörn Marinósson</t>
  </si>
  <si>
    <t>Skipti</t>
  </si>
  <si>
    <t>Meðalt.</t>
  </si>
  <si>
    <t>Besta skor í umferð &gt;&gt;</t>
  </si>
  <si>
    <t>Sigurður Stefán Haraldsson</t>
  </si>
  <si>
    <t>Haraldur Sigurðsson</t>
  </si>
  <si>
    <t>Sigurður V. Guðjónsson</t>
  </si>
  <si>
    <t>Ragnar Guðjónsson</t>
  </si>
  <si>
    <t>Oddur Sigurðsson</t>
  </si>
  <si>
    <t>Geir Hlöðver Ericsson</t>
  </si>
  <si>
    <t>Jón Friðrik Egilsson</t>
  </si>
  <si>
    <t>Sigurbjörn Hjaltason</t>
  </si>
  <si>
    <t>Elliði Norðdahl Ólafsson</t>
  </si>
  <si>
    <t>Jón Kjerúlf</t>
  </si>
  <si>
    <t>Ásgeir Ingvason</t>
  </si>
  <si>
    <t>Hilmar Ólafsson</t>
  </si>
  <si>
    <t>Ögmundur Máni Ögmundsson</t>
  </si>
  <si>
    <t>Árni Freyr Sigurjónsson</t>
  </si>
  <si>
    <t>Gunnar Ólafsson</t>
  </si>
  <si>
    <t>Keppendur</t>
  </si>
  <si>
    <t>Tala</t>
  </si>
  <si>
    <t>Sæti</t>
  </si>
  <si>
    <t>Staða</t>
  </si>
  <si>
    <t>Lið nr.</t>
  </si>
  <si>
    <t>Liðsmenn</t>
  </si>
  <si>
    <t>Raðtala</t>
  </si>
  <si>
    <t>Úrslit í einstaklingskeppni</t>
  </si>
  <si>
    <t xml:space="preserve">Sæti nr. </t>
  </si>
  <si>
    <t>Dálkur1</t>
  </si>
  <si>
    <t>Dálkur2</t>
  </si>
  <si>
    <t>Dálkur3</t>
  </si>
  <si>
    <t>Dálkur4</t>
  </si>
  <si>
    <t>Dálkur5</t>
  </si>
  <si>
    <t>Úrslit í liðakeppni</t>
  </si>
  <si>
    <t>Dálkur42</t>
  </si>
  <si>
    <t>Bráðabani</t>
  </si>
  <si>
    <t xml:space="preserve">    Liðsmenn</t>
  </si>
  <si>
    <t>Ásgeir Karlsson</t>
  </si>
  <si>
    <t>Daníel Helgason</t>
  </si>
  <si>
    <t>Jón Hallgrímsson</t>
  </si>
  <si>
    <t>Rúnar Sigurðsson</t>
  </si>
  <si>
    <t>Sigurður Benjamínsson</t>
  </si>
  <si>
    <t>Jónas Kristjánsson</t>
  </si>
  <si>
    <t>Gísli Bogason</t>
  </si>
  <si>
    <t>Halldór Jónasson</t>
  </si>
  <si>
    <t>Jón Þór Ólafsson</t>
  </si>
  <si>
    <t>Magnús Kári Jónsson</t>
  </si>
  <si>
    <t>ECCO púttmótaröðin 2018</t>
  </si>
  <si>
    <t>Nöfn liðsmanna</t>
  </si>
  <si>
    <t>Stutt nöfn</t>
  </si>
  <si>
    <t>Liðsnafn</t>
  </si>
  <si>
    <t>5 manna lið</t>
  </si>
  <si>
    <t>4 manna lið</t>
  </si>
  <si>
    <t>3 manna lið</t>
  </si>
  <si>
    <t>2 manna lið</t>
  </si>
  <si>
    <t>1 í liði</t>
  </si>
  <si>
    <t>Fela/sýna</t>
  </si>
  <si>
    <t>Eintaklingar</t>
  </si>
  <si>
    <t>Fj. einst.</t>
  </si>
  <si>
    <t>Fj. liða</t>
  </si>
  <si>
    <t>Jón Karlsson</t>
  </si>
  <si>
    <t>Guðjón Sigurðsson</t>
  </si>
  <si>
    <t>Sverrir Sverrisson</t>
  </si>
  <si>
    <t>Tryggvi Pálsson</t>
  </si>
  <si>
    <t>Emil Hilmarsson</t>
  </si>
  <si>
    <t>Bjarni Þórðarson</t>
  </si>
  <si>
    <t>Halldór Oddsson</t>
  </si>
  <si>
    <t>Magnús Baldursson</t>
  </si>
  <si>
    <t>Gunnar Baldvinsson</t>
  </si>
  <si>
    <t>Ágúst Líndal</t>
  </si>
  <si>
    <t>Ragnar Guðmundsson</t>
  </si>
  <si>
    <t>Jón Sigurðsson</t>
  </si>
  <si>
    <t>Púttmótaröð 2023</t>
  </si>
  <si>
    <t xml:space="preserve">Karl Vídalín </t>
  </si>
  <si>
    <t>Páll Birkir Reynisson</t>
  </si>
  <si>
    <t>Örn Baldursson</t>
  </si>
  <si>
    <t>Guðmundur Óskar Hauksson</t>
  </si>
  <si>
    <t>Ingimar Þ. Friðriksson</t>
  </si>
  <si>
    <t>Jónas Gunnarsson</t>
  </si>
  <si>
    <t>Kristján Ólafsson</t>
  </si>
  <si>
    <t>Ríkharður Traustason</t>
  </si>
  <si>
    <t>Þórarinn Már Þorbjörnsson</t>
  </si>
  <si>
    <t>Jens Helgason</t>
  </si>
  <si>
    <t>Henning Haraldsson</t>
  </si>
  <si>
    <t>Steinar Þórisson</t>
  </si>
  <si>
    <t>Hilmar Þórlindsson</t>
  </si>
  <si>
    <t>Stefán Pálsson</t>
  </si>
  <si>
    <t>Magnús Helgason </t>
  </si>
  <si>
    <t>Hrólfur Þórarinsson </t>
  </si>
  <si>
    <t>Sigurður Jón Björnsson</t>
  </si>
  <si>
    <t>Kristján Óskarsson </t>
  </si>
  <si>
    <t>Helgi Örn Viggósson</t>
  </si>
  <si>
    <t>Jörundur Sveinn Matthíasson</t>
  </si>
  <si>
    <t>Pétur Örn Þórarinsson</t>
  </si>
  <si>
    <t>Þorsteinn Örn Finnbogason</t>
  </si>
  <si>
    <t>Atli Jóhann Guðbjörnsson</t>
  </si>
  <si>
    <t>Ingi Þór Hafsteinsson</t>
  </si>
  <si>
    <t>Rudolf Nilsen</t>
  </si>
  <si>
    <t>Leó Snær Emilsson</t>
  </si>
  <si>
    <t>Patrekur Ragnarsson</t>
  </si>
  <si>
    <t>Héðinn Valdimarsson</t>
  </si>
  <si>
    <t>Valur Valdimarsson</t>
  </si>
  <si>
    <t>Jónas Heimisson</t>
  </si>
  <si>
    <t>Guðmundur Helgi Þórarinsson</t>
  </si>
  <si>
    <t>Sigurbjörn Gunnarsson</t>
  </si>
  <si>
    <t>Páll Svavar Pálsson</t>
  </si>
  <si>
    <t>Lið 20</t>
  </si>
  <si>
    <t>Lið 25</t>
  </si>
  <si>
    <t>Lið 26</t>
  </si>
  <si>
    <t>Lið 27</t>
  </si>
  <si>
    <t>Baldur Örn Badursson</t>
  </si>
  <si>
    <t>Erlingur Jóhannsson</t>
  </si>
  <si>
    <t>Magnús Gunnarsson</t>
  </si>
  <si>
    <t>Snorri Ingvarsson</t>
  </si>
  <si>
    <t>Sævar Björn Baldursson</t>
  </si>
  <si>
    <t>Óskar Óskarsson</t>
  </si>
  <si>
    <t>Lið 31</t>
  </si>
  <si>
    <t>Gylfi Guðmundsson</t>
  </si>
  <si>
    <t>Guðmundur Yngvi Pálmason</t>
  </si>
  <si>
    <t>Lið 32</t>
  </si>
  <si>
    <t>Andrés Ásmundsson</t>
  </si>
  <si>
    <t>Guðmundur Eiríksson</t>
  </si>
  <si>
    <t>Ólafur Ólafsson</t>
  </si>
  <si>
    <t>Sigurður Olsen</t>
  </si>
  <si>
    <t>Njörður Ludvigsson</t>
  </si>
  <si>
    <t>Lið 36</t>
  </si>
  <si>
    <t>Guðmundur Friðriksson</t>
  </si>
  <si>
    <t>Kjartan Sveinbjörnsson</t>
  </si>
  <si>
    <t>Lið 38</t>
  </si>
  <si>
    <t>Valur Jónatansson</t>
  </si>
  <si>
    <t>Lið 41</t>
  </si>
  <si>
    <t>Guðjón Kristinn Sigurðsson</t>
  </si>
  <si>
    <t>Joao Carlos Dias Emilio</t>
  </si>
  <si>
    <t>Yngvi Rafn Gunnarsson</t>
  </si>
  <si>
    <t>Lið 42</t>
  </si>
  <si>
    <t>Geir Þorsteinsson</t>
  </si>
  <si>
    <t>Steinþór Jónasson</t>
  </si>
  <si>
    <t>Magnús Rúnar Hjartarson</t>
  </si>
  <si>
    <t>Óliver Hlynsson</t>
  </si>
  <si>
    <t>Ásgeir Norðdahl Ólafsson</t>
  </si>
  <si>
    <t>Einar Z. Ágústsson</t>
  </si>
  <si>
    <t>Lið 65</t>
  </si>
  <si>
    <t>Hilmar Jónsson</t>
  </si>
  <si>
    <t>Páll Bjarnason</t>
  </si>
  <si>
    <t>Lið 5</t>
  </si>
  <si>
    <t>Lið 6</t>
  </si>
  <si>
    <t>Lið 7</t>
  </si>
  <si>
    <t>Lið 11</t>
  </si>
  <si>
    <t>Lið 12</t>
  </si>
  <si>
    <t>Lið 14</t>
  </si>
  <si>
    <t>Lið 15</t>
  </si>
  <si>
    <t>Lið 17</t>
  </si>
  <si>
    <t>Lið 19</t>
  </si>
  <si>
    <t>Lið 21</t>
  </si>
  <si>
    <t>Lið 22</t>
  </si>
  <si>
    <t>Lið 23</t>
  </si>
  <si>
    <t>Lið 43</t>
  </si>
  <si>
    <t>Lið 50</t>
  </si>
  <si>
    <t>Lið 63</t>
  </si>
  <si>
    <t>Lið 10</t>
  </si>
  <si>
    <t>Lið 3</t>
  </si>
  <si>
    <t>Lð 54</t>
  </si>
  <si>
    <t>Hafsteinn Sigurjónsson</t>
  </si>
  <si>
    <t>Steindór Björnsson</t>
  </si>
  <si>
    <t>Eyþór Kolbeinsson</t>
  </si>
  <si>
    <t>Pétur Júlíusson</t>
  </si>
  <si>
    <t>Úlfar Finnbjörnsson</t>
  </si>
  <si>
    <t>Snorri Karlsson</t>
  </si>
  <si>
    <t>Benedikt Egilsson</t>
  </si>
  <si>
    <t>Gísli H. Guðmundsson</t>
  </si>
  <si>
    <t>Rúnar Guðjónsson</t>
  </si>
  <si>
    <t>Björgvin Valdimarsson</t>
  </si>
  <si>
    <t>Hjalti Steinar Sigurbjörnsson</t>
  </si>
  <si>
    <t>Jón Pétur Guðbjörnsson</t>
  </si>
  <si>
    <t>Arnar Másson</t>
  </si>
  <si>
    <t>Björn Gunnarsson</t>
  </si>
  <si>
    <t>Þórður Gíslason</t>
  </si>
  <si>
    <t>Lúðvík J. Ásgeirsson</t>
  </si>
  <si>
    <t>Sigurþór Guðmundsson</t>
  </si>
  <si>
    <t>Róbert Arnþórsson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</si>
</sst>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d/m/"/>
    <numFmt numFmtId="166" formatCode="#,##0\ "/>
    <numFmt numFmtId="167" formatCode="#,##0.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stellar"/>
      <family val="1"/>
    </font>
    <font>
      <sz val="16"/>
      <color theme="1"/>
      <name val="Castellar"/>
      <family val="1"/>
    </font>
    <font>
      <b/>
      <sz val="16"/>
      <color theme="1"/>
      <name val="Castellar"/>
      <family val="1"/>
    </font>
    <font>
      <b/>
      <sz val="16"/>
      <color theme="1"/>
      <name val="Calibri"/>
      <family val="2"/>
      <scheme val="minor"/>
    </font>
    <font>
      <sz val="16"/>
      <name val="Castellar"/>
      <family val="1"/>
    </font>
    <font>
      <sz val="8"/>
      <name val="Calibri"/>
      <family val="2"/>
      <scheme val="minor"/>
    </font>
    <font>
      <b/>
      <sz val="16"/>
      <color rgb="FFFF0000"/>
      <name val="Castellar"/>
      <family val="1"/>
    </font>
    <font>
      <b/>
      <sz val="20"/>
      <color rgb="FFFF0000"/>
      <name val="Castellar"/>
      <family val="1"/>
    </font>
    <font>
      <sz val="11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4"/>
      <name val="Helvetica"/>
      <family val="2"/>
    </font>
    <font>
      <b/>
      <sz val="11"/>
      <color indexed="8"/>
      <name val="Helvetica"/>
      <family val="2"/>
    </font>
    <font>
      <b/>
      <sz val="9"/>
      <name val="Helvetica"/>
      <family val="2"/>
    </font>
    <font>
      <sz val="11"/>
      <name val="Helvetica"/>
      <family val="2"/>
    </font>
    <font>
      <sz val="11"/>
      <color indexed="8"/>
      <name val="Helvetica"/>
      <family val="2"/>
    </font>
    <font>
      <sz val="11"/>
      <color theme="1"/>
      <name val="Helvetica"/>
      <family val="2"/>
    </font>
    <font>
      <b/>
      <sz val="10"/>
      <color indexed="8"/>
      <name val="Helvetica"/>
      <family val="2"/>
    </font>
    <font>
      <b/>
      <sz val="11"/>
      <name val="Helvetica"/>
      <family val="2"/>
    </font>
    <font>
      <b/>
      <sz val="11"/>
      <color theme="1"/>
      <name val="Helvetica"/>
      <family val="2"/>
    </font>
    <font>
      <b/>
      <sz val="12"/>
      <color indexed="8"/>
      <name val="Helvetica"/>
      <family val="2"/>
    </font>
    <font>
      <sz val="12"/>
      <color rgb="FF000000"/>
      <name val="Helvetica"/>
      <family val="2"/>
    </font>
    <font>
      <sz val="11"/>
      <color rgb="FF000000"/>
      <name val="Helvetica"/>
      <family val="2"/>
    </font>
    <font>
      <sz val="11"/>
      <color rgb="FF050505"/>
      <name val="Helvetica"/>
      <family val="2"/>
    </font>
    <font>
      <b/>
      <sz val="11"/>
      <color rgb="FF000000"/>
      <name val="Helvetica"/>
      <family val="2"/>
    </font>
    <font>
      <b/>
      <sz val="8"/>
      <name val="Helvetic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6" tint="0.79998168889431442"/>
        <bgColor theme="6" tint="0.5999938962981048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66" fontId="0" fillId="0" borderId="0" xfId="0" applyNumberFormat="1"/>
    <xf numFmtId="166" fontId="2" fillId="5" borderId="1" xfId="0" applyNumberFormat="1" applyFont="1" applyFill="1" applyBorder="1"/>
    <xf numFmtId="166" fontId="1" fillId="0" borderId="1" xfId="0" applyNumberFormat="1" applyFont="1" applyBorder="1"/>
    <xf numFmtId="167" fontId="2" fillId="5" borderId="1" xfId="0" applyNumberFormat="1" applyFont="1" applyFill="1" applyBorder="1"/>
    <xf numFmtId="0" fontId="5" fillId="6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/>
    <xf numFmtId="0" fontId="0" fillId="10" borderId="0" xfId="0" applyFill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11" borderId="0" xfId="0" applyFont="1" applyFill="1"/>
    <xf numFmtId="0" fontId="8" fillId="0" borderId="0" xfId="0" applyFont="1"/>
    <xf numFmtId="0" fontId="9" fillId="0" borderId="0" xfId="0" applyFont="1"/>
    <xf numFmtId="0" fontId="8" fillId="12" borderId="0" xfId="0" applyFont="1" applyFill="1"/>
    <xf numFmtId="0" fontId="8" fillId="12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1" fontId="0" fillId="0" borderId="0" xfId="0" applyNumberFormat="1"/>
    <xf numFmtId="1" fontId="0" fillId="7" borderId="0" xfId="0" applyNumberFormat="1" applyFill="1"/>
    <xf numFmtId="166" fontId="1" fillId="0" borderId="1" xfId="0" applyNumberFormat="1" applyFont="1" applyBorder="1" applyProtection="1">
      <protection locked="0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3" borderId="0" xfId="0" applyFont="1" applyFill="1" applyAlignment="1">
      <alignment horizontal="center"/>
    </xf>
    <xf numFmtId="0" fontId="14" fillId="0" borderId="1" xfId="0" applyFont="1" applyBorder="1" applyProtection="1">
      <protection locked="0"/>
    </xf>
    <xf numFmtId="0" fontId="14" fillId="13" borderId="0" xfId="0" applyFont="1" applyFill="1"/>
    <xf numFmtId="0" fontId="16" fillId="0" borderId="2" xfId="0" applyFont="1" applyBorder="1" applyAlignment="1">
      <alignment horizontal="center"/>
    </xf>
    <xf numFmtId="0" fontId="14" fillId="0" borderId="2" xfId="0" applyFont="1" applyBorder="1" applyProtection="1">
      <protection locked="0"/>
    </xf>
    <xf numFmtId="166" fontId="2" fillId="5" borderId="2" xfId="0" applyNumberFormat="1" applyFont="1" applyFill="1" applyBorder="1"/>
    <xf numFmtId="166" fontId="1" fillId="0" borderId="2" xfId="0" applyNumberFormat="1" applyFont="1" applyBorder="1" applyProtection="1">
      <protection locked="0"/>
    </xf>
    <xf numFmtId="0" fontId="16" fillId="14" borderId="4" xfId="0" applyFont="1" applyFill="1" applyBorder="1" applyAlignment="1">
      <alignment horizontal="center"/>
    </xf>
    <xf numFmtId="0" fontId="14" fillId="14" borderId="4" xfId="0" applyFont="1" applyFill="1" applyBorder="1"/>
    <xf numFmtId="166" fontId="2" fillId="14" borderId="4" xfId="0" applyNumberFormat="1" applyFont="1" applyFill="1" applyBorder="1"/>
    <xf numFmtId="166" fontId="1" fillId="14" borderId="4" xfId="0" applyNumberFormat="1" applyFont="1" applyFill="1" applyBorder="1" applyProtection="1">
      <protection locked="0"/>
    </xf>
    <xf numFmtId="0" fontId="16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65" fontId="18" fillId="2" borderId="1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166" fontId="18" fillId="2" borderId="1" xfId="0" applyNumberFormat="1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166" fontId="21" fillId="0" borderId="0" xfId="0" applyNumberFormat="1" applyFont="1"/>
    <xf numFmtId="166" fontId="20" fillId="2" borderId="0" xfId="0" applyNumberFormat="1" applyFont="1" applyFill="1"/>
    <xf numFmtId="0" fontId="22" fillId="0" borderId="0" xfId="0" applyFont="1"/>
    <xf numFmtId="165" fontId="23" fillId="2" borderId="1" xfId="0" applyNumberFormat="1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/>
    </xf>
    <xf numFmtId="0" fontId="20" fillId="4" borderId="1" xfId="0" applyFont="1" applyFill="1" applyBorder="1"/>
    <xf numFmtId="166" fontId="24" fillId="5" borderId="1" xfId="0" applyNumberFormat="1" applyFont="1" applyFill="1" applyBorder="1"/>
    <xf numFmtId="166" fontId="20" fillId="4" borderId="1" xfId="0" applyNumberFormat="1" applyFont="1" applyFill="1" applyBorder="1"/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0" fillId="2" borderId="0" xfId="0" applyFont="1" applyFill="1"/>
    <xf numFmtId="166" fontId="24" fillId="2" borderId="0" xfId="0" applyNumberFormat="1" applyFont="1" applyFill="1"/>
    <xf numFmtId="0" fontId="22" fillId="2" borderId="0" xfId="0" applyFont="1" applyFill="1"/>
    <xf numFmtId="165" fontId="26" fillId="2" borderId="1" xfId="0" applyNumberFormat="1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>
      <alignment horizontal="center"/>
    </xf>
    <xf numFmtId="0" fontId="22" fillId="0" borderId="1" xfId="0" applyFont="1" applyBorder="1" applyProtection="1">
      <protection locked="0"/>
    </xf>
    <xf numFmtId="166" fontId="21" fillId="0" borderId="1" xfId="0" applyNumberFormat="1" applyFont="1" applyBorder="1" applyProtection="1">
      <protection locked="0"/>
    </xf>
    <xf numFmtId="0" fontId="22" fillId="13" borderId="0" xfId="0" applyFont="1" applyFill="1" applyProtection="1">
      <protection locked="0"/>
    </xf>
    <xf numFmtId="0" fontId="22" fillId="13" borderId="0" xfId="0" applyFont="1" applyFill="1" applyAlignment="1">
      <alignment horizontal="center"/>
    </xf>
    <xf numFmtId="0" fontId="25" fillId="14" borderId="4" xfId="0" applyFont="1" applyFill="1" applyBorder="1" applyAlignment="1">
      <alignment horizontal="center"/>
    </xf>
    <xf numFmtId="0" fontId="22" fillId="14" borderId="4" xfId="0" applyFont="1" applyFill="1" applyBorder="1"/>
    <xf numFmtId="166" fontId="24" fillId="14" borderId="4" xfId="0" applyNumberFormat="1" applyFont="1" applyFill="1" applyBorder="1"/>
    <xf numFmtId="166" fontId="21" fillId="14" borderId="4" xfId="0" applyNumberFormat="1" applyFont="1" applyFill="1" applyBorder="1" applyProtection="1">
      <protection locked="0"/>
    </xf>
    <xf numFmtId="0" fontId="25" fillId="2" borderId="1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2" fillId="0" borderId="2" xfId="0" applyFont="1" applyBorder="1" applyProtection="1">
      <protection locked="0"/>
    </xf>
    <xf numFmtId="166" fontId="24" fillId="5" borderId="2" xfId="0" applyNumberFormat="1" applyFont="1" applyFill="1" applyBorder="1"/>
    <xf numFmtId="166" fontId="21" fillId="0" borderId="2" xfId="0" applyNumberFormat="1" applyFont="1" applyBorder="1" applyProtection="1">
      <protection locked="0"/>
    </xf>
    <xf numFmtId="0" fontId="25" fillId="2" borderId="2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5" xfId="0" applyFont="1" applyBorder="1" applyProtection="1">
      <protection locked="0"/>
    </xf>
    <xf numFmtId="166" fontId="28" fillId="0" borderId="5" xfId="0" applyNumberFormat="1" applyFont="1" applyBorder="1" applyProtection="1">
      <protection locked="0"/>
    </xf>
    <xf numFmtId="0" fontId="29" fillId="0" borderId="0" xfId="0" applyFont="1"/>
    <xf numFmtId="166" fontId="28" fillId="0" borderId="1" xfId="0" applyNumberFormat="1" applyFont="1" applyBorder="1" applyProtection="1">
      <protection locked="0"/>
    </xf>
    <xf numFmtId="0" fontId="30" fillId="0" borderId="1" xfId="0" applyFont="1" applyBorder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22" fillId="2" borderId="1" xfId="0" applyFont="1" applyFill="1" applyBorder="1" applyProtection="1">
      <protection locked="0"/>
    </xf>
    <xf numFmtId="166" fontId="21" fillId="0" borderId="3" xfId="0" applyNumberFormat="1" applyFont="1" applyBorder="1" applyProtection="1">
      <protection locked="0"/>
    </xf>
  </cellXfs>
  <cellStyles count="1"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000000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stellar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fill>
        <patternFill>
          <bgColor theme="4" tint="0.59996337778862885"/>
        </patternFill>
      </fill>
    </dxf>
    <dxf>
      <fill>
        <patternFill>
          <bgColor theme="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114301</xdr:rowOff>
    </xdr:from>
    <xdr:to>
      <xdr:col>3</xdr:col>
      <xdr:colOff>2464784</xdr:colOff>
      <xdr:row>2</xdr:row>
      <xdr:rowOff>171451</xdr:rowOff>
    </xdr:to>
    <xdr:pic>
      <xdr:nvPicPr>
        <xdr:cNvPr id="4" name="Mynd 3" descr="Myndaniðurstaða fyrir ec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14301"/>
          <a:ext cx="1645634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0</xdr:col>
      <xdr:colOff>742950</xdr:colOff>
      <xdr:row>3</xdr:row>
      <xdr:rowOff>95250</xdr:rowOff>
    </xdr:to>
    <xdr:pic>
      <xdr:nvPicPr>
        <xdr:cNvPr id="5" name="Mynd 4" descr="www.grgolf.is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114301</xdr:rowOff>
    </xdr:from>
    <xdr:to>
      <xdr:col>4</xdr:col>
      <xdr:colOff>2464784</xdr:colOff>
      <xdr:row>2</xdr:row>
      <xdr:rowOff>171451</xdr:rowOff>
    </xdr:to>
    <xdr:pic>
      <xdr:nvPicPr>
        <xdr:cNvPr id="2" name="Mynd 1" descr="Myndaniðurstaða fyrir ec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4301"/>
          <a:ext cx="1645634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0</xdr:col>
      <xdr:colOff>742950</xdr:colOff>
      <xdr:row>3</xdr:row>
      <xdr:rowOff>95250</xdr:rowOff>
    </xdr:to>
    <xdr:pic>
      <xdr:nvPicPr>
        <xdr:cNvPr id="3" name="Mynd 2" descr="www.grgolf.i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048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fla15" displayName="Tafla15" ref="B1:C197" totalsRowShown="0">
  <autoFilter ref="B1:C197" xr:uid="{00000000-0009-0000-0100-000003000000}"/>
  <tableColumns count="2">
    <tableColumn id="1" xr3:uid="{00000000-0010-0000-0000-000001000000}" name="Keppendur" dataDxfId="26">
      <calculatedColumnFormula>IFERROR(INDEX(Úrvinnsla!$B$2:$B$421,MATCH($A2,Úrvinnsla!$E$2:$E$421,0)),"")</calculatedColumnFormula>
    </tableColumn>
    <tableColumn id="2" xr3:uid="{00000000-0010-0000-0000-000002000000}" name="Skor" dataDxfId="25">
      <calculatedColumnFormula>IFERROR(INDEX(Úrvinnsla!$C$2:$C$421,MATCH($A2,Úrvinnsla!$E$2:$E$421,0)),"")</calculatedColumnFormula>
    </tableColumn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fla27" displayName="Tafla27" ref="F1:H54" totalsRowShown="0">
  <autoFilter ref="F1:H54" xr:uid="{00000000-0009-0000-0100-000004000000}"/>
  <sortState xmlns:xlrd2="http://schemas.microsoft.com/office/spreadsheetml/2017/richdata2" ref="F2:I23">
    <sortCondition descending="1" ref="H1:H23"/>
  </sortState>
  <tableColumns count="3">
    <tableColumn id="1" xr3:uid="{00000000-0010-0000-0100-000001000000}" name="Lið" dataDxfId="24">
      <calculatedColumnFormula>IFERROR(INDEX(Úrvinnsla!$J$2:$J$61,MATCH($E2,Úrvinnsla!$N$2:$N$61,0)),"")</calculatedColumnFormula>
    </tableColumn>
    <tableColumn id="3" xr3:uid="{00000000-0010-0000-0100-000003000000}" name="Liðsmenn" dataDxfId="23">
      <calculatedColumnFormula>IFERROR(INDEX(Úrvinnsla!$K$2:$K$61,MATCH($E2,Úrvinnsla!$N$2:$N$61,0)),"")</calculatedColumnFormula>
    </tableColumn>
    <tableColumn id="2" xr3:uid="{00000000-0010-0000-0100-000002000000}" name="Skor" dataDxfId="22">
      <calculatedColumnFormula>IFERROR(INDEX(Úrvinnsla!$L$2:$L$61,MATCH($E2,Úrvinnsla!$N$2:$N$61,0)),"")</calculatedColumnFormula>
    </tableColumn>
  </tableColumns>
  <tableStyleInfo name="TableStyleDark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fla1" displayName="Tafla1" ref="A1:G421" totalsRowShown="0">
  <autoFilter ref="A1:G421" xr:uid="{00000000-0009-0000-0100-000001000000}"/>
  <sortState xmlns:xlrd2="http://schemas.microsoft.com/office/spreadsheetml/2017/richdata2" ref="B2:F19">
    <sortCondition ref="E1:E19"/>
  </sortState>
  <tableColumns count="7">
    <tableColumn id="3" xr3:uid="{00000000-0010-0000-0200-000003000000}" name="Lið" dataDxfId="21">
      <calculatedColumnFormula>IF(Tafla1[[#This Row],[Raðtala]]&gt;MAX(Nafnalisti!$S$4:$S$425),"",OFFSET(Nafnalisti!$B$3,MATCH(Tafla1[[#This Row],[Raðtala]],Nafnalisti!$S$4:$S$425,0),-1))</calculatedColumnFormula>
    </tableColumn>
    <tableColumn id="1" xr3:uid="{00000000-0010-0000-0200-000001000000}" name="Keppendur" dataDxfId="20">
      <calculatedColumnFormula>IF(Tafla1[[#This Row],[Raðtala]]&gt;MAX(Nafnalisti!$S$4:$S$425),"",OFFSET(Nafnalisti!$B$3,MATCH(Tafla1[[#This Row],[Raðtala]],Nafnalisti!$S$4:$S$425,0),0))</calculatedColumnFormula>
    </tableColumn>
    <tableColumn id="2" xr3:uid="{00000000-0010-0000-0200-000002000000}" name="Skor" dataDxfId="19">
      <calculatedColumnFormula>IF(Tafla1[[#This Row],[Raðtala]]&gt;MAX(Nafnalisti!$S$4:$S$425),"",OFFSET(Nafnalisti!$B$3,MATCH(Tafla1[[#This Row],[Raðtala]],Nafnalisti!$S$4:$S$425,0),1))</calculatedColumnFormula>
    </tableColumn>
    <tableColumn id="6" xr3:uid="{00000000-0010-0000-0200-000006000000}" name="Tala" dataDxfId="18">
      <calculatedColumnFormula>IF(C2="","",10000-(F2*1000)+C2+RAND()/1000)</calculatedColumnFormula>
    </tableColumn>
    <tableColumn id="4" xr3:uid="{00000000-0010-0000-0200-000004000000}" name="Sæti" dataDxfId="17">
      <calculatedColumnFormula>IF(C2="","",_xlfn.RANK.EQ($D2,$D$2:$D$423,1))</calculatedColumnFormula>
    </tableColumn>
    <tableColumn id="7" xr3:uid="{00000000-0010-0000-0200-000007000000}" name="Skipti" dataDxfId="16">
      <calculatedColumnFormula>IF(Tafla1[[#This Row],[Raðtala]]&gt;MAX(Nafnalisti!$S$4:$S$425),"",OFFSET(Nafnalisti!$B$3,MATCH(Tafla1[[#This Row],[Raðtala]],Nafnalisti!$S$4:$S$425,0),13))</calculatedColumnFormula>
    </tableColumn>
    <tableColumn id="8" xr3:uid="{00000000-0010-0000-0200-000008000000}" name="Raðtala" dataDxfId="15"/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03000000}" name="Tafla44" displayName="Tafla44" ref="A9:E20" totalsRowShown="0" headerRowDxfId="14" dataDxfId="13">
  <autoFilter ref="A9:E20" xr:uid="{00000000-0009-0000-0100-00002C000000}"/>
  <tableColumns count="5">
    <tableColumn id="1" xr3:uid="{00000000-0010-0000-0300-000001000000}" name="Dálkur1" dataDxfId="12"/>
    <tableColumn id="2" xr3:uid="{00000000-0010-0000-0300-000002000000}" name="Dálkur2" dataDxfId="11"/>
    <tableColumn id="3" xr3:uid="{00000000-0010-0000-0300-000003000000}" name="Dálkur3" dataDxfId="10"/>
    <tableColumn id="4" xr3:uid="{00000000-0010-0000-0300-000004000000}" name="Dálkur4" dataDxfId="9"/>
    <tableColumn id="5" xr3:uid="{00000000-0010-0000-0300-000005000000}" name="Dálkur5" dataDxfId="8">
      <calculatedColumnFormula>IF(D10="","",Úrslit!C1)</calculatedColumnFormula>
    </tableColumn>
  </tableColumns>
  <tableStyleInfo name="TableStyleDark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04000000}" name="Tafla4446" displayName="Tafla4446" ref="A9:F20" totalsRowShown="0" headerRowDxfId="7" dataDxfId="6">
  <autoFilter ref="A9:F20" xr:uid="{00000000-0009-0000-0100-00002D000000}"/>
  <tableColumns count="6">
    <tableColumn id="1" xr3:uid="{00000000-0010-0000-0400-000001000000}" name="Dálkur1" dataDxfId="5"/>
    <tableColumn id="2" xr3:uid="{00000000-0010-0000-0400-000002000000}" name="Dálkur2" dataDxfId="4"/>
    <tableColumn id="3" xr3:uid="{00000000-0010-0000-0400-000003000000}" name="Dálkur3" dataDxfId="3"/>
    <tableColumn id="7" xr3:uid="{00000000-0010-0000-0400-000007000000}" name="Dálkur42" dataDxfId="2"/>
    <tableColumn id="4" xr3:uid="{00000000-0010-0000-0400-000004000000}" name="Dálkur4" dataDxfId="1"/>
    <tableColumn id="5" xr3:uid="{00000000-0010-0000-0400-000005000000}" name="Dálkur5" dataDxfId="0">
      <calculatedColumnFormula>IF(E10="","",Úrslit!C1)</calculatedColumnFormula>
    </tableColumn>
  </tableColumns>
  <tableStyleInfo name="TableStyleDark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ð3" filterMode="1"/>
  <dimension ref="A1:AB510"/>
  <sheetViews>
    <sheetView tabSelected="1" topLeftCell="A145" zoomScale="130" zoomScaleNormal="130" zoomScalePageLayoutView="130" workbookViewId="0">
      <selection activeCell="H26" sqref="H26"/>
    </sheetView>
  </sheetViews>
  <sheetFormatPr baseColWidth="10" defaultColWidth="8.6640625" defaultRowHeight="18" customHeight="1" x14ac:dyDescent="0.2"/>
  <cols>
    <col min="2" max="2" width="45.5" customWidth="1"/>
    <col min="3" max="13" width="6.6640625" customWidth="1"/>
    <col min="14" max="14" width="6.5" hidden="1" customWidth="1"/>
    <col min="15" max="15" width="8.6640625" hidden="1" customWidth="1"/>
    <col min="16" max="16" width="9.33203125" hidden="1" customWidth="1"/>
    <col min="17" max="17" width="11.6640625" hidden="1" customWidth="1"/>
    <col min="18" max="18" width="7.33203125" hidden="1" customWidth="1"/>
    <col min="19" max="20" width="8.6640625" hidden="1" customWidth="1"/>
    <col min="21" max="21" width="12.33203125" customWidth="1"/>
  </cols>
  <sheetData>
    <row r="1" spans="1:28" x14ac:dyDescent="0.2">
      <c r="A1" s="52" t="s">
        <v>23</v>
      </c>
      <c r="B1" s="53" t="s">
        <v>164</v>
      </c>
      <c r="C1" s="53"/>
      <c r="D1" s="77">
        <v>43119</v>
      </c>
      <c r="E1" s="77">
        <f>+D1+7</f>
        <v>43126</v>
      </c>
      <c r="F1" s="77">
        <f t="shared" ref="F1:L1" si="0">+E1+7</f>
        <v>43133</v>
      </c>
      <c r="G1" s="77">
        <f t="shared" si="0"/>
        <v>43140</v>
      </c>
      <c r="H1" s="77">
        <f t="shared" si="0"/>
        <v>43147</v>
      </c>
      <c r="I1" s="77">
        <f t="shared" si="0"/>
        <v>43154</v>
      </c>
      <c r="J1" s="77">
        <f t="shared" si="0"/>
        <v>43161</v>
      </c>
      <c r="K1" s="77">
        <f t="shared" si="0"/>
        <v>43168</v>
      </c>
      <c r="L1" s="77">
        <f t="shared" si="0"/>
        <v>43175</v>
      </c>
      <c r="M1" s="77">
        <f>+L1+7</f>
        <v>43182</v>
      </c>
      <c r="N1" s="35"/>
      <c r="O1" s="35"/>
      <c r="P1" s="35"/>
      <c r="Q1" s="35"/>
      <c r="R1" s="35"/>
      <c r="S1" s="35"/>
      <c r="T1" s="35"/>
      <c r="U1" s="64"/>
      <c r="V1" s="35"/>
      <c r="W1" s="35"/>
      <c r="X1" s="35"/>
      <c r="Y1" s="35"/>
      <c r="Z1" s="35"/>
      <c r="AA1" s="35"/>
      <c r="AB1" s="35"/>
    </row>
    <row r="2" spans="1:28" x14ac:dyDescent="0.2">
      <c r="A2" s="52"/>
      <c r="B2" s="53"/>
      <c r="C2" s="55" t="s">
        <v>95</v>
      </c>
      <c r="D2" s="56">
        <f t="shared" ref="D2:M2" si="1">IF(COUNT(D4:D428)=0,"",MIN(D4:D428))</f>
        <v>55</v>
      </c>
      <c r="E2" s="56">
        <f t="shared" si="1"/>
        <v>56</v>
      </c>
      <c r="F2" s="56">
        <f t="shared" si="1"/>
        <v>54</v>
      </c>
      <c r="G2" s="56">
        <f t="shared" si="1"/>
        <v>55</v>
      </c>
      <c r="H2" s="56">
        <f t="shared" si="1"/>
        <v>55</v>
      </c>
      <c r="I2" s="56" t="str">
        <f t="shared" si="1"/>
        <v/>
      </c>
      <c r="J2" s="56" t="str">
        <f t="shared" si="1"/>
        <v/>
      </c>
      <c r="K2" s="56" t="str">
        <f t="shared" si="1"/>
        <v/>
      </c>
      <c r="L2" s="56" t="str">
        <f t="shared" si="1"/>
        <v/>
      </c>
      <c r="M2" s="56" t="str">
        <f t="shared" si="1"/>
        <v/>
      </c>
      <c r="N2" s="35"/>
      <c r="O2" s="35"/>
      <c r="P2" s="35"/>
      <c r="Q2" s="35"/>
      <c r="R2" s="35"/>
      <c r="S2" s="35"/>
      <c r="T2" s="35"/>
      <c r="U2" s="64"/>
      <c r="V2" s="35"/>
      <c r="W2" s="35"/>
      <c r="X2" s="35"/>
      <c r="Y2" s="35"/>
      <c r="Z2" s="35"/>
      <c r="AA2" s="35"/>
      <c r="AB2" s="35"/>
    </row>
    <row r="3" spans="1:28" ht="18" customHeight="1" x14ac:dyDescent="0.2">
      <c r="A3" s="57" t="s">
        <v>115</v>
      </c>
      <c r="B3" s="58" t="s">
        <v>2</v>
      </c>
      <c r="C3" s="57" t="s">
        <v>22</v>
      </c>
      <c r="D3" s="59" t="s">
        <v>75</v>
      </c>
      <c r="E3" s="59" t="s">
        <v>76</v>
      </c>
      <c r="F3" s="59" t="s">
        <v>77</v>
      </c>
      <c r="G3" s="59" t="s">
        <v>78</v>
      </c>
      <c r="H3" s="59" t="s">
        <v>79</v>
      </c>
      <c r="I3" s="59" t="s">
        <v>80</v>
      </c>
      <c r="J3" s="59" t="s">
        <v>81</v>
      </c>
      <c r="K3" s="59" t="s">
        <v>82</v>
      </c>
      <c r="L3" s="59" t="s">
        <v>83</v>
      </c>
      <c r="M3" s="101" t="s">
        <v>84</v>
      </c>
      <c r="N3" s="36" t="s">
        <v>94</v>
      </c>
      <c r="O3" s="36" t="s">
        <v>93</v>
      </c>
      <c r="P3" s="37" t="s">
        <v>127</v>
      </c>
      <c r="Q3" s="35" t="s">
        <v>149</v>
      </c>
      <c r="R3" s="35" t="s">
        <v>35</v>
      </c>
      <c r="S3" s="35" t="s">
        <v>150</v>
      </c>
      <c r="T3" s="35" t="s">
        <v>151</v>
      </c>
      <c r="U3" s="81" t="s">
        <v>148</v>
      </c>
      <c r="V3" s="35"/>
      <c r="W3" s="35"/>
      <c r="X3" s="35"/>
      <c r="Y3" s="35"/>
      <c r="Z3" s="35"/>
      <c r="AA3" s="35"/>
      <c r="AB3" s="35"/>
    </row>
    <row r="4" spans="1:28" ht="18" customHeight="1" x14ac:dyDescent="0.2">
      <c r="A4" s="78">
        <v>1</v>
      </c>
      <c r="B4" s="79" t="s">
        <v>152</v>
      </c>
      <c r="C4" s="70">
        <f>IF(B4="","",IF(COUNT(D4:M4)=0,"",IF(O4&lt;6,SUM(D4:M4)+0.0001,SUM(SMALL(D4:M4,{1;2;3;4;5;6}))+(P4/10))))</f>
        <v>238.0001</v>
      </c>
      <c r="D4" s="80">
        <v>62</v>
      </c>
      <c r="E4" s="80">
        <v>59</v>
      </c>
      <c r="F4" s="80">
        <v>56</v>
      </c>
      <c r="G4" s="80"/>
      <c r="H4" s="80">
        <v>61</v>
      </c>
      <c r="I4" s="80"/>
      <c r="J4" s="80"/>
      <c r="K4" s="80"/>
      <c r="L4" s="80"/>
      <c r="M4" s="80"/>
      <c r="N4" s="4">
        <f>IF(B4="","",IF(COUNT(D4:M4)=0,100,AVERAGEIF(D4:M4,"&lt;100")))</f>
        <v>59.5</v>
      </c>
      <c r="O4" s="3">
        <f t="shared" ref="O4:O67" si="2">MIN(COUNT(D4:M4),6)</f>
        <v>4</v>
      </c>
      <c r="P4" s="35"/>
      <c r="Q4" s="39">
        <f t="shared" ref="Q4:Q67" si="3">IF(AND(ISNUMBER(A4),U4=1),1,0)</f>
        <v>1</v>
      </c>
      <c r="R4" s="39">
        <f t="shared" ref="R4:R67" si="4">IF(AND(ISTEXT(A4),U4=1),1,0)</f>
        <v>0</v>
      </c>
      <c r="S4" s="39">
        <f>IF(Q4=0,0,COUNTIF($Q$4:Q4,1))</f>
        <v>1</v>
      </c>
      <c r="T4" s="39">
        <f>IF(R4=0,0,COUNTIF($R$4:R4,1))</f>
        <v>0</v>
      </c>
      <c r="U4" s="82">
        <f t="shared" ref="U4:U67" si="5">IF(B4="",0,1)</f>
        <v>1</v>
      </c>
      <c r="V4" s="35"/>
      <c r="W4" s="35"/>
      <c r="X4" s="35"/>
      <c r="Y4" s="35"/>
      <c r="Z4" s="35"/>
      <c r="AA4" s="35"/>
      <c r="AB4" s="35"/>
    </row>
    <row r="5" spans="1:28" ht="18" customHeight="1" x14ac:dyDescent="0.2">
      <c r="A5" s="78">
        <v>1</v>
      </c>
      <c r="B5" s="79" t="s">
        <v>137</v>
      </c>
      <c r="C5" s="70">
        <f>IF(B5="","",IF(COUNT(D5:M5)=0,"",IF(O5&lt;6,SUM(D5:M5)+0.0001,SUM(SMALL(D5:M5,{1;2;3;4;5;6}))+(P5/10))))</f>
        <v>305.00009999999997</v>
      </c>
      <c r="D5" s="80">
        <v>65</v>
      </c>
      <c r="E5" s="80">
        <v>61</v>
      </c>
      <c r="F5" s="80">
        <v>55</v>
      </c>
      <c r="G5" s="80">
        <v>66</v>
      </c>
      <c r="H5" s="80">
        <v>58</v>
      </c>
      <c r="I5" s="80"/>
      <c r="J5" s="80"/>
      <c r="K5" s="80"/>
      <c r="L5" s="80"/>
      <c r="M5" s="80"/>
      <c r="N5" s="4">
        <f>IF(B5="","",IF(COUNT(D5:M5)=0,100,AVERAGEIF(D5:M5,"&lt;100")))</f>
        <v>61</v>
      </c>
      <c r="O5" s="3">
        <f t="shared" si="2"/>
        <v>5</v>
      </c>
      <c r="P5" s="35"/>
      <c r="Q5" s="39">
        <f t="shared" si="3"/>
        <v>1</v>
      </c>
      <c r="R5" s="39">
        <f t="shared" si="4"/>
        <v>0</v>
      </c>
      <c r="S5" s="39">
        <f>IF(Q5=0,0,COUNTIF($Q$4:Q5,1))</f>
        <v>2</v>
      </c>
      <c r="T5" s="39">
        <f>IF(R5=0,0,COUNTIF($R$4:R5,1))</f>
        <v>0</v>
      </c>
      <c r="U5" s="82">
        <f t="shared" si="5"/>
        <v>1</v>
      </c>
      <c r="V5" s="35"/>
      <c r="W5" s="35"/>
      <c r="X5" s="35"/>
      <c r="Y5" s="35"/>
      <c r="Z5" s="35"/>
      <c r="AA5" s="35"/>
      <c r="AB5" s="35"/>
    </row>
    <row r="6" spans="1:28" ht="18" customHeight="1" x14ac:dyDescent="0.2">
      <c r="A6" s="78">
        <v>1</v>
      </c>
      <c r="B6" s="79" t="s">
        <v>134</v>
      </c>
      <c r="C6" s="70">
        <f>IF(B6="","",IF(COUNT(D6:M6)=0,"",IF(O6&lt;6,SUM(D6:M6)+0.0001,SUM(SMALL(D6:M6,{1;2;3;4;5;6}))+(P6/10))))</f>
        <v>316.00009999999997</v>
      </c>
      <c r="D6" s="80">
        <v>66</v>
      </c>
      <c r="E6" s="80">
        <v>64</v>
      </c>
      <c r="F6" s="80">
        <v>65</v>
      </c>
      <c r="G6" s="80">
        <v>62</v>
      </c>
      <c r="H6" s="80">
        <v>59</v>
      </c>
      <c r="I6" s="80"/>
      <c r="J6" s="80"/>
      <c r="K6" s="80"/>
      <c r="L6" s="80"/>
      <c r="M6" s="80"/>
      <c r="N6" s="4">
        <f>IF(B6="","",IF(COUNT(D6:M6)=0,100,AVERAGEIF(D6:M6,"&lt;100")))</f>
        <v>63.2</v>
      </c>
      <c r="O6" s="3">
        <f t="shared" si="2"/>
        <v>5</v>
      </c>
      <c r="P6" s="35"/>
      <c r="Q6" s="39">
        <f t="shared" si="3"/>
        <v>1</v>
      </c>
      <c r="R6" s="39">
        <f t="shared" si="4"/>
        <v>0</v>
      </c>
      <c r="S6" s="39">
        <f>IF(Q6=0,0,COUNTIF($Q$4:Q6,1))</f>
        <v>3</v>
      </c>
      <c r="T6" s="39">
        <f>IF(R6=0,0,COUNTIF($R$4:R6,1))</f>
        <v>0</v>
      </c>
      <c r="U6" s="82">
        <f t="shared" si="5"/>
        <v>1</v>
      </c>
      <c r="V6" s="35"/>
      <c r="W6" s="35"/>
      <c r="X6" s="35"/>
      <c r="Y6" s="35"/>
      <c r="Z6" s="35"/>
      <c r="AA6" s="35"/>
      <c r="AB6" s="35"/>
    </row>
    <row r="7" spans="1:28" ht="18" customHeight="1" x14ac:dyDescent="0.2">
      <c r="A7" s="78">
        <v>1</v>
      </c>
      <c r="B7" s="79" t="s">
        <v>165</v>
      </c>
      <c r="C7" s="70">
        <f>IF(B7="","",IF(COUNT(D7:M7)=0,"",IF(O7&lt;6,SUM(D7:M7)+0.0001,SUM(SMALL(D7:M7,{1;2;3;4;5;6}))+(P7/10))))</f>
        <v>181.0001</v>
      </c>
      <c r="D7" s="80">
        <v>60</v>
      </c>
      <c r="E7" s="80">
        <v>62</v>
      </c>
      <c r="F7" s="80">
        <v>59</v>
      </c>
      <c r="G7" s="80"/>
      <c r="H7" s="80"/>
      <c r="I7" s="80"/>
      <c r="J7" s="80"/>
      <c r="K7" s="80"/>
      <c r="L7" s="80"/>
      <c r="M7" s="80"/>
      <c r="N7" s="4">
        <f>IF(B7="","",IF(COUNT(D7:M7)=0,100,AVERAGEIF(D7:M7,"&lt;100")))</f>
        <v>60.333333333333336</v>
      </c>
      <c r="O7" s="3">
        <f t="shared" si="2"/>
        <v>3</v>
      </c>
      <c r="P7" s="35"/>
      <c r="Q7" s="39">
        <f t="shared" si="3"/>
        <v>1</v>
      </c>
      <c r="R7" s="39">
        <f t="shared" si="4"/>
        <v>0</v>
      </c>
      <c r="S7" s="39">
        <f>IF(Q7=0,0,COUNTIF($Q$4:Q7,1))</f>
        <v>4</v>
      </c>
      <c r="T7" s="39">
        <f>IF(R7=0,0,COUNTIF($R$4:R7,1))</f>
        <v>0</v>
      </c>
      <c r="U7" s="82">
        <f t="shared" si="5"/>
        <v>1</v>
      </c>
      <c r="V7" s="35"/>
      <c r="W7" s="35"/>
      <c r="X7" s="35"/>
      <c r="Y7" s="35"/>
      <c r="Z7" s="35"/>
      <c r="AA7" s="35"/>
      <c r="AB7" s="35"/>
    </row>
    <row r="8" spans="1:28" ht="18" customHeight="1" thickBot="1" x14ac:dyDescent="0.25">
      <c r="A8" s="102">
        <v>1</v>
      </c>
      <c r="B8" s="79" t="s">
        <v>166</v>
      </c>
      <c r="C8" s="45">
        <f>IF(B8="","",IF(COUNT(D8:M8)=0,"",IF(O8&lt;6,SUM(D8:M8)+0.0001,SUM(SMALL(D8:M8,{1;2;3;4;5;6}))+(P8/10))))</f>
        <v>171.0001</v>
      </c>
      <c r="D8" s="80">
        <v>61</v>
      </c>
      <c r="E8" s="46"/>
      <c r="F8" s="46"/>
      <c r="G8" s="80">
        <v>55</v>
      </c>
      <c r="H8" s="80">
        <v>55</v>
      </c>
      <c r="I8" s="46"/>
      <c r="J8" s="46"/>
      <c r="K8" s="46"/>
      <c r="L8" s="46"/>
      <c r="M8" s="46"/>
      <c r="N8" s="4">
        <f>IF(B8="","",IF(COUNT(D8:M8)=0,100,AVERAGEIF(D8:M8,"&lt;100")))</f>
        <v>57</v>
      </c>
      <c r="O8" s="3">
        <f t="shared" si="2"/>
        <v>3</v>
      </c>
      <c r="P8" s="35"/>
      <c r="Q8" s="39">
        <f t="shared" si="3"/>
        <v>1</v>
      </c>
      <c r="R8" s="39">
        <f t="shared" si="4"/>
        <v>0</v>
      </c>
      <c r="S8" s="39">
        <f>IF(Q8=0,0,COUNTIF($Q$4:Q8,1))</f>
        <v>5</v>
      </c>
      <c r="T8" s="39">
        <f>IF(R8=0,0,COUNTIF($R$4:R8,1))</f>
        <v>0</v>
      </c>
      <c r="U8" s="40">
        <f t="shared" si="5"/>
        <v>1</v>
      </c>
      <c r="V8" s="35"/>
      <c r="W8" s="35"/>
      <c r="X8" s="35"/>
      <c r="Y8" s="35"/>
      <c r="Z8" s="35"/>
      <c r="AA8" s="35"/>
      <c r="AB8" s="35"/>
    </row>
    <row r="9" spans="1:28" ht="18" customHeight="1" thickTop="1" thickBot="1" x14ac:dyDescent="0.25">
      <c r="A9" s="83" t="str">
        <f>"Lið "&amp;A8</f>
        <v>Lið 1</v>
      </c>
      <c r="B9" s="84" t="str">
        <f ca="1">Keppendur!B7</f>
        <v>Jón K - Jón Þ - Jónas - Karl - Páll</v>
      </c>
      <c r="C9" s="85">
        <f ca="1">IF(B9="","",IF(COUNT(D9:M9)=0,"",IF(O9&lt;6,SUM(D9:M9)+0.0001,SUM(SMALL(D9:M9,{1;2;3;4;5;6}))+(P9/10))))</f>
        <v>580.00009999999997</v>
      </c>
      <c r="D9" s="86">
        <v>118</v>
      </c>
      <c r="E9" s="86">
        <v>120</v>
      </c>
      <c r="F9" s="86">
        <v>111</v>
      </c>
      <c r="G9" s="86">
        <v>119</v>
      </c>
      <c r="H9" s="86">
        <v>112</v>
      </c>
      <c r="I9" s="86"/>
      <c r="J9" s="86"/>
      <c r="K9" s="86"/>
      <c r="L9" s="86"/>
      <c r="M9" s="86"/>
      <c r="N9" s="4">
        <f ca="1">IF(B9="","",IF(COUNT(D9:M9)=0,200,AVERAGEIF(D9:M9,"&lt;200")))</f>
        <v>116</v>
      </c>
      <c r="O9" s="3">
        <f t="shared" si="2"/>
        <v>5</v>
      </c>
      <c r="P9" s="35"/>
      <c r="Q9" s="39">
        <f t="shared" ca="1" si="3"/>
        <v>0</v>
      </c>
      <c r="R9" s="39">
        <f t="shared" ca="1" si="4"/>
        <v>1</v>
      </c>
      <c r="S9" s="39">
        <f ca="1">IF(Q9=0,0,COUNTIF($Q$4:Q9,1))</f>
        <v>0</v>
      </c>
      <c r="T9" s="39">
        <f ca="1">IF(R9=0,0,COUNTIF($R$4:R9,1))</f>
        <v>1</v>
      </c>
      <c r="U9" s="82">
        <f t="shared" ca="1" si="5"/>
        <v>1</v>
      </c>
      <c r="V9" s="35"/>
      <c r="W9" s="35"/>
      <c r="X9" s="35"/>
      <c r="Y9" s="35"/>
      <c r="Z9" s="35"/>
      <c r="AA9" s="35"/>
      <c r="AB9" s="35"/>
    </row>
    <row r="10" spans="1:28" ht="18" customHeight="1" thickTop="1" x14ac:dyDescent="0.2">
      <c r="A10" s="78">
        <v>2</v>
      </c>
      <c r="B10" s="79" t="s">
        <v>4</v>
      </c>
      <c r="C10" s="70">
        <f>IF(B10="","",IF(COUNT(D10:M10)=0,"",IF(O10&lt;6,SUM(D10:M10)+0.0001,SUM(SMALL(D10:M10,{1;2;3;4;5;6}))+(P10/10))))</f>
        <v>316.00009999999997</v>
      </c>
      <c r="D10" s="80">
        <v>62</v>
      </c>
      <c r="E10" s="80">
        <v>67</v>
      </c>
      <c r="F10" s="80">
        <v>59</v>
      </c>
      <c r="G10" s="80">
        <v>66</v>
      </c>
      <c r="H10" s="80">
        <v>62</v>
      </c>
      <c r="I10" s="80"/>
      <c r="J10" s="80"/>
      <c r="K10" s="80"/>
      <c r="L10" s="80"/>
      <c r="M10" s="80"/>
      <c r="N10" s="4">
        <f>IF(B10="","",IF(COUNT(D10:M10)=0,100,AVERAGEIF(D10:M10,"&lt;100")))</f>
        <v>63.2</v>
      </c>
      <c r="O10" s="3">
        <f t="shared" si="2"/>
        <v>5</v>
      </c>
      <c r="P10" s="35"/>
      <c r="Q10" s="39">
        <f t="shared" si="3"/>
        <v>1</v>
      </c>
      <c r="R10" s="39">
        <f t="shared" si="4"/>
        <v>0</v>
      </c>
      <c r="S10" s="39">
        <f ca="1">IF(Q10=0,0,COUNTIF($Q$4:Q10,1))</f>
        <v>6</v>
      </c>
      <c r="T10" s="39">
        <f>IF(R10=0,0,COUNTIF($R$4:R10,1))</f>
        <v>0</v>
      </c>
      <c r="U10" s="82">
        <f t="shared" si="5"/>
        <v>1</v>
      </c>
      <c r="V10" s="35"/>
      <c r="W10" s="35"/>
      <c r="X10" s="35"/>
      <c r="Y10" s="35"/>
      <c r="Z10" s="35"/>
      <c r="AA10" s="35"/>
      <c r="AB10" s="35"/>
    </row>
    <row r="11" spans="1:28" ht="18" customHeight="1" x14ac:dyDescent="0.2">
      <c r="A11" s="78">
        <v>2</v>
      </c>
      <c r="B11" s="79" t="s">
        <v>17</v>
      </c>
      <c r="C11" s="70">
        <f>IF(B11="","",IF(COUNT(D11:M11)=0,"",IF(O11&lt;6,SUM(D11:M11)+0.0001,SUM(SMALL(D11:M11,{1;2;3;4;5;6}))+(P11/10))))</f>
        <v>308.00009999999997</v>
      </c>
      <c r="D11" s="80">
        <v>58</v>
      </c>
      <c r="E11" s="80">
        <v>61</v>
      </c>
      <c r="F11" s="80">
        <v>62</v>
      </c>
      <c r="G11" s="80">
        <v>62</v>
      </c>
      <c r="H11" s="80">
        <v>65</v>
      </c>
      <c r="I11" s="80"/>
      <c r="J11" s="80"/>
      <c r="K11" s="80"/>
      <c r="L11" s="80"/>
      <c r="M11" s="80"/>
      <c r="N11" s="4">
        <f>IF(B11="","",IF(COUNT(D11:M11)=0,100,AVERAGEIF(D11:M11,"&lt;100")))</f>
        <v>61.6</v>
      </c>
      <c r="O11" s="3">
        <f t="shared" si="2"/>
        <v>5</v>
      </c>
      <c r="P11" s="35"/>
      <c r="Q11" s="39">
        <f t="shared" si="3"/>
        <v>1</v>
      </c>
      <c r="R11" s="39">
        <f t="shared" si="4"/>
        <v>0</v>
      </c>
      <c r="S11" s="39">
        <f ca="1">IF(Q11=0,0,COUNTIF($Q$4:Q11,1))</f>
        <v>7</v>
      </c>
      <c r="T11" s="39">
        <f>IF(R11=0,0,COUNTIF($R$4:R11,1))</f>
        <v>0</v>
      </c>
      <c r="U11" s="82">
        <f t="shared" si="5"/>
        <v>1</v>
      </c>
      <c r="V11" s="35"/>
      <c r="W11" s="35"/>
      <c r="X11" s="35"/>
      <c r="Y11" s="35"/>
      <c r="Z11" s="35"/>
      <c r="AA11" s="35"/>
      <c r="AB11" s="35"/>
    </row>
    <row r="12" spans="1:28" ht="18" hidden="1" customHeight="1" x14ac:dyDescent="0.2">
      <c r="A12" s="78"/>
      <c r="B12" s="79"/>
      <c r="C12" s="70" t="str">
        <f>IF(B12="","",IF(COUNT(D12:M12)=0,"",IF(O12&lt;6,SUM(D12:M12)+0.0001,SUM(SMALL(D12:M12,{1;2;3;4;5;6}))+(P12/10))))</f>
        <v/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4" t="str">
        <f>IF(B12="","",IF(COUNT(D12:M12)=0,100,AVERAGEIF(D12:M12,"&lt;100")))</f>
        <v/>
      </c>
      <c r="O12" s="3">
        <f t="shared" si="2"/>
        <v>0</v>
      </c>
      <c r="P12" s="35"/>
      <c r="Q12" s="39">
        <f t="shared" si="3"/>
        <v>0</v>
      </c>
      <c r="R12" s="39">
        <f t="shared" si="4"/>
        <v>0</v>
      </c>
      <c r="S12" s="39">
        <f>IF(Q12=0,0,COUNTIF($Q$4:Q12,1))</f>
        <v>0</v>
      </c>
      <c r="T12" s="39">
        <f>IF(R12=0,0,COUNTIF($R$4:R12,1))</f>
        <v>0</v>
      </c>
      <c r="U12" s="82">
        <f t="shared" si="5"/>
        <v>0</v>
      </c>
      <c r="V12" s="35"/>
      <c r="W12" s="35"/>
      <c r="X12" s="35"/>
      <c r="Y12" s="35"/>
      <c r="Z12" s="35"/>
      <c r="AA12" s="35"/>
      <c r="AB12" s="35"/>
    </row>
    <row r="13" spans="1:28" ht="18" customHeight="1" x14ac:dyDescent="0.2">
      <c r="A13" s="51">
        <v>2</v>
      </c>
      <c r="B13" s="79" t="s">
        <v>16</v>
      </c>
      <c r="C13" s="70">
        <f>IF(B13="","",IF(COUNT(D13:M13)=0,"",IF(O13&lt;6,SUM(D13:M13)+0.0001,SUM(SMALL(D13:M13,{1;2;3;4;5;6}))+(P13/10))))</f>
        <v>321.00009999999997</v>
      </c>
      <c r="D13" s="80">
        <v>67</v>
      </c>
      <c r="E13" s="80">
        <v>59</v>
      </c>
      <c r="F13" s="80">
        <v>68</v>
      </c>
      <c r="G13" s="80">
        <v>62</v>
      </c>
      <c r="H13" s="80">
        <v>65</v>
      </c>
      <c r="I13" s="30"/>
      <c r="J13" s="30"/>
      <c r="K13" s="30"/>
      <c r="L13" s="30"/>
      <c r="M13" s="30"/>
      <c r="N13" s="4">
        <f>IF(B13="","",IF(COUNT(D13:M13)=0,100,AVERAGEIF(D13:M13,"&lt;100")))</f>
        <v>64.2</v>
      </c>
      <c r="O13" s="3">
        <f t="shared" si="2"/>
        <v>5</v>
      </c>
      <c r="P13" s="35"/>
      <c r="Q13" s="39">
        <f t="shared" si="3"/>
        <v>1</v>
      </c>
      <c r="R13" s="39">
        <f t="shared" si="4"/>
        <v>0</v>
      </c>
      <c r="S13" s="39">
        <f ca="1">IF(Q13=0,0,COUNTIF($Q$4:Q13,1))</f>
        <v>8</v>
      </c>
      <c r="T13" s="39">
        <f>IF(R13=0,0,COUNTIF($R$4:R13,1))</f>
        <v>0</v>
      </c>
      <c r="U13" s="40">
        <f t="shared" si="5"/>
        <v>1</v>
      </c>
      <c r="V13" s="35"/>
      <c r="W13" s="35"/>
      <c r="X13" s="35"/>
      <c r="Y13" s="35"/>
      <c r="Z13" s="35"/>
      <c r="AA13" s="35"/>
      <c r="AB13" s="35"/>
    </row>
    <row r="14" spans="1:28" ht="18" customHeight="1" thickBot="1" x14ac:dyDescent="0.25">
      <c r="A14" s="43">
        <v>2</v>
      </c>
      <c r="B14" s="79" t="s">
        <v>167</v>
      </c>
      <c r="C14" s="70">
        <f>IF(B14="","",IF(COUNT(D14:M14)=0,"",IF(O14&lt;6,SUM(D14:M14)+0.0001,SUM(SMALL(D14:M14,{1;2;3;4;5;6}))+(P14/10))))</f>
        <v>204.0001</v>
      </c>
      <c r="D14" s="80">
        <v>67</v>
      </c>
      <c r="E14" s="80">
        <v>70</v>
      </c>
      <c r="F14" s="80">
        <v>67</v>
      </c>
      <c r="G14" s="46"/>
      <c r="H14" s="46"/>
      <c r="I14" s="46"/>
      <c r="J14" s="46"/>
      <c r="K14" s="46"/>
      <c r="L14" s="46"/>
      <c r="M14" s="46"/>
      <c r="N14" s="4">
        <f>IF(B14="","",IF(COUNT(D14:M14)=0,100,AVERAGEIF(D14:M14,"&lt;100")))</f>
        <v>68</v>
      </c>
      <c r="O14" s="3">
        <f t="shared" si="2"/>
        <v>3</v>
      </c>
      <c r="P14" s="35"/>
      <c r="Q14" s="39">
        <f t="shared" si="3"/>
        <v>1</v>
      </c>
      <c r="R14" s="39">
        <f t="shared" si="4"/>
        <v>0</v>
      </c>
      <c r="S14" s="39">
        <f ca="1">IF(Q14=0,0,COUNTIF($Q$4:Q14,1))</f>
        <v>9</v>
      </c>
      <c r="T14" s="39">
        <f>IF(R14=0,0,COUNTIF($R$4:R14,1))</f>
        <v>0</v>
      </c>
      <c r="U14" s="40">
        <f t="shared" si="5"/>
        <v>1</v>
      </c>
      <c r="V14" s="35"/>
      <c r="W14" s="35"/>
      <c r="X14" s="35"/>
      <c r="Y14" s="35"/>
      <c r="Z14" s="35"/>
      <c r="AA14" s="35"/>
      <c r="AB14" s="35"/>
    </row>
    <row r="15" spans="1:28" ht="18" customHeight="1" thickTop="1" thickBot="1" x14ac:dyDescent="0.25">
      <c r="A15" s="83" t="str">
        <f>"Lið "&amp;A14</f>
        <v>Lið 2</v>
      </c>
      <c r="B15" s="84" t="str">
        <f ca="1">IF(Keppendur!B13="","",Keppendur!B13)</f>
        <v>Ásmundur - Gunnar -  - Viðar</v>
      </c>
      <c r="C15" s="85">
        <f ca="1">IF(B15="","",IF(COUNT(D15:M15)=0,"",IF(O15&lt;6,SUM(D15:M15)+0.0001,SUM(SMALL(D15:M15,{1;2;3;4;5;6}))+(P15/10))))</f>
        <v>608.00009999999997</v>
      </c>
      <c r="D15" s="86">
        <v>118</v>
      </c>
      <c r="E15" s="86">
        <v>120</v>
      </c>
      <c r="F15" s="86">
        <v>120</v>
      </c>
      <c r="G15" s="86">
        <v>124</v>
      </c>
      <c r="H15" s="86">
        <v>126</v>
      </c>
      <c r="I15" s="86"/>
      <c r="J15" s="86"/>
      <c r="K15" s="86"/>
      <c r="L15" s="86"/>
      <c r="M15" s="86"/>
      <c r="N15" s="4">
        <f ca="1">IF(B15="","",IF(COUNT(D15:M15)=0,200,AVERAGEIF(D15:M15,"&lt;200")))</f>
        <v>121.6</v>
      </c>
      <c r="O15" s="3">
        <f t="shared" si="2"/>
        <v>5</v>
      </c>
      <c r="P15" s="35"/>
      <c r="Q15" s="39">
        <f t="shared" ca="1" si="3"/>
        <v>0</v>
      </c>
      <c r="R15" s="39">
        <f t="shared" ca="1" si="4"/>
        <v>1</v>
      </c>
      <c r="S15" s="39">
        <f ca="1">IF(Q15=0,0,COUNTIF($Q$4:Q15,1))</f>
        <v>0</v>
      </c>
      <c r="T15" s="39">
        <f ca="1">IF(R15=0,0,COUNTIF($R$4:R15,1))</f>
        <v>2</v>
      </c>
      <c r="U15" s="82">
        <f t="shared" ca="1" si="5"/>
        <v>1</v>
      </c>
      <c r="V15" s="35"/>
      <c r="W15" s="35"/>
      <c r="X15" s="35"/>
      <c r="Y15" s="35"/>
      <c r="Z15" s="35"/>
      <c r="AA15" s="35"/>
      <c r="AB15" s="35"/>
    </row>
    <row r="16" spans="1:28" ht="18" customHeight="1" thickTop="1" x14ac:dyDescent="0.2">
      <c r="A16" s="87">
        <v>3</v>
      </c>
      <c r="B16" s="79" t="s">
        <v>235</v>
      </c>
      <c r="C16" s="70">
        <f>IF(B16="","",IF(COUNT(D16:M16)=0,"",IF(O16&lt;6,SUM(D16:M16)+0.0001,SUM(SMALL(D16:M16,{1;2;3;4;5;6}))+(P16/10))))</f>
        <v>321.00009999999997</v>
      </c>
      <c r="D16" s="80">
        <v>67</v>
      </c>
      <c r="E16" s="80">
        <v>59</v>
      </c>
      <c r="F16" s="80">
        <v>66</v>
      </c>
      <c r="G16" s="80">
        <v>69</v>
      </c>
      <c r="H16" s="80">
        <v>60</v>
      </c>
      <c r="I16" s="80"/>
      <c r="J16" s="80"/>
      <c r="K16" s="80"/>
      <c r="L16" s="80"/>
      <c r="M16" s="80"/>
      <c r="N16" s="4">
        <f>IF(B16="","",IF(COUNT(D16:M16)=0,100,AVERAGEIF(D16:M16,"&lt;100")))</f>
        <v>64.2</v>
      </c>
      <c r="O16" s="3">
        <f t="shared" si="2"/>
        <v>5</v>
      </c>
      <c r="P16" s="35"/>
      <c r="Q16" s="39">
        <f t="shared" si="3"/>
        <v>1</v>
      </c>
      <c r="R16" s="39">
        <f t="shared" si="4"/>
        <v>0</v>
      </c>
      <c r="S16" s="39">
        <f ca="1">IF(Q16=0,0,COUNTIF($Q$4:Q16,1))</f>
        <v>10</v>
      </c>
      <c r="T16" s="39">
        <f>IF(R16=0,0,COUNTIF($R$4:R16,1))</f>
        <v>0</v>
      </c>
      <c r="U16" s="82">
        <f t="shared" si="5"/>
        <v>1</v>
      </c>
      <c r="V16" s="35"/>
      <c r="W16" s="35"/>
      <c r="X16" s="35"/>
      <c r="Y16" s="35"/>
      <c r="Z16" s="35"/>
      <c r="AA16" s="35"/>
      <c r="AB16" s="35"/>
    </row>
    <row r="17" spans="1:28" ht="18" customHeight="1" x14ac:dyDescent="0.2">
      <c r="A17" s="78">
        <v>3</v>
      </c>
      <c r="B17" s="79" t="s">
        <v>39</v>
      </c>
      <c r="C17" s="70">
        <f>IF(B17="","",IF(COUNT(D17:M17)=0,"",IF(O17&lt;6,SUM(D17:M17)+0.0001,SUM(SMALL(D17:M17,{1;2;3;4;5;6}))+(P17/10))))</f>
        <v>236.0001</v>
      </c>
      <c r="D17" s="80">
        <v>61</v>
      </c>
      <c r="E17" s="80">
        <v>60</v>
      </c>
      <c r="F17" s="80"/>
      <c r="G17" s="80">
        <v>60</v>
      </c>
      <c r="H17" s="80">
        <v>55</v>
      </c>
      <c r="I17" s="80"/>
      <c r="J17" s="80"/>
      <c r="K17" s="80"/>
      <c r="L17" s="80"/>
      <c r="M17" s="80"/>
      <c r="N17" s="4">
        <f>IF(B17="","",IF(COUNT(D17:M17)=0,100,AVERAGEIF(D17:M17,"&lt;100")))</f>
        <v>59</v>
      </c>
      <c r="O17" s="3">
        <f t="shared" si="2"/>
        <v>4</v>
      </c>
      <c r="P17" s="35"/>
      <c r="Q17" s="39">
        <f t="shared" si="3"/>
        <v>1</v>
      </c>
      <c r="R17" s="39">
        <f t="shared" si="4"/>
        <v>0</v>
      </c>
      <c r="S17" s="39">
        <f ca="1">IF(Q17=0,0,COUNTIF($Q$4:Q17,1))</f>
        <v>11</v>
      </c>
      <c r="T17" s="39">
        <f>IF(R17=0,0,COUNTIF($R$4:R17,1))</f>
        <v>0</v>
      </c>
      <c r="U17" s="82">
        <f t="shared" si="5"/>
        <v>1</v>
      </c>
      <c r="V17" s="35"/>
      <c r="W17" s="35"/>
      <c r="X17" s="35"/>
      <c r="Y17" s="35"/>
      <c r="Z17" s="35"/>
      <c r="AA17" s="35"/>
      <c r="AB17" s="35"/>
    </row>
    <row r="18" spans="1:28" ht="18" customHeight="1" x14ac:dyDescent="0.2">
      <c r="A18" s="78">
        <v>3</v>
      </c>
      <c r="B18" s="79" t="s">
        <v>5</v>
      </c>
      <c r="C18" s="70">
        <f>IF(B18="","",IF(COUNT(D18:M18)=0,"",IF(O18&lt;6,SUM(D18:M18)+0.0001,SUM(SMALL(D18:M18,{1;2;3;4;5;6}))+(P18/10))))</f>
        <v>313.00009999999997</v>
      </c>
      <c r="D18" s="80">
        <v>65</v>
      </c>
      <c r="E18" s="80">
        <v>60</v>
      </c>
      <c r="F18" s="80">
        <v>60</v>
      </c>
      <c r="G18" s="80">
        <v>66</v>
      </c>
      <c r="H18" s="80">
        <v>62</v>
      </c>
      <c r="I18" s="80"/>
      <c r="J18" s="80"/>
      <c r="K18" s="80"/>
      <c r="L18" s="80"/>
      <c r="M18" s="80"/>
      <c r="N18" s="4">
        <f>IF(B18="","",IF(COUNT(D18:M18)=0,100,AVERAGEIF(D18:M18,"&lt;100")))</f>
        <v>62.6</v>
      </c>
      <c r="O18" s="3">
        <f t="shared" si="2"/>
        <v>5</v>
      </c>
      <c r="P18" s="35"/>
      <c r="Q18" s="39">
        <f t="shared" si="3"/>
        <v>1</v>
      </c>
      <c r="R18" s="39">
        <f t="shared" si="4"/>
        <v>0</v>
      </c>
      <c r="S18" s="39">
        <f ca="1">IF(Q18=0,0,COUNTIF($Q$4:Q18,1))</f>
        <v>12</v>
      </c>
      <c r="T18" s="39">
        <f>IF(R18=0,0,COUNTIF($R$4:R18,1))</f>
        <v>0</v>
      </c>
      <c r="U18" s="82">
        <f t="shared" si="5"/>
        <v>1</v>
      </c>
      <c r="V18" s="35"/>
      <c r="W18" s="35"/>
      <c r="X18" s="35"/>
      <c r="Y18" s="35"/>
      <c r="Z18" s="35"/>
      <c r="AA18" s="35"/>
      <c r="AB18" s="35"/>
    </row>
    <row r="19" spans="1:28" ht="18" customHeight="1" thickBot="1" x14ac:dyDescent="0.25">
      <c r="A19" s="78">
        <v>3</v>
      </c>
      <c r="B19" s="79" t="s">
        <v>24</v>
      </c>
      <c r="C19" s="70">
        <f>IF(B19="","",IF(COUNT(D19:M19)=0,"",IF(O19&lt;6,SUM(D19:M19)+0.0001,SUM(SMALL(D19:M19,{1;2;3;4;5;6}))+(P19/10))))</f>
        <v>311.00009999999997</v>
      </c>
      <c r="D19" s="80">
        <v>65</v>
      </c>
      <c r="E19" s="80">
        <v>63</v>
      </c>
      <c r="F19" s="80">
        <v>62</v>
      </c>
      <c r="G19" s="80">
        <v>62</v>
      </c>
      <c r="H19" s="80">
        <v>59</v>
      </c>
      <c r="I19" s="80"/>
      <c r="J19" s="80"/>
      <c r="K19" s="80"/>
      <c r="L19" s="80"/>
      <c r="M19" s="80"/>
      <c r="N19" s="4">
        <f>IF(B19="","",IF(COUNT(D19:M19)=0,100,AVERAGEIF(D19:M19,"&lt;100")))</f>
        <v>62.2</v>
      </c>
      <c r="O19" s="3">
        <f t="shared" si="2"/>
        <v>5</v>
      </c>
      <c r="P19" s="35"/>
      <c r="Q19" s="39">
        <f t="shared" si="3"/>
        <v>1</v>
      </c>
      <c r="R19" s="39">
        <f t="shared" si="4"/>
        <v>0</v>
      </c>
      <c r="S19" s="39">
        <f ca="1">IF(Q19=0,0,COUNTIF($Q$4:Q19,1))</f>
        <v>13</v>
      </c>
      <c r="T19" s="39">
        <f>IF(R19=0,0,COUNTIF($R$4:R19,1))</f>
        <v>0</v>
      </c>
      <c r="U19" s="82">
        <f t="shared" si="5"/>
        <v>1</v>
      </c>
      <c r="V19" s="35"/>
      <c r="W19" s="35"/>
      <c r="X19" s="35"/>
      <c r="Y19" s="35"/>
      <c r="Z19" s="35"/>
      <c r="AA19" s="35"/>
      <c r="AB19" s="35"/>
    </row>
    <row r="20" spans="1:28" ht="18" hidden="1" customHeight="1" thickBot="1" x14ac:dyDescent="0.25">
      <c r="A20" s="43"/>
      <c r="B20" s="44"/>
      <c r="C20" s="45" t="str">
        <f>IF(B20="","",IF(COUNT(D20:M20)=0,"",IF(O20&lt;6,SUM(D20:M20)+0.0001,SUM(SMALL(D20:M20,{1;2;3;4;5;6}))+(P20/10))))</f>
        <v/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" t="str">
        <f>IF(B20="","",IF(COUNT(D20:M20)=0,100,AVERAGEIF(D20:M20,"&lt;100")))</f>
        <v/>
      </c>
      <c r="O20" s="3">
        <f t="shared" si="2"/>
        <v>0</v>
      </c>
      <c r="P20" s="35"/>
      <c r="Q20" s="39">
        <f t="shared" si="3"/>
        <v>0</v>
      </c>
      <c r="R20" s="39">
        <f t="shared" si="4"/>
        <v>0</v>
      </c>
      <c r="S20" s="39">
        <f>IF(Q20=0,0,COUNTIF($Q$4:Q20,1))</f>
        <v>0</v>
      </c>
      <c r="T20" s="39">
        <f>IF(R20=0,0,COUNTIF($R$4:R20,1))</f>
        <v>0</v>
      </c>
      <c r="U20" s="40">
        <f t="shared" si="5"/>
        <v>0</v>
      </c>
      <c r="V20" s="35"/>
      <c r="W20" s="35"/>
      <c r="X20" s="35"/>
      <c r="Y20" s="35"/>
      <c r="Z20" s="35"/>
      <c r="AA20" s="35"/>
      <c r="AB20" s="35"/>
    </row>
    <row r="21" spans="1:28" ht="18" customHeight="1" thickTop="1" thickBot="1" x14ac:dyDescent="0.25">
      <c r="A21" s="83" t="s">
        <v>252</v>
      </c>
      <c r="B21" s="84" t="str">
        <f ca="1">IF(Keppendur!B19="","",Keppendur!B19)</f>
        <v>Páll - Guðmundur - Hannes - Sigurður</v>
      </c>
      <c r="C21" s="85">
        <f ca="1">IF(B21="","",IF(COUNT(D21:M21)=0,"",IF(O21&lt;6,SUM(D21:M21)+0.0001,SUM(SMALL(D21:M21,{1;2;3;4;5;6}))+(P21/10))))</f>
        <v>591.00009999999997</v>
      </c>
      <c r="D21" s="86">
        <v>118</v>
      </c>
      <c r="E21" s="86">
        <v>116</v>
      </c>
      <c r="F21" s="86">
        <v>122</v>
      </c>
      <c r="G21" s="86">
        <v>122</v>
      </c>
      <c r="H21" s="86">
        <v>113</v>
      </c>
      <c r="I21" s="86"/>
      <c r="J21" s="86"/>
      <c r="K21" s="86"/>
      <c r="L21" s="86"/>
      <c r="M21" s="86"/>
      <c r="N21" s="4">
        <f ca="1">IF(B21="","",IF(COUNT(D21:M21)=0,200,AVERAGEIF(D21:M21,"&lt;200")))</f>
        <v>118.2</v>
      </c>
      <c r="O21" s="3">
        <f t="shared" si="2"/>
        <v>5</v>
      </c>
      <c r="P21" s="35"/>
      <c r="Q21" s="39">
        <f t="shared" ca="1" si="3"/>
        <v>0</v>
      </c>
      <c r="R21" s="39">
        <f t="shared" ca="1" si="4"/>
        <v>1</v>
      </c>
      <c r="S21" s="39">
        <f ca="1">IF(Q21=0,0,COUNTIF($Q$4:Q21,1))</f>
        <v>0</v>
      </c>
      <c r="T21" s="39">
        <f ca="1">IF(R21=0,0,COUNTIF($R$4:R21,1))</f>
        <v>3</v>
      </c>
      <c r="U21" s="82">
        <f t="shared" ca="1" si="5"/>
        <v>1</v>
      </c>
      <c r="V21" s="35"/>
      <c r="W21" s="35"/>
      <c r="X21" s="35"/>
      <c r="Y21" s="35"/>
      <c r="Z21" s="35"/>
      <c r="AA21" s="35"/>
      <c r="AB21" s="35"/>
    </row>
    <row r="22" spans="1:28" ht="18" customHeight="1" thickTop="1" x14ac:dyDescent="0.2">
      <c r="A22" s="78">
        <v>4</v>
      </c>
      <c r="B22" s="79" t="s">
        <v>168</v>
      </c>
      <c r="C22" s="70">
        <f>IF(B22="","",IF(COUNT(D22:M22)=0,"",IF(O22&lt;6,SUM(D22:M22)+0.0001,SUM(SMALL(D22:M22,{1;2;3;4;5;6}))+(P22/10))))</f>
        <v>242.0001</v>
      </c>
      <c r="D22" s="80">
        <v>57</v>
      </c>
      <c r="E22" s="80">
        <v>64</v>
      </c>
      <c r="F22" s="80">
        <v>62</v>
      </c>
      <c r="G22" s="80">
        <v>59</v>
      </c>
      <c r="H22" s="80"/>
      <c r="I22" s="80"/>
      <c r="J22" s="80"/>
      <c r="K22" s="80"/>
      <c r="L22" s="80"/>
      <c r="M22" s="80"/>
      <c r="N22" s="4">
        <f>IF(B22="","",IF(COUNT(D22:M22)=0,100,AVERAGEIF(D22:M22,"&lt;100")))</f>
        <v>60.5</v>
      </c>
      <c r="O22" s="3">
        <f t="shared" si="2"/>
        <v>4</v>
      </c>
      <c r="P22" s="35"/>
      <c r="Q22" s="39">
        <f t="shared" si="3"/>
        <v>1</v>
      </c>
      <c r="R22" s="39">
        <f t="shared" si="4"/>
        <v>0</v>
      </c>
      <c r="S22" s="39">
        <f ca="1">IF(Q22=0,0,COUNTIF($Q$4:Q22,1))</f>
        <v>14</v>
      </c>
      <c r="T22" s="39">
        <f>IF(R22=0,0,COUNTIF($R$4:R22,1))</f>
        <v>0</v>
      </c>
      <c r="U22" s="82">
        <f t="shared" si="5"/>
        <v>1</v>
      </c>
      <c r="V22" s="35"/>
      <c r="W22" s="35"/>
      <c r="X22" s="35"/>
      <c r="Y22" s="35"/>
      <c r="Z22" s="35"/>
      <c r="AA22" s="35"/>
      <c r="AB22" s="35"/>
    </row>
    <row r="23" spans="1:28" ht="18" customHeight="1" x14ac:dyDescent="0.2">
      <c r="A23" s="87">
        <v>4</v>
      </c>
      <c r="B23" s="79" t="s">
        <v>169</v>
      </c>
      <c r="C23" s="70">
        <f>IF(B23="","",IF(COUNT(D23:M23)=0,"",IF(O23&lt;6,SUM(D23:M23)+0.0001,SUM(SMALL(D23:M23,{1;2;3;4;5;6}))+(P23/10))))</f>
        <v>253.0001</v>
      </c>
      <c r="D23" s="80">
        <v>61</v>
      </c>
      <c r="E23" s="80">
        <v>65</v>
      </c>
      <c r="F23" s="80"/>
      <c r="G23" s="80">
        <v>63</v>
      </c>
      <c r="H23" s="80">
        <v>64</v>
      </c>
      <c r="I23" s="80"/>
      <c r="J23" s="80"/>
      <c r="K23" s="80"/>
      <c r="L23" s="80"/>
      <c r="M23" s="80"/>
      <c r="N23" s="4">
        <f>IF(B23="","",IF(COUNT(D23:M23)=0,100,AVERAGEIF(D23:M23,"&lt;100")))</f>
        <v>63.25</v>
      </c>
      <c r="O23" s="3">
        <f t="shared" si="2"/>
        <v>4</v>
      </c>
      <c r="P23" s="35"/>
      <c r="Q23" s="39">
        <f t="shared" si="3"/>
        <v>1</v>
      </c>
      <c r="R23" s="39">
        <f t="shared" si="4"/>
        <v>0</v>
      </c>
      <c r="S23" s="39">
        <f ca="1">IF(Q23=0,0,COUNTIF($Q$4:Q23,1))</f>
        <v>15</v>
      </c>
      <c r="T23" s="39">
        <f>IF(R23=0,0,COUNTIF($R$4:R23,1))</f>
        <v>0</v>
      </c>
      <c r="U23" s="82">
        <f t="shared" si="5"/>
        <v>1</v>
      </c>
      <c r="V23" s="35"/>
      <c r="W23" s="35"/>
      <c r="X23" s="35"/>
      <c r="Y23" s="35"/>
      <c r="Z23" s="35"/>
      <c r="AA23" s="35"/>
      <c r="AB23" s="35"/>
    </row>
    <row r="24" spans="1:28" ht="18" customHeight="1" x14ac:dyDescent="0.2">
      <c r="A24" s="78">
        <v>4</v>
      </c>
      <c r="B24" s="79" t="s">
        <v>170</v>
      </c>
      <c r="C24" s="70">
        <f>IF(B24="","",IF(COUNT(D24:M24)=0,"",IF(O24&lt;6,SUM(D24:M24)+0.0001,SUM(SMALL(D24:M24,{1;2;3;4;5;6}))+(P24/10))))</f>
        <v>310.00009999999997</v>
      </c>
      <c r="D24" s="80">
        <v>61</v>
      </c>
      <c r="E24" s="80">
        <v>60</v>
      </c>
      <c r="F24" s="80">
        <v>65</v>
      </c>
      <c r="G24" s="80">
        <v>64</v>
      </c>
      <c r="H24" s="80">
        <v>60</v>
      </c>
      <c r="I24" s="80"/>
      <c r="J24" s="80"/>
      <c r="K24" s="80"/>
      <c r="L24" s="80"/>
      <c r="M24" s="80"/>
      <c r="N24" s="4">
        <f>IF(B24="","",IF(COUNT(D24:M24)=0,100,AVERAGEIF(D24:M24,"&lt;100")))</f>
        <v>62</v>
      </c>
      <c r="O24" s="3">
        <f t="shared" si="2"/>
        <v>5</v>
      </c>
      <c r="P24" s="35"/>
      <c r="Q24" s="39">
        <f t="shared" si="3"/>
        <v>1</v>
      </c>
      <c r="R24" s="39">
        <f t="shared" si="4"/>
        <v>0</v>
      </c>
      <c r="S24" s="39">
        <f ca="1">IF(Q24=0,0,COUNTIF($Q$4:Q24,1))</f>
        <v>16</v>
      </c>
      <c r="T24" s="39">
        <f>IF(R24=0,0,COUNTIF($R$4:R24,1))</f>
        <v>0</v>
      </c>
      <c r="U24" s="82">
        <f t="shared" si="5"/>
        <v>1</v>
      </c>
      <c r="V24" s="35"/>
      <c r="W24" s="35"/>
      <c r="X24" s="35"/>
      <c r="Y24" s="35"/>
      <c r="Z24" s="35"/>
      <c r="AA24" s="35"/>
      <c r="AB24" s="35"/>
    </row>
    <row r="25" spans="1:28" ht="18" customHeight="1" x14ac:dyDescent="0.2">
      <c r="A25" s="87">
        <v>4</v>
      </c>
      <c r="B25" s="79" t="s">
        <v>171</v>
      </c>
      <c r="C25" s="70">
        <f>IF(B25="","",IF(COUNT(D25:M25)=0,"",IF(O25&lt;6,SUM(D25:M25)+0.0001,SUM(SMALL(D25:M25,{1;2;3;4;5;6}))+(P25/10))))</f>
        <v>311.00009999999997</v>
      </c>
      <c r="D25" s="80">
        <v>62</v>
      </c>
      <c r="E25" s="80">
        <v>62</v>
      </c>
      <c r="F25" s="80">
        <v>60</v>
      </c>
      <c r="G25" s="80">
        <v>63</v>
      </c>
      <c r="H25" s="80">
        <v>64</v>
      </c>
      <c r="I25" s="80"/>
      <c r="J25" s="80"/>
      <c r="K25" s="80"/>
      <c r="L25" s="80"/>
      <c r="M25" s="80"/>
      <c r="N25" s="4">
        <f>IF(B25="","",IF(COUNT(D25:M25)=0,100,AVERAGEIF(D25:M25,"&lt;100")))</f>
        <v>62.2</v>
      </c>
      <c r="O25" s="3">
        <f t="shared" si="2"/>
        <v>5</v>
      </c>
      <c r="P25" s="35"/>
      <c r="Q25" s="39">
        <f t="shared" si="3"/>
        <v>1</v>
      </c>
      <c r="R25" s="39">
        <f t="shared" si="4"/>
        <v>0</v>
      </c>
      <c r="S25" s="39">
        <f ca="1">IF(Q25=0,0,COUNTIF($Q$4:Q25,1))</f>
        <v>17</v>
      </c>
      <c r="T25" s="39">
        <f>IF(R25=0,0,COUNTIF($R$4:R25,1))</f>
        <v>0</v>
      </c>
      <c r="U25" s="82">
        <f t="shared" si="5"/>
        <v>1</v>
      </c>
      <c r="V25" s="35"/>
      <c r="W25" s="35"/>
      <c r="X25" s="35"/>
      <c r="Y25" s="35"/>
      <c r="Z25" s="35"/>
      <c r="AA25" s="35"/>
      <c r="AB25" s="35"/>
    </row>
    <row r="26" spans="1:28" ht="18" customHeight="1" thickBot="1" x14ac:dyDescent="0.25">
      <c r="A26" s="102">
        <v>4</v>
      </c>
      <c r="B26" s="103" t="s">
        <v>271</v>
      </c>
      <c r="C26" s="70">
        <f>IF(B26="","",IF(COUNT(D26:M26)=0,"",IF(O26&lt;6,SUM(D26:M26)+0.0001,SUM(SMALL(D26:M26,{1;2;3;4;5;6}))+(P26/10))))</f>
        <v>64.000100000000003</v>
      </c>
      <c r="D26" s="80"/>
      <c r="E26" s="46"/>
      <c r="F26" s="46"/>
      <c r="G26" s="46"/>
      <c r="H26" s="80">
        <v>64</v>
      </c>
      <c r="I26" s="46"/>
      <c r="J26" s="46"/>
      <c r="K26" s="46"/>
      <c r="L26" s="46"/>
      <c r="M26" s="46"/>
      <c r="N26" s="4">
        <f>IF(B26="","",IF(COUNT(D26:M26)=0,100,AVERAGEIF(D26:M26,"&lt;100")))</f>
        <v>64</v>
      </c>
      <c r="O26" s="3">
        <f t="shared" si="2"/>
        <v>1</v>
      </c>
      <c r="P26" s="35"/>
      <c r="Q26" s="39">
        <f t="shared" si="3"/>
        <v>1</v>
      </c>
      <c r="R26" s="39">
        <f t="shared" si="4"/>
        <v>0</v>
      </c>
      <c r="S26" s="39">
        <f ca="1">IF(Q26=0,0,COUNTIF($Q$4:Q26,1))</f>
        <v>18</v>
      </c>
      <c r="T26" s="39">
        <f>IF(R26=0,0,COUNTIF($R$4:R26,1))</f>
        <v>0</v>
      </c>
      <c r="U26" s="40">
        <f t="shared" si="5"/>
        <v>1</v>
      </c>
      <c r="V26" s="35"/>
      <c r="W26" s="35"/>
      <c r="X26" s="35"/>
      <c r="Y26" s="35"/>
      <c r="Z26" s="35"/>
      <c r="AA26" s="35"/>
      <c r="AB26" s="35"/>
    </row>
    <row r="27" spans="1:28" ht="18" customHeight="1" thickTop="1" thickBot="1" x14ac:dyDescent="0.25">
      <c r="A27" s="83" t="str">
        <f>"Lið "&amp;A26</f>
        <v>Lið 4</v>
      </c>
      <c r="B27" s="84" t="str">
        <f ca="1">IF(Keppendur!B25="","",Keppendur!B25)</f>
        <v>Guðmundur - Ingimar - Jónas - Kristján - Róbert</v>
      </c>
      <c r="C27" s="85">
        <f ca="1">IF(B27="","",IF(COUNT(D27:M27)=0,"",IF(O27&lt;6,SUM(D27:M27)+0.0001,SUM(SMALL(D27:M27,{1;2;3;4;5;6}))+(P27/10))))</f>
        <v>590.00009999999997</v>
      </c>
      <c r="D27" s="86">
        <v>117</v>
      </c>
      <c r="E27" s="86">
        <v>120</v>
      </c>
      <c r="F27" s="86">
        <v>120</v>
      </c>
      <c r="G27" s="86">
        <v>113</v>
      </c>
      <c r="H27" s="86">
        <v>120</v>
      </c>
      <c r="I27" s="86"/>
      <c r="J27" s="86"/>
      <c r="K27" s="86"/>
      <c r="L27" s="86"/>
      <c r="M27" s="86"/>
      <c r="N27" s="4">
        <f ca="1">IF(B27="","",IF(COUNT(D27:M27)=0,200,AVERAGEIF(D27:M27,"&lt;200")))</f>
        <v>118</v>
      </c>
      <c r="O27" s="3">
        <f t="shared" si="2"/>
        <v>5</v>
      </c>
      <c r="P27" s="35"/>
      <c r="Q27" s="39">
        <f t="shared" ca="1" si="3"/>
        <v>0</v>
      </c>
      <c r="R27" s="39">
        <f t="shared" ca="1" si="4"/>
        <v>1</v>
      </c>
      <c r="S27" s="39">
        <f ca="1">IF(Q27=0,0,COUNTIF($Q$4:Q27,1))</f>
        <v>0</v>
      </c>
      <c r="T27" s="39">
        <f ca="1">IF(R27=0,0,COUNTIF($R$4:R27,1))</f>
        <v>4</v>
      </c>
      <c r="U27" s="82">
        <f t="shared" ca="1" si="5"/>
        <v>1</v>
      </c>
      <c r="V27" s="35"/>
      <c r="W27" s="35"/>
      <c r="X27" s="35"/>
      <c r="Y27" s="35"/>
      <c r="Z27" s="35"/>
      <c r="AA27" s="35"/>
      <c r="AB27" s="35"/>
    </row>
    <row r="28" spans="1:28" ht="18" customHeight="1" thickTop="1" x14ac:dyDescent="0.2">
      <c r="A28" s="78">
        <v>5</v>
      </c>
      <c r="B28" s="79" t="s">
        <v>89</v>
      </c>
      <c r="C28" s="70">
        <f>IF(B28="","",IF(COUNT(D28:M28)=0,"",IF(O28&lt;6,SUM(D28:M28)+0.0001,SUM(SMALL(D28:M28,{1;2;3;4;5;6}))+(P28/10))))</f>
        <v>305.00009999999997</v>
      </c>
      <c r="D28" s="80">
        <v>57</v>
      </c>
      <c r="E28" s="80">
        <v>61</v>
      </c>
      <c r="F28" s="80">
        <v>61</v>
      </c>
      <c r="G28" s="80">
        <v>60</v>
      </c>
      <c r="H28" s="80">
        <v>66</v>
      </c>
      <c r="I28" s="80"/>
      <c r="J28" s="80"/>
      <c r="K28" s="80"/>
      <c r="L28" s="80"/>
      <c r="M28" s="80"/>
      <c r="N28" s="4">
        <f>IF(B28="","",IF(COUNT(D28:M28)=0,100,AVERAGEIF(D28:M28,"&lt;100")))</f>
        <v>61</v>
      </c>
      <c r="O28" s="3">
        <f t="shared" si="2"/>
        <v>5</v>
      </c>
      <c r="P28" s="35"/>
      <c r="Q28" s="39">
        <f t="shared" si="3"/>
        <v>1</v>
      </c>
      <c r="R28" s="39">
        <f t="shared" si="4"/>
        <v>0</v>
      </c>
      <c r="S28" s="39">
        <f ca="1">IF(Q28=0,0,COUNTIF($Q$4:Q28,1))</f>
        <v>19</v>
      </c>
      <c r="T28" s="39">
        <f>IF(R28=0,0,COUNTIF($R$4:R28,1))</f>
        <v>0</v>
      </c>
      <c r="U28" s="82">
        <f t="shared" si="5"/>
        <v>1</v>
      </c>
      <c r="V28" s="35"/>
      <c r="W28" s="35"/>
      <c r="X28" s="35"/>
      <c r="Y28" s="35"/>
      <c r="Z28" s="35"/>
      <c r="AA28" s="35"/>
      <c r="AB28" s="35"/>
    </row>
    <row r="29" spans="1:28" ht="18" customHeight="1" x14ac:dyDescent="0.2">
      <c r="A29" s="78">
        <v>5</v>
      </c>
      <c r="B29" s="79" t="s">
        <v>55</v>
      </c>
      <c r="C29" s="70">
        <f>IF(B29="","",IF(COUNT(D29:M29)=0,"",IF(O29&lt;6,SUM(D29:M29)+0.0001,SUM(SMALL(D29:M29,{1;2;3;4;5;6}))+(P29/10))))</f>
        <v>302.00009999999997</v>
      </c>
      <c r="D29" s="80">
        <v>61</v>
      </c>
      <c r="E29" s="80">
        <v>61</v>
      </c>
      <c r="F29" s="80">
        <v>58</v>
      </c>
      <c r="G29" s="80">
        <v>61</v>
      </c>
      <c r="H29" s="80">
        <v>61</v>
      </c>
      <c r="I29" s="80"/>
      <c r="J29" s="80"/>
      <c r="K29" s="80"/>
      <c r="L29" s="80"/>
      <c r="M29" s="80"/>
      <c r="N29" s="4">
        <f>IF(B29="","",IF(COUNT(D29:M29)=0,100,AVERAGEIF(D29:M29,"&lt;100")))</f>
        <v>60.4</v>
      </c>
      <c r="O29" s="3">
        <f t="shared" si="2"/>
        <v>5</v>
      </c>
      <c r="P29" s="35"/>
      <c r="Q29" s="39">
        <f t="shared" si="3"/>
        <v>1</v>
      </c>
      <c r="R29" s="39">
        <f t="shared" si="4"/>
        <v>0</v>
      </c>
      <c r="S29" s="39">
        <f ca="1">IF(Q29=0,0,COUNTIF($Q$4:Q29,1))</f>
        <v>20</v>
      </c>
      <c r="T29" s="39">
        <f>IF(R29=0,0,COUNTIF($R$4:R29,1))</f>
        <v>0</v>
      </c>
      <c r="U29" s="82">
        <f t="shared" si="5"/>
        <v>1</v>
      </c>
      <c r="V29" s="35"/>
      <c r="W29" s="35"/>
      <c r="X29" s="35"/>
      <c r="Y29" s="35"/>
      <c r="Z29" s="35"/>
      <c r="AA29" s="35"/>
      <c r="AB29" s="35"/>
    </row>
    <row r="30" spans="1:28" ht="18" customHeight="1" x14ac:dyDescent="0.2">
      <c r="A30" s="78">
        <v>5</v>
      </c>
      <c r="B30" s="79" t="s">
        <v>6</v>
      </c>
      <c r="C30" s="70">
        <f>IF(B30="","",IF(COUNT(D30:M30)=0,"",IF(O30&lt;6,SUM(D30:M30)+0.0001,SUM(SMALL(D30:M30,{1;2;3;4;5;6}))+(P30/10))))</f>
        <v>300.00009999999997</v>
      </c>
      <c r="D30" s="80">
        <v>61</v>
      </c>
      <c r="E30" s="80">
        <v>63</v>
      </c>
      <c r="F30" s="80">
        <v>58</v>
      </c>
      <c r="G30" s="80">
        <v>57</v>
      </c>
      <c r="H30" s="80">
        <v>61</v>
      </c>
      <c r="I30" s="80"/>
      <c r="J30" s="80"/>
      <c r="K30" s="80"/>
      <c r="L30" s="80"/>
      <c r="M30" s="80"/>
      <c r="N30" s="4">
        <f>IF(B30="","",IF(COUNT(D30:M30)=0,100,AVERAGEIF(D30:M30,"&lt;100")))</f>
        <v>60</v>
      </c>
      <c r="O30" s="3">
        <f t="shared" si="2"/>
        <v>5</v>
      </c>
      <c r="P30" s="35"/>
      <c r="Q30" s="39">
        <f t="shared" si="3"/>
        <v>1</v>
      </c>
      <c r="R30" s="39">
        <f t="shared" si="4"/>
        <v>0</v>
      </c>
      <c r="S30" s="39">
        <f ca="1">IF(Q30=0,0,COUNTIF($Q$4:Q30,1))</f>
        <v>21</v>
      </c>
      <c r="T30" s="39">
        <f>IF(R30=0,0,COUNTIF($R$4:R30,1))</f>
        <v>0</v>
      </c>
      <c r="U30" s="82">
        <f t="shared" si="5"/>
        <v>1</v>
      </c>
      <c r="V30" s="35"/>
      <c r="W30" s="35"/>
      <c r="X30" s="35"/>
      <c r="Y30" s="35"/>
      <c r="Z30" s="35"/>
      <c r="AA30" s="35"/>
      <c r="AB30" s="35"/>
    </row>
    <row r="31" spans="1:28" ht="18" customHeight="1" thickBot="1" x14ac:dyDescent="0.25">
      <c r="A31" s="78">
        <v>5</v>
      </c>
      <c r="B31" s="79" t="s">
        <v>172</v>
      </c>
      <c r="C31" s="70">
        <f>IF(B31="","",IF(COUNT(D31:M31)=0,"",IF(O31&lt;6,SUM(D31:M31)+0.0001,SUM(SMALL(D31:M31,{1;2;3;4;5;6}))+(P31/10))))</f>
        <v>331.00009999999997</v>
      </c>
      <c r="D31" s="80">
        <v>69</v>
      </c>
      <c r="E31" s="80">
        <v>68</v>
      </c>
      <c r="F31" s="80">
        <v>60</v>
      </c>
      <c r="G31" s="80">
        <v>69</v>
      </c>
      <c r="H31" s="80">
        <v>65</v>
      </c>
      <c r="I31" s="80"/>
      <c r="J31" s="80"/>
      <c r="K31" s="80"/>
      <c r="L31" s="80"/>
      <c r="M31" s="80"/>
      <c r="N31" s="4">
        <f>IF(B31="","",IF(COUNT(D31:M31)=0,100,AVERAGEIF(D31:M31,"&lt;100")))</f>
        <v>66.2</v>
      </c>
      <c r="O31" s="3">
        <f t="shared" si="2"/>
        <v>5</v>
      </c>
      <c r="P31" s="35"/>
      <c r="Q31" s="39">
        <f t="shared" si="3"/>
        <v>1</v>
      </c>
      <c r="R31" s="39">
        <f t="shared" si="4"/>
        <v>0</v>
      </c>
      <c r="S31" s="39">
        <f ca="1">IF(Q31=0,0,COUNTIF($Q$4:Q31,1))</f>
        <v>22</v>
      </c>
      <c r="T31" s="39">
        <f>IF(R31=0,0,COUNTIF($R$4:R31,1))</f>
        <v>0</v>
      </c>
      <c r="U31" s="82">
        <f t="shared" si="5"/>
        <v>1</v>
      </c>
      <c r="V31" s="35"/>
      <c r="W31" s="35"/>
      <c r="X31" s="35"/>
      <c r="Y31" s="35"/>
      <c r="Z31" s="35"/>
      <c r="AA31" s="35"/>
      <c r="AB31" s="35"/>
    </row>
    <row r="32" spans="1:28" ht="18" hidden="1" customHeight="1" thickBot="1" x14ac:dyDescent="0.25">
      <c r="A32" s="43"/>
      <c r="B32" s="44"/>
      <c r="C32" s="45" t="str">
        <f>IF(B32="","",IF(COUNT(D32:M32)=0,"",IF(O32&lt;6,SUM(D32:M32)+0.0001,SUM(SMALL(D32:M32,{1;2;3;4;5;6}))+(P32/10))))</f>
        <v/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" t="str">
        <f>IF(B32="","",IF(COUNT(D32:M32)=0,100,AVERAGEIF(D32:M32,"&lt;100")))</f>
        <v/>
      </c>
      <c r="O32" s="3">
        <f t="shared" si="2"/>
        <v>0</v>
      </c>
      <c r="P32" s="35"/>
      <c r="Q32" s="39">
        <f t="shared" si="3"/>
        <v>0</v>
      </c>
      <c r="R32" s="39">
        <f t="shared" si="4"/>
        <v>0</v>
      </c>
      <c r="S32" s="39">
        <f>IF(Q32=0,0,COUNTIF($Q$4:Q32,1))</f>
        <v>0</v>
      </c>
      <c r="T32" s="39">
        <f>IF(R32=0,0,COUNTIF($R$4:R32,1))</f>
        <v>0</v>
      </c>
      <c r="U32" s="40">
        <f t="shared" si="5"/>
        <v>0</v>
      </c>
      <c r="V32" s="35"/>
      <c r="W32" s="35"/>
      <c r="X32" s="35"/>
      <c r="Y32" s="35"/>
      <c r="Z32" s="35"/>
      <c r="AA32" s="35"/>
      <c r="AB32" s="35"/>
    </row>
    <row r="33" spans="1:28" ht="18" customHeight="1" thickTop="1" thickBot="1" x14ac:dyDescent="0.25">
      <c r="A33" s="83" t="s">
        <v>236</v>
      </c>
      <c r="B33" s="84" t="str">
        <f ca="1">IF(Keppendur!B31="","",Keppendur!B31)</f>
        <v>Guðmundur Ó - Guðmundur S - Ragnar - Ríkharður</v>
      </c>
      <c r="C33" s="85">
        <f ca="1">IF(B33="","",IF(COUNT(D33:M33)=0,"",IF(O33&lt;6,SUM(D33:M33)+0.0001,SUM(SMALL(D33:M33,{1;2;3;4;5;6}))+(P33/10))))</f>
        <v>583.00009999999997</v>
      </c>
      <c r="D33" s="86">
        <v>116</v>
      </c>
      <c r="E33" s="86">
        <v>118</v>
      </c>
      <c r="F33" s="86">
        <v>114</v>
      </c>
      <c r="G33" s="86">
        <v>115</v>
      </c>
      <c r="H33" s="86">
        <v>120</v>
      </c>
      <c r="I33" s="86"/>
      <c r="J33" s="86"/>
      <c r="K33" s="86"/>
      <c r="L33" s="86"/>
      <c r="M33" s="86"/>
      <c r="N33" s="4">
        <f ca="1">IF(B33="","",IF(COUNT(D33:M33)=0,200,AVERAGEIF(D33:M33,"&lt;200")))</f>
        <v>116.6</v>
      </c>
      <c r="O33" s="3">
        <f t="shared" si="2"/>
        <v>5</v>
      </c>
      <c r="P33" s="35"/>
      <c r="Q33" s="39">
        <f t="shared" ca="1" si="3"/>
        <v>0</v>
      </c>
      <c r="R33" s="39">
        <f t="shared" ca="1" si="4"/>
        <v>1</v>
      </c>
      <c r="S33" s="39">
        <f ca="1">IF(Q33=0,0,COUNTIF($Q$4:Q33,1))</f>
        <v>0</v>
      </c>
      <c r="T33" s="39">
        <f ca="1">IF(R33=0,0,COUNTIF($R$4:R33,1))</f>
        <v>5</v>
      </c>
      <c r="U33" s="82">
        <f t="shared" ca="1" si="5"/>
        <v>1</v>
      </c>
      <c r="V33" s="35"/>
      <c r="W33" s="35"/>
      <c r="X33" s="35"/>
      <c r="Y33" s="35"/>
      <c r="Z33" s="35"/>
      <c r="AA33" s="35"/>
      <c r="AB33" s="35"/>
    </row>
    <row r="34" spans="1:28" ht="18" customHeight="1" thickTop="1" x14ac:dyDescent="0.2">
      <c r="A34" s="87">
        <v>6</v>
      </c>
      <c r="B34" s="79" t="s">
        <v>12</v>
      </c>
      <c r="C34" s="70">
        <f>IF(B34="","",IF(COUNT(D34:M34)=0,"",IF(O34&lt;6,SUM(D34:M34)+0.0001,SUM(SMALL(D34:M34,{1;2;3;4;5;6}))+(P34/10))))</f>
        <v>307.00009999999997</v>
      </c>
      <c r="D34" s="80">
        <v>64</v>
      </c>
      <c r="E34" s="80">
        <v>66</v>
      </c>
      <c r="F34" s="80">
        <v>62</v>
      </c>
      <c r="G34" s="80">
        <v>58</v>
      </c>
      <c r="H34" s="80">
        <v>57</v>
      </c>
      <c r="I34" s="80"/>
      <c r="J34" s="80"/>
      <c r="K34" s="80"/>
      <c r="L34" s="80"/>
      <c r="M34" s="80"/>
      <c r="N34" s="4">
        <f>IF(B34="","",IF(COUNT(D34:M34)=0,100,AVERAGEIF(D34:M34,"&lt;100")))</f>
        <v>61.4</v>
      </c>
      <c r="O34" s="3">
        <f t="shared" si="2"/>
        <v>5</v>
      </c>
      <c r="P34" s="35"/>
      <c r="Q34" s="39">
        <f t="shared" si="3"/>
        <v>1</v>
      </c>
      <c r="R34" s="39">
        <f t="shared" si="4"/>
        <v>0</v>
      </c>
      <c r="S34" s="39">
        <f ca="1">IF(Q34=0,0,COUNTIF($Q$4:Q34,1))</f>
        <v>23</v>
      </c>
      <c r="T34" s="39">
        <f>IF(R34=0,0,COUNTIF($R$4:R34,1))</f>
        <v>0</v>
      </c>
      <c r="U34" s="82">
        <f t="shared" si="5"/>
        <v>1</v>
      </c>
      <c r="V34" s="35"/>
      <c r="W34" s="35"/>
      <c r="X34" s="35"/>
      <c r="Y34" s="35"/>
      <c r="Z34" s="35"/>
      <c r="AA34" s="35"/>
      <c r="AB34" s="35"/>
    </row>
    <row r="35" spans="1:28" ht="18" customHeight="1" x14ac:dyDescent="0.2">
      <c r="A35" s="78">
        <v>6</v>
      </c>
      <c r="B35" s="79" t="s">
        <v>13</v>
      </c>
      <c r="C35" s="70">
        <f>IF(B35="","",IF(COUNT(D35:M35)=0,"",IF(O35&lt;6,SUM(D35:M35)+0.0001,SUM(SMALL(D35:M35,{1;2;3;4;5;6}))+(P35/10))))</f>
        <v>125.0001</v>
      </c>
      <c r="D35" s="80">
        <v>62</v>
      </c>
      <c r="E35" s="80"/>
      <c r="F35" s="80"/>
      <c r="G35" s="80"/>
      <c r="H35" s="80">
        <v>63</v>
      </c>
      <c r="I35" s="80"/>
      <c r="J35" s="80"/>
      <c r="K35" s="80"/>
      <c r="L35" s="80"/>
      <c r="M35" s="80"/>
      <c r="N35" s="4">
        <f>IF(B35="","",IF(COUNT(D35:M35)=0,100,AVERAGEIF(D35:M35,"&lt;100")))</f>
        <v>62.5</v>
      </c>
      <c r="O35" s="3">
        <f t="shared" si="2"/>
        <v>2</v>
      </c>
      <c r="P35" s="35"/>
      <c r="Q35" s="39">
        <f t="shared" si="3"/>
        <v>1</v>
      </c>
      <c r="R35" s="39">
        <f t="shared" si="4"/>
        <v>0</v>
      </c>
      <c r="S35" s="39">
        <f ca="1">IF(Q35=0,0,COUNTIF($Q$4:Q35,1))</f>
        <v>24</v>
      </c>
      <c r="T35" s="39">
        <f>IF(R35=0,0,COUNTIF($R$4:R35,1))</f>
        <v>0</v>
      </c>
      <c r="U35" s="82">
        <f t="shared" si="5"/>
        <v>1</v>
      </c>
      <c r="V35" s="35"/>
      <c r="W35" s="35"/>
      <c r="X35" s="35"/>
      <c r="Y35" s="35"/>
      <c r="Z35" s="35"/>
      <c r="AA35" s="35"/>
      <c r="AB35" s="35"/>
    </row>
    <row r="36" spans="1:28" ht="18" customHeight="1" x14ac:dyDescent="0.2">
      <c r="A36" s="78">
        <v>6</v>
      </c>
      <c r="B36" s="79" t="s">
        <v>14</v>
      </c>
      <c r="C36" s="70">
        <f>IF(B36="","",IF(COUNT(D36:M36)=0,"",IF(O36&lt;6,SUM(D36:M36)+0.0001,SUM(SMALL(D36:M36,{1;2;3;4;5;6}))+(P36/10))))</f>
        <v>303.00009999999997</v>
      </c>
      <c r="D36" s="80">
        <v>60</v>
      </c>
      <c r="E36" s="80">
        <v>62</v>
      </c>
      <c r="F36" s="80">
        <v>59</v>
      </c>
      <c r="G36" s="80">
        <v>61</v>
      </c>
      <c r="H36" s="80">
        <v>61</v>
      </c>
      <c r="I36" s="80"/>
      <c r="J36" s="80"/>
      <c r="K36" s="80"/>
      <c r="L36" s="80"/>
      <c r="M36" s="80"/>
      <c r="N36" s="4">
        <f>IF(B36="","",IF(COUNT(D36:M36)=0,100,AVERAGEIF(D36:M36,"&lt;100")))</f>
        <v>60.6</v>
      </c>
      <c r="O36" s="3">
        <f t="shared" si="2"/>
        <v>5</v>
      </c>
      <c r="P36" s="35"/>
      <c r="Q36" s="39">
        <f t="shared" si="3"/>
        <v>1</v>
      </c>
      <c r="R36" s="39">
        <f t="shared" si="4"/>
        <v>0</v>
      </c>
      <c r="S36" s="39">
        <f ca="1">IF(Q36=0,0,COUNTIF($Q$4:Q36,1))</f>
        <v>25</v>
      </c>
      <c r="T36" s="39">
        <f>IF(R36=0,0,COUNTIF($R$4:R36,1))</f>
        <v>0</v>
      </c>
      <c r="U36" s="82">
        <f t="shared" si="5"/>
        <v>1</v>
      </c>
      <c r="V36" s="35"/>
      <c r="W36" s="35"/>
      <c r="X36" s="35"/>
      <c r="Y36" s="35"/>
      <c r="Z36" s="35"/>
      <c r="AA36" s="35"/>
      <c r="AB36" s="35"/>
    </row>
    <row r="37" spans="1:28" ht="18" customHeight="1" thickBot="1" x14ac:dyDescent="0.25">
      <c r="A37" s="78">
        <v>6</v>
      </c>
      <c r="B37" s="79" t="s">
        <v>26</v>
      </c>
      <c r="C37" s="70">
        <f>IF(B37="","",IF(COUNT(D37:M37)=0,"",IF(O37&lt;6,SUM(D37:M37)+0.0001,SUM(SMALL(D37:M37,{1;2;3;4;5;6}))+(P37/10))))</f>
        <v>184.0001</v>
      </c>
      <c r="D37" s="80">
        <v>65</v>
      </c>
      <c r="E37" s="80">
        <v>60</v>
      </c>
      <c r="F37" s="80">
        <v>59</v>
      </c>
      <c r="G37" s="80"/>
      <c r="H37" s="80"/>
      <c r="I37" s="80"/>
      <c r="J37" s="80"/>
      <c r="K37" s="80"/>
      <c r="L37" s="80"/>
      <c r="M37" s="80"/>
      <c r="N37" s="4">
        <f>IF(B37="","",IF(COUNT(D37:M37)=0,100,AVERAGEIF(D37:M37,"&lt;100")))</f>
        <v>61.333333333333336</v>
      </c>
      <c r="O37" s="3">
        <f t="shared" si="2"/>
        <v>3</v>
      </c>
      <c r="P37" s="35"/>
      <c r="Q37" s="39">
        <f t="shared" si="3"/>
        <v>1</v>
      </c>
      <c r="R37" s="39">
        <f t="shared" si="4"/>
        <v>0</v>
      </c>
      <c r="S37" s="39">
        <f ca="1">IF(Q37=0,0,COUNTIF($Q$4:Q37,1))</f>
        <v>26</v>
      </c>
      <c r="T37" s="39">
        <f>IF(R37=0,0,COUNTIF($R$4:R37,1))</f>
        <v>0</v>
      </c>
      <c r="U37" s="82">
        <f t="shared" si="5"/>
        <v>1</v>
      </c>
      <c r="V37" s="35"/>
      <c r="W37" s="35"/>
      <c r="X37" s="35"/>
      <c r="Y37" s="35"/>
      <c r="Z37" s="35"/>
      <c r="AA37" s="35"/>
      <c r="AB37" s="35"/>
    </row>
    <row r="38" spans="1:28" ht="18" hidden="1" customHeight="1" thickBot="1" x14ac:dyDescent="0.25">
      <c r="A38" s="43"/>
      <c r="B38" s="44"/>
      <c r="C38" s="45" t="str">
        <f>IF(B38="","",IF(COUNT(D38:M38)=0,"",IF(O38&lt;6,SUM(D38:M38)+0.0001,SUM(SMALL(D38:M38,{1;2;3;4;5;6}))+(P38/10))))</f>
        <v/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" t="str">
        <f>IF(B38="","",IF(COUNT(D38:M38)=0,100,AVERAGEIF(D38:M38,"&lt;100")))</f>
        <v/>
      </c>
      <c r="O38" s="3">
        <f t="shared" si="2"/>
        <v>0</v>
      </c>
      <c r="P38" s="35"/>
      <c r="Q38" s="39">
        <f t="shared" si="3"/>
        <v>0</v>
      </c>
      <c r="R38" s="39">
        <f t="shared" si="4"/>
        <v>0</v>
      </c>
      <c r="S38" s="39">
        <f>IF(Q38=0,0,COUNTIF($Q$4:Q38,1))</f>
        <v>0</v>
      </c>
      <c r="T38" s="39">
        <f>IF(R38=0,0,COUNTIF($R$4:R38,1))</f>
        <v>0</v>
      </c>
      <c r="U38" s="40">
        <f t="shared" si="5"/>
        <v>0</v>
      </c>
      <c r="V38" s="35"/>
      <c r="W38" s="35"/>
      <c r="X38" s="35"/>
      <c r="Y38" s="35"/>
      <c r="Z38" s="35"/>
      <c r="AA38" s="35"/>
      <c r="AB38" s="35"/>
    </row>
    <row r="39" spans="1:28" ht="18" customHeight="1" thickTop="1" thickBot="1" x14ac:dyDescent="0.25">
      <c r="A39" s="83" t="s">
        <v>237</v>
      </c>
      <c r="B39" s="84" t="str">
        <f ca="1">IF(Keppendur!B37="","",Keppendur!B37)</f>
        <v>Einar B - Einar L - Hannes - Þorfinnur</v>
      </c>
      <c r="C39" s="85">
        <f ca="1">IF(B39="","",IF(COUNT(D39:M39)=0,"",IF(O39&lt;6,SUM(D39:M39)+0.0001,SUM(SMALL(D39:M39,{1;2;3;4;5;6}))+(P39/10))))</f>
        <v>589.00009999999997</v>
      </c>
      <c r="D39" s="86">
        <v>116</v>
      </c>
      <c r="E39" s="86">
        <v>121</v>
      </c>
      <c r="F39" s="86">
        <v>116</v>
      </c>
      <c r="G39" s="86">
        <v>119</v>
      </c>
      <c r="H39" s="86">
        <v>117</v>
      </c>
      <c r="I39" s="86"/>
      <c r="J39" s="86"/>
      <c r="K39" s="86"/>
      <c r="L39" s="86"/>
      <c r="M39" s="86"/>
      <c r="N39" s="4">
        <f ca="1">IF(B39="","",IF(COUNT(D39:M39)=0,200,AVERAGEIF(D39:M39,"&lt;200")))</f>
        <v>117.8</v>
      </c>
      <c r="O39" s="3">
        <f t="shared" si="2"/>
        <v>5</v>
      </c>
      <c r="P39" s="35"/>
      <c r="Q39" s="39">
        <f t="shared" ca="1" si="3"/>
        <v>0</v>
      </c>
      <c r="R39" s="39">
        <f t="shared" ca="1" si="4"/>
        <v>1</v>
      </c>
      <c r="S39" s="39">
        <f ca="1">IF(Q39=0,0,COUNTIF($Q$4:Q39,1))</f>
        <v>0</v>
      </c>
      <c r="T39" s="39">
        <f ca="1">IF(R39=0,0,COUNTIF($R$4:R39,1))</f>
        <v>6</v>
      </c>
      <c r="U39" s="82">
        <f t="shared" ca="1" si="5"/>
        <v>1</v>
      </c>
      <c r="V39" s="35"/>
      <c r="W39" s="35"/>
      <c r="X39" s="35"/>
      <c r="Y39" s="35"/>
      <c r="Z39" s="35"/>
      <c r="AA39" s="35"/>
      <c r="AB39" s="35"/>
    </row>
    <row r="40" spans="1:28" ht="18" customHeight="1" thickTop="1" x14ac:dyDescent="0.2">
      <c r="A40" s="78">
        <v>7</v>
      </c>
      <c r="B40" s="79" t="s">
        <v>109</v>
      </c>
      <c r="C40" s="70">
        <f>IF(B40="","",IF(COUNT(D40:M40)=0,"",IF(O40&lt;6,SUM(D40:M40)+0.0001,SUM(SMALL(D40:M40,{1;2;3;4;5;6}))+(P40/10))))</f>
        <v>308.00009999999997</v>
      </c>
      <c r="D40" s="80">
        <v>62</v>
      </c>
      <c r="E40" s="80">
        <v>67</v>
      </c>
      <c r="F40" s="80">
        <v>64</v>
      </c>
      <c r="G40" s="80">
        <v>57</v>
      </c>
      <c r="H40" s="80">
        <v>58</v>
      </c>
      <c r="I40" s="80"/>
      <c r="J40" s="80"/>
      <c r="K40" s="80"/>
      <c r="L40" s="80"/>
      <c r="M40" s="80"/>
      <c r="N40" s="4">
        <f>IF(B40="","",IF(COUNT(D40:M40)=0,100,AVERAGEIF(D40:M40,"&lt;100")))</f>
        <v>61.6</v>
      </c>
      <c r="O40" s="3">
        <f t="shared" si="2"/>
        <v>5</v>
      </c>
      <c r="P40" s="35"/>
      <c r="Q40" s="39">
        <f t="shared" si="3"/>
        <v>1</v>
      </c>
      <c r="R40" s="39">
        <f t="shared" si="4"/>
        <v>0</v>
      </c>
      <c r="S40" s="39">
        <f ca="1">IF(Q40=0,0,COUNTIF($Q$4:Q40,1))</f>
        <v>27</v>
      </c>
      <c r="T40" s="39">
        <f>IF(R40=0,0,COUNTIF($R$4:R40,1))</f>
        <v>0</v>
      </c>
      <c r="U40" s="82">
        <f t="shared" si="5"/>
        <v>1</v>
      </c>
      <c r="V40" s="35"/>
      <c r="W40" s="35"/>
      <c r="X40" s="35"/>
      <c r="Y40" s="35"/>
      <c r="Z40" s="35"/>
      <c r="AA40" s="35"/>
      <c r="AB40" s="35"/>
    </row>
    <row r="41" spans="1:28" ht="18" customHeight="1" x14ac:dyDescent="0.2">
      <c r="A41" s="78">
        <v>7</v>
      </c>
      <c r="B41" s="79" t="s">
        <v>129</v>
      </c>
      <c r="C41" s="70">
        <f>IF(B41="","",IF(COUNT(D41:M41)=0,"",IF(O41&lt;6,SUM(D41:M41)+0.0001,SUM(SMALL(D41:M41,{1;2;3;4;5;6}))+(P41/10))))</f>
        <v>308.00009999999997</v>
      </c>
      <c r="D41" s="80">
        <v>62</v>
      </c>
      <c r="E41" s="80">
        <v>65</v>
      </c>
      <c r="F41" s="80">
        <v>60</v>
      </c>
      <c r="G41" s="80">
        <v>58</v>
      </c>
      <c r="H41" s="80">
        <v>63</v>
      </c>
      <c r="I41" s="80"/>
      <c r="J41" s="80"/>
      <c r="K41" s="80"/>
      <c r="L41" s="80"/>
      <c r="M41" s="80"/>
      <c r="N41" s="4">
        <f>IF(B41="","",IF(COUNT(D41:M41)=0,100,AVERAGEIF(D41:M41,"&lt;100")))</f>
        <v>61.6</v>
      </c>
      <c r="O41" s="3">
        <f t="shared" si="2"/>
        <v>5</v>
      </c>
      <c r="P41" s="35"/>
      <c r="Q41" s="39">
        <f t="shared" si="3"/>
        <v>1</v>
      </c>
      <c r="R41" s="39">
        <f t="shared" si="4"/>
        <v>0</v>
      </c>
      <c r="S41" s="39">
        <f ca="1">IF(Q41=0,0,COUNTIF($Q$4:Q41,1))</f>
        <v>28</v>
      </c>
      <c r="T41" s="39">
        <f>IF(R41=0,0,COUNTIF($R$4:R41,1))</f>
        <v>0</v>
      </c>
      <c r="U41" s="82">
        <f t="shared" si="5"/>
        <v>1</v>
      </c>
      <c r="V41" s="35"/>
      <c r="W41" s="35"/>
      <c r="X41" s="35"/>
      <c r="Y41" s="35"/>
      <c r="Z41" s="35"/>
      <c r="AA41" s="35"/>
      <c r="AB41" s="35"/>
    </row>
    <row r="42" spans="1:28" ht="18" customHeight="1" x14ac:dyDescent="0.2">
      <c r="A42" s="78">
        <v>7</v>
      </c>
      <c r="B42" s="79" t="s">
        <v>8</v>
      </c>
      <c r="C42" s="70">
        <f>IF(B42="","",IF(COUNT(D42:M42)=0,"",IF(O42&lt;6,SUM(D42:M42)+0.0001,SUM(SMALL(D42:M42,{1;2;3;4;5;6}))+(P42/10))))</f>
        <v>298.00009999999997</v>
      </c>
      <c r="D42" s="80">
        <v>61</v>
      </c>
      <c r="E42" s="80">
        <v>61</v>
      </c>
      <c r="F42" s="80">
        <v>58</v>
      </c>
      <c r="G42" s="80">
        <v>63</v>
      </c>
      <c r="H42" s="80">
        <v>55</v>
      </c>
      <c r="I42" s="80"/>
      <c r="J42" s="80"/>
      <c r="K42" s="80"/>
      <c r="L42" s="80"/>
      <c r="M42" s="80"/>
      <c r="N42" s="4">
        <f>IF(B42="","",IF(COUNT(D42:M42)=0,100,AVERAGEIF(D42:M42,"&lt;100")))</f>
        <v>59.6</v>
      </c>
      <c r="O42" s="3">
        <f t="shared" si="2"/>
        <v>5</v>
      </c>
      <c r="P42" s="35"/>
      <c r="Q42" s="39">
        <f t="shared" si="3"/>
        <v>1</v>
      </c>
      <c r="R42" s="39">
        <f t="shared" si="4"/>
        <v>0</v>
      </c>
      <c r="S42" s="39">
        <f ca="1">IF(Q42=0,0,COUNTIF($Q$4:Q42,1))</f>
        <v>29</v>
      </c>
      <c r="T42" s="39">
        <f>IF(R42=0,0,COUNTIF($R$4:R42,1))</f>
        <v>0</v>
      </c>
      <c r="U42" s="82">
        <f t="shared" si="5"/>
        <v>1</v>
      </c>
      <c r="V42" s="35"/>
      <c r="W42" s="35"/>
      <c r="X42" s="35"/>
      <c r="Y42" s="35"/>
      <c r="Z42" s="35"/>
      <c r="AA42" s="35"/>
      <c r="AB42" s="35"/>
    </row>
    <row r="43" spans="1:28" ht="18" customHeight="1" thickBot="1" x14ac:dyDescent="0.25">
      <c r="A43" s="78">
        <v>7</v>
      </c>
      <c r="B43" s="64" t="s">
        <v>173</v>
      </c>
      <c r="C43" s="70">
        <f>IF(B43="","",IF(COUNT(D43:M43)=0,"",IF(O43&lt;6,SUM(D43:M43)+0.0001,SUM(SMALL(D43:M43,{1;2;3;4;5;6}))+(P43/10))))</f>
        <v>182.0001</v>
      </c>
      <c r="D43" s="80">
        <v>60</v>
      </c>
      <c r="E43" s="80"/>
      <c r="F43" s="80"/>
      <c r="G43" s="80">
        <v>66</v>
      </c>
      <c r="H43" s="80">
        <v>56</v>
      </c>
      <c r="I43" s="80"/>
      <c r="J43" s="80"/>
      <c r="K43" s="80"/>
      <c r="L43" s="80"/>
      <c r="M43" s="80"/>
      <c r="N43" s="4">
        <f>IF(B43="","",IF(COUNT(D43:M43)=0,100,AVERAGEIF(D43:M43,"&lt;100")))</f>
        <v>60.666666666666664</v>
      </c>
      <c r="O43" s="3">
        <f t="shared" si="2"/>
        <v>3</v>
      </c>
      <c r="P43" s="35"/>
      <c r="Q43" s="39">
        <f t="shared" si="3"/>
        <v>1</v>
      </c>
      <c r="R43" s="39">
        <f t="shared" si="4"/>
        <v>0</v>
      </c>
      <c r="S43" s="39">
        <f ca="1">IF(Q43=0,0,COUNTIF($Q$4:Q43,1))</f>
        <v>30</v>
      </c>
      <c r="T43" s="39">
        <f>IF(R43=0,0,COUNTIF($R$4:R43,1))</f>
        <v>0</v>
      </c>
      <c r="U43" s="82">
        <f t="shared" si="5"/>
        <v>1</v>
      </c>
      <c r="V43" s="35"/>
      <c r="W43" s="35"/>
      <c r="X43" s="35"/>
      <c r="Y43" s="35"/>
      <c r="Z43" s="35"/>
      <c r="AA43" s="35"/>
      <c r="AB43" s="35"/>
    </row>
    <row r="44" spans="1:28" ht="18" hidden="1" customHeight="1" thickBot="1" x14ac:dyDescent="0.25">
      <c r="A44" s="43"/>
      <c r="B44" s="44"/>
      <c r="C44" s="45" t="str">
        <f>IF(B44="","",IF(COUNT(D44:M44)=0,"",IF(O44&lt;6,SUM(D44:M44)+0.0001,SUM(SMALL(D44:M44,{1;2;3;4;5;6}))+(P44/10))))</f>
        <v/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" t="str">
        <f>IF(B44="","",IF(COUNT(D44:M44)=0,100,AVERAGEIF(D44:M44,"&lt;100")))</f>
        <v/>
      </c>
      <c r="O44" s="3">
        <f t="shared" si="2"/>
        <v>0</v>
      </c>
      <c r="P44" s="35"/>
      <c r="Q44" s="39">
        <f t="shared" si="3"/>
        <v>0</v>
      </c>
      <c r="R44" s="39">
        <f t="shared" si="4"/>
        <v>0</v>
      </c>
      <c r="S44" s="39">
        <f>IF(Q44=0,0,COUNTIF($Q$4:Q44,1))</f>
        <v>0</v>
      </c>
      <c r="T44" s="39">
        <f>IF(R44=0,0,COUNTIF($R$4:R44,1))</f>
        <v>0</v>
      </c>
      <c r="U44" s="40">
        <f t="shared" si="5"/>
        <v>0</v>
      </c>
      <c r="V44" s="35"/>
      <c r="W44" s="35"/>
      <c r="X44" s="35"/>
      <c r="Y44" s="35"/>
      <c r="Z44" s="35"/>
      <c r="AA44" s="35"/>
      <c r="AB44" s="35"/>
    </row>
    <row r="45" spans="1:28" ht="18" customHeight="1" thickTop="1" thickBot="1" x14ac:dyDescent="0.25">
      <c r="A45" s="83" t="s">
        <v>238</v>
      </c>
      <c r="B45" s="84" t="str">
        <f ca="1">IF(Keppendur!B43="","",Keppendur!B43)</f>
        <v>Árni - Ásgeir - Sigurjón - Þórarinn</v>
      </c>
      <c r="C45" s="85">
        <f ca="1">IF(B45="","",IF(COUNT(D45:M45)=0,"",IF(O45&lt;6,SUM(D45:M45)+0.0001,SUM(SMALL(D45:M45,{1;2;3;4;5;6}))+(P45/10))))</f>
        <v>588.00009999999997</v>
      </c>
      <c r="D45" s="86">
        <v>119</v>
      </c>
      <c r="E45" s="86">
        <v>126</v>
      </c>
      <c r="F45" s="86">
        <v>118</v>
      </c>
      <c r="G45" s="86">
        <v>115</v>
      </c>
      <c r="H45" s="86">
        <v>110</v>
      </c>
      <c r="I45" s="86"/>
      <c r="J45" s="86"/>
      <c r="K45" s="86"/>
      <c r="L45" s="86"/>
      <c r="M45" s="86"/>
      <c r="N45" s="4">
        <f ca="1">IF(B45="","",IF(COUNT(D45:M45)=0,200,AVERAGEIF(D45:M45,"&lt;200")))</f>
        <v>117.6</v>
      </c>
      <c r="O45" s="3">
        <f t="shared" si="2"/>
        <v>5</v>
      </c>
      <c r="P45" s="35"/>
      <c r="Q45" s="39">
        <f t="shared" ca="1" si="3"/>
        <v>0</v>
      </c>
      <c r="R45" s="39">
        <f t="shared" ca="1" si="4"/>
        <v>1</v>
      </c>
      <c r="S45" s="39">
        <f ca="1">IF(Q45=0,0,COUNTIF($Q$4:Q45,1))</f>
        <v>0</v>
      </c>
      <c r="T45" s="39">
        <f ca="1">IF(R45=0,0,COUNTIF($R$4:R45,1))</f>
        <v>7</v>
      </c>
      <c r="U45" s="82">
        <f t="shared" ca="1" si="5"/>
        <v>1</v>
      </c>
      <c r="V45" s="35"/>
      <c r="W45" s="35"/>
      <c r="X45" s="35"/>
      <c r="Y45" s="35"/>
      <c r="Z45" s="35"/>
      <c r="AA45" s="35"/>
      <c r="AB45" s="35"/>
    </row>
    <row r="46" spans="1:28" ht="18" customHeight="1" thickTop="1" x14ac:dyDescent="0.2">
      <c r="A46" s="78">
        <v>8</v>
      </c>
      <c r="B46" s="79" t="s">
        <v>85</v>
      </c>
      <c r="C46" s="70">
        <f>IF(B46="","",IF(COUNT(D46:M46)=0,"",IF(O46&lt;6,SUM(D46:M46)+0.0001,SUM(SMALL(D46:M46,{1;2;3;4;5;6}))+(P46/10))))</f>
        <v>308.00009999999997</v>
      </c>
      <c r="D46" s="80">
        <v>64</v>
      </c>
      <c r="E46" s="80">
        <v>66</v>
      </c>
      <c r="F46" s="80">
        <v>57</v>
      </c>
      <c r="G46" s="80">
        <v>60</v>
      </c>
      <c r="H46" s="80">
        <v>61</v>
      </c>
      <c r="I46" s="80"/>
      <c r="J46" s="80"/>
      <c r="K46" s="80"/>
      <c r="L46" s="80"/>
      <c r="M46" s="80"/>
      <c r="N46" s="4">
        <f>IF(B46="","",IF(COUNT(D46:M46)=0,100,AVERAGEIF(D46:M46,"&lt;100")))</f>
        <v>61.6</v>
      </c>
      <c r="O46" s="3">
        <f t="shared" si="2"/>
        <v>5</v>
      </c>
      <c r="P46" s="35"/>
      <c r="Q46" s="39">
        <f t="shared" si="3"/>
        <v>1</v>
      </c>
      <c r="R46" s="39">
        <f t="shared" si="4"/>
        <v>0</v>
      </c>
      <c r="S46" s="39">
        <f ca="1">IF(Q46=0,0,COUNTIF($Q$4:Q46,1))</f>
        <v>31</v>
      </c>
      <c r="T46" s="39">
        <f>IF(R46=0,0,COUNTIF($R$4:R46,1))</f>
        <v>0</v>
      </c>
      <c r="U46" s="82">
        <f t="shared" si="5"/>
        <v>1</v>
      </c>
      <c r="V46" s="35"/>
      <c r="W46" s="35"/>
      <c r="X46" s="35"/>
      <c r="Y46" s="35"/>
      <c r="Z46" s="35"/>
      <c r="AA46" s="35"/>
      <c r="AB46" s="35"/>
    </row>
    <row r="47" spans="1:28" ht="18" customHeight="1" x14ac:dyDescent="0.2">
      <c r="A47" s="78">
        <v>8</v>
      </c>
      <c r="B47" s="79" t="s">
        <v>86</v>
      </c>
      <c r="C47" s="70">
        <f>IF(B47="","",IF(COUNT(D47:M47)=0,"",IF(O47&lt;6,SUM(D47:M47)+0.0001,SUM(SMALL(D47:M47,{1;2;3;4;5;6}))+(P47/10))))</f>
        <v>324.00009999999997</v>
      </c>
      <c r="D47" s="80">
        <v>63</v>
      </c>
      <c r="E47" s="80">
        <v>67</v>
      </c>
      <c r="F47" s="80">
        <v>63</v>
      </c>
      <c r="G47" s="80">
        <v>68</v>
      </c>
      <c r="H47" s="80">
        <v>63</v>
      </c>
      <c r="I47" s="80"/>
      <c r="J47" s="80"/>
      <c r="K47" s="80"/>
      <c r="L47" s="80"/>
      <c r="M47" s="80"/>
      <c r="N47" s="4">
        <f>IF(B47="","",IF(COUNT(D47:M47)=0,100,AVERAGEIF(D47:M47,"&lt;100")))</f>
        <v>64.8</v>
      </c>
      <c r="O47" s="3">
        <f t="shared" si="2"/>
        <v>5</v>
      </c>
      <c r="P47" s="35"/>
      <c r="Q47" s="39">
        <f t="shared" si="3"/>
        <v>1</v>
      </c>
      <c r="R47" s="39">
        <f t="shared" si="4"/>
        <v>0</v>
      </c>
      <c r="S47" s="39">
        <f ca="1">IF(Q47=0,0,COUNTIF($Q$4:Q47,1))</f>
        <v>32</v>
      </c>
      <c r="T47" s="39">
        <f>IF(R47=0,0,COUNTIF($R$4:R47,1))</f>
        <v>0</v>
      </c>
      <c r="U47" s="82">
        <f t="shared" si="5"/>
        <v>1</v>
      </c>
      <c r="V47" s="35"/>
      <c r="W47" s="35"/>
      <c r="X47" s="35"/>
      <c r="Y47" s="35"/>
      <c r="Z47" s="35"/>
      <c r="AA47" s="35"/>
      <c r="AB47" s="35"/>
    </row>
    <row r="48" spans="1:28" ht="18" customHeight="1" x14ac:dyDescent="0.2">
      <c r="A48" s="78">
        <v>8</v>
      </c>
      <c r="B48" s="79" t="s">
        <v>18</v>
      </c>
      <c r="C48" s="70">
        <f>IF(B48="","",IF(COUNT(D48:M48)=0,"",IF(O48&lt;6,SUM(D48:M48)+0.0001,SUM(SMALL(D48:M48,{1;2;3;4;5;6}))+(P48/10))))</f>
        <v>327.00009999999997</v>
      </c>
      <c r="D48" s="80">
        <v>65</v>
      </c>
      <c r="E48" s="80">
        <v>66</v>
      </c>
      <c r="F48" s="80">
        <v>65</v>
      </c>
      <c r="G48" s="80">
        <v>66</v>
      </c>
      <c r="H48" s="80">
        <v>65</v>
      </c>
      <c r="I48" s="80"/>
      <c r="J48" s="80"/>
      <c r="K48" s="80"/>
      <c r="L48" s="80"/>
      <c r="M48" s="80"/>
      <c r="N48" s="4">
        <f>IF(B48="","",IF(COUNT(D48:M48)=0,100,AVERAGEIF(D48:M48,"&lt;100")))</f>
        <v>65.400000000000006</v>
      </c>
      <c r="O48" s="3">
        <f t="shared" si="2"/>
        <v>5</v>
      </c>
      <c r="P48" s="35"/>
      <c r="Q48" s="39">
        <f t="shared" si="3"/>
        <v>1</v>
      </c>
      <c r="R48" s="39">
        <f t="shared" si="4"/>
        <v>0</v>
      </c>
      <c r="S48" s="39">
        <f ca="1">IF(Q48=0,0,COUNTIF($Q$4:Q48,1))</f>
        <v>33</v>
      </c>
      <c r="T48" s="39">
        <f>IF(R48=0,0,COUNTIF($R$4:R48,1))</f>
        <v>0</v>
      </c>
      <c r="U48" s="82">
        <f t="shared" si="5"/>
        <v>1</v>
      </c>
      <c r="V48" s="35"/>
      <c r="W48" s="35"/>
      <c r="X48" s="35"/>
      <c r="Y48" s="35"/>
      <c r="Z48" s="35"/>
      <c r="AA48" s="35"/>
      <c r="AB48" s="35"/>
    </row>
    <row r="49" spans="1:28" ht="18" customHeight="1" x14ac:dyDescent="0.2">
      <c r="A49" s="78">
        <v>8</v>
      </c>
      <c r="B49" s="79" t="s">
        <v>19</v>
      </c>
      <c r="C49" s="70">
        <f>IF(B49="","",IF(COUNT(D49:M49)=0,"",IF(O49&lt;6,SUM(D49:M49)+0.0001,SUM(SMALL(D49:M49,{1;2;3;4;5;6}))+(P49/10))))</f>
        <v>307.00009999999997</v>
      </c>
      <c r="D49" s="80">
        <v>60</v>
      </c>
      <c r="E49" s="80">
        <v>63</v>
      </c>
      <c r="F49" s="80">
        <v>58</v>
      </c>
      <c r="G49" s="80">
        <v>65</v>
      </c>
      <c r="H49" s="80">
        <v>61</v>
      </c>
      <c r="I49" s="80"/>
      <c r="J49" s="80"/>
      <c r="K49" s="80"/>
      <c r="L49" s="80"/>
      <c r="M49" s="80"/>
      <c r="N49" s="4">
        <f>IF(B49="","",IF(COUNT(D49:M49)=0,100,AVERAGEIF(D49:M49,"&lt;100")))</f>
        <v>61.4</v>
      </c>
      <c r="O49" s="3">
        <f t="shared" si="2"/>
        <v>5</v>
      </c>
      <c r="P49" s="35"/>
      <c r="Q49" s="39">
        <f t="shared" si="3"/>
        <v>1</v>
      </c>
      <c r="R49" s="39">
        <f t="shared" si="4"/>
        <v>0</v>
      </c>
      <c r="S49" s="39">
        <f ca="1">IF(Q49=0,0,COUNTIF($Q$4:Q49,1))</f>
        <v>34</v>
      </c>
      <c r="T49" s="39">
        <f>IF(R49=0,0,COUNTIF($R$4:R49,1))</f>
        <v>0</v>
      </c>
      <c r="U49" s="82">
        <f t="shared" si="5"/>
        <v>1</v>
      </c>
      <c r="V49" s="35"/>
      <c r="W49" s="35"/>
      <c r="X49" s="35"/>
      <c r="Y49" s="35"/>
      <c r="Z49" s="35"/>
      <c r="AA49" s="35"/>
      <c r="AB49" s="35"/>
    </row>
    <row r="50" spans="1:28" ht="18" customHeight="1" thickBot="1" x14ac:dyDescent="0.25">
      <c r="A50" s="88">
        <v>8</v>
      </c>
      <c r="B50" s="79" t="s">
        <v>25</v>
      </c>
      <c r="C50" s="90">
        <f>IF(B50="","",IF(COUNT(D50:M50)=0,"",IF(O50&lt;6,SUM(D50:M50)+0.0001,SUM(SMALL(D50:M50,{1;2;3;4;5;6}))+(P50/10))))</f>
        <v>245.0001</v>
      </c>
      <c r="D50" s="91">
        <v>60</v>
      </c>
      <c r="E50" s="91"/>
      <c r="F50" s="91">
        <v>62</v>
      </c>
      <c r="G50" s="91">
        <v>61</v>
      </c>
      <c r="H50" s="91">
        <v>62</v>
      </c>
      <c r="I50" s="91"/>
      <c r="J50" s="91"/>
      <c r="K50" s="91"/>
      <c r="L50" s="91"/>
      <c r="M50" s="91"/>
      <c r="N50" s="4">
        <f>IF(B50="","",IF(COUNT(D50:M50)=0,100,AVERAGEIF(D50:M50,"&lt;100")))</f>
        <v>61.25</v>
      </c>
      <c r="O50" s="3">
        <f t="shared" si="2"/>
        <v>4</v>
      </c>
      <c r="P50" s="35"/>
      <c r="Q50" s="39">
        <f t="shared" si="3"/>
        <v>1</v>
      </c>
      <c r="R50" s="39">
        <f t="shared" si="4"/>
        <v>0</v>
      </c>
      <c r="S50" s="39">
        <f ca="1">IF(Q50=0,0,COUNTIF($Q$4:Q50,1))</f>
        <v>35</v>
      </c>
      <c r="T50" s="39">
        <f>IF(R50=0,0,COUNTIF($R$4:R50,1))</f>
        <v>0</v>
      </c>
      <c r="U50" s="82">
        <f t="shared" si="5"/>
        <v>1</v>
      </c>
      <c r="V50" s="35"/>
      <c r="W50" s="35"/>
      <c r="X50" s="35"/>
      <c r="Y50" s="35"/>
      <c r="Z50" s="35"/>
      <c r="AA50" s="35"/>
      <c r="AB50" s="35"/>
    </row>
    <row r="51" spans="1:28" ht="18" customHeight="1" thickTop="1" thickBot="1" x14ac:dyDescent="0.25">
      <c r="A51" s="83" t="str">
        <f>"Lið "&amp;A50</f>
        <v>Lið 8</v>
      </c>
      <c r="B51" s="84" t="str">
        <f ca="1">IF(Keppendur!B49="","",Keppendur!B49)</f>
        <v>Daði - Elías - Hans - Loftur - Óskar</v>
      </c>
      <c r="C51" s="85">
        <f ca="1">IF(B51="","",IF(COUNT(D51:M51)=0,"",IF(O51&lt;6,SUM(D51:M51)+0.0001,SUM(SMALL(D51:M51,{1;2;3;4;5;6}))+(P51/10))))</f>
        <v>601.00009999999997</v>
      </c>
      <c r="D51" s="86">
        <v>120</v>
      </c>
      <c r="E51" s="86">
        <v>124</v>
      </c>
      <c r="F51" s="86">
        <v>115</v>
      </c>
      <c r="G51" s="86">
        <v>120</v>
      </c>
      <c r="H51" s="86">
        <v>122</v>
      </c>
      <c r="I51" s="86"/>
      <c r="J51" s="86"/>
      <c r="K51" s="86"/>
      <c r="L51" s="86"/>
      <c r="M51" s="86"/>
      <c r="N51" s="4">
        <f ca="1">IF(B51="","",IF(COUNT(D51:M51)=0,200,AVERAGEIF(D51:M51,"&lt;200")))</f>
        <v>120.2</v>
      </c>
      <c r="O51" s="3">
        <f t="shared" si="2"/>
        <v>5</v>
      </c>
      <c r="P51" s="35"/>
      <c r="Q51" s="39">
        <f t="shared" ca="1" si="3"/>
        <v>0</v>
      </c>
      <c r="R51" s="39">
        <f t="shared" ca="1" si="4"/>
        <v>1</v>
      </c>
      <c r="S51" s="39">
        <f ca="1">IF(Q51=0,0,COUNTIF($Q$4:Q51,1))</f>
        <v>0</v>
      </c>
      <c r="T51" s="39">
        <f ca="1">IF(R51=0,0,COUNTIF($R$4:R51,1))</f>
        <v>8</v>
      </c>
      <c r="U51" s="82">
        <f t="shared" ca="1" si="5"/>
        <v>1</v>
      </c>
      <c r="V51" s="35"/>
      <c r="W51" s="35"/>
      <c r="X51" s="35"/>
      <c r="Y51" s="35"/>
      <c r="Z51" s="35"/>
      <c r="AA51" s="35"/>
      <c r="AB51" s="35"/>
    </row>
    <row r="52" spans="1:28" ht="18" customHeight="1" thickTop="1" x14ac:dyDescent="0.2">
      <c r="A52" s="87">
        <v>9</v>
      </c>
      <c r="B52" s="79" t="s">
        <v>153</v>
      </c>
      <c r="C52" s="70">
        <f>IF(B52="","",IF(COUNT(D52:M52)=0,"",IF(O52&lt;6,SUM(D52:M52)+0.0001,SUM(SMALL(D52:M52,{1;2;3;4;5;6}))+(P52/10))))</f>
        <v>256.00009999999997</v>
      </c>
      <c r="D52" s="80"/>
      <c r="E52" s="80">
        <v>68</v>
      </c>
      <c r="F52" s="80">
        <v>60</v>
      </c>
      <c r="G52" s="80">
        <v>61</v>
      </c>
      <c r="H52" s="80">
        <v>67</v>
      </c>
      <c r="I52" s="80"/>
      <c r="J52" s="80"/>
      <c r="K52" s="80"/>
      <c r="L52" s="80"/>
      <c r="M52" s="80"/>
      <c r="N52" s="4">
        <f>IF(B52="","",IF(COUNT(D52:M52)=0,100,AVERAGEIF(D52:M52,"&lt;100")))</f>
        <v>64</v>
      </c>
      <c r="O52" s="3">
        <f t="shared" si="2"/>
        <v>4</v>
      </c>
      <c r="P52" s="35"/>
      <c r="Q52" s="39">
        <f t="shared" si="3"/>
        <v>1</v>
      </c>
      <c r="R52" s="39">
        <f t="shared" si="4"/>
        <v>0</v>
      </c>
      <c r="S52" s="39">
        <f ca="1">IF(Q52=0,0,COUNTIF($Q$4:Q52,1))</f>
        <v>36</v>
      </c>
      <c r="T52" s="39">
        <f>IF(R52=0,0,COUNTIF($R$4:R52,1))</f>
        <v>0</v>
      </c>
      <c r="U52" s="82">
        <f t="shared" si="5"/>
        <v>1</v>
      </c>
      <c r="V52" s="35"/>
      <c r="W52" s="35"/>
      <c r="X52" s="35"/>
      <c r="Y52" s="35"/>
      <c r="Z52" s="35"/>
      <c r="AA52" s="35"/>
      <c r="AB52" s="35"/>
    </row>
    <row r="53" spans="1:28" ht="18" customHeight="1" x14ac:dyDescent="0.2">
      <c r="A53" s="87">
        <v>9</v>
      </c>
      <c r="B53" s="79" t="s">
        <v>58</v>
      </c>
      <c r="C53" s="70">
        <f>IF(B53="","",IF(COUNT(D53:M53)=0,"",IF(O53&lt;6,SUM(D53:M53)+0.0001,SUM(SMALL(D53:M53,{1;2;3;4;5;6}))+(P53/10))))</f>
        <v>243.0001</v>
      </c>
      <c r="D53" s="80">
        <v>61</v>
      </c>
      <c r="E53" s="80">
        <v>62</v>
      </c>
      <c r="F53" s="80"/>
      <c r="G53" s="80">
        <v>57</v>
      </c>
      <c r="H53" s="80">
        <v>63</v>
      </c>
      <c r="I53" s="80"/>
      <c r="J53" s="80"/>
      <c r="K53" s="80"/>
      <c r="L53" s="80"/>
      <c r="M53" s="80"/>
      <c r="N53" s="4">
        <f>IF(B53="","",IF(COUNT(D53:M53)=0,100,AVERAGEIF(D53:M53,"&lt;100")))</f>
        <v>60.75</v>
      </c>
      <c r="O53" s="3">
        <f t="shared" si="2"/>
        <v>4</v>
      </c>
      <c r="P53" s="35"/>
      <c r="Q53" s="39">
        <f t="shared" si="3"/>
        <v>1</v>
      </c>
      <c r="R53" s="39">
        <f t="shared" si="4"/>
        <v>0</v>
      </c>
      <c r="S53" s="39">
        <f ca="1">IF(Q53=0,0,COUNTIF($Q$4:Q53,1))</f>
        <v>37</v>
      </c>
      <c r="T53" s="39">
        <f>IF(R53=0,0,COUNTIF($R$4:R53,1))</f>
        <v>0</v>
      </c>
      <c r="U53" s="82">
        <f t="shared" si="5"/>
        <v>1</v>
      </c>
      <c r="V53" s="35"/>
      <c r="W53" s="35"/>
      <c r="X53" s="35"/>
      <c r="Y53" s="35"/>
      <c r="Z53" s="35"/>
      <c r="AA53" s="35"/>
      <c r="AB53" s="35"/>
    </row>
    <row r="54" spans="1:28" ht="18" customHeight="1" x14ac:dyDescent="0.2">
      <c r="A54" s="78">
        <v>9</v>
      </c>
      <c r="B54" s="79" t="s">
        <v>174</v>
      </c>
      <c r="C54" s="70">
        <f>IF(B54="","",IF(COUNT(D54:M54)=0,"",IF(O54&lt;6,SUM(D54:M54)+0.0001,SUM(SMALL(D54:M54,{1;2;3;4;5;6}))+(P54/10))))</f>
        <v>186.0001</v>
      </c>
      <c r="D54" s="80">
        <v>60</v>
      </c>
      <c r="E54" s="80">
        <v>60</v>
      </c>
      <c r="F54" s="80">
        <v>66</v>
      </c>
      <c r="G54" s="80"/>
      <c r="H54" s="80"/>
      <c r="I54" s="80"/>
      <c r="J54" s="80"/>
      <c r="K54" s="80"/>
      <c r="L54" s="80"/>
      <c r="M54" s="80"/>
      <c r="N54" s="4">
        <f>IF(B54="","",IF(COUNT(D54:M54)=0,100,AVERAGEIF(D54:M54,"&lt;100")))</f>
        <v>62</v>
      </c>
      <c r="O54" s="3">
        <f t="shared" si="2"/>
        <v>3</v>
      </c>
      <c r="P54" s="35"/>
      <c r="Q54" s="39">
        <f t="shared" si="3"/>
        <v>1</v>
      </c>
      <c r="R54" s="39">
        <f t="shared" si="4"/>
        <v>0</v>
      </c>
      <c r="S54" s="39">
        <f ca="1">IF(Q54=0,0,COUNTIF($Q$4:Q54,1))</f>
        <v>38</v>
      </c>
      <c r="T54" s="39">
        <f>IF(R54=0,0,COUNTIF($R$4:R54,1))</f>
        <v>0</v>
      </c>
      <c r="U54" s="82">
        <f t="shared" si="5"/>
        <v>1</v>
      </c>
      <c r="V54" s="35"/>
      <c r="W54" s="35"/>
      <c r="X54" s="35"/>
      <c r="Y54" s="35"/>
      <c r="Z54" s="35"/>
      <c r="AA54" s="35"/>
      <c r="AB54" s="35"/>
    </row>
    <row r="55" spans="1:28" ht="18" customHeight="1" x14ac:dyDescent="0.2">
      <c r="A55" s="78">
        <v>9</v>
      </c>
      <c r="B55" s="79" t="s">
        <v>154</v>
      </c>
      <c r="C55" s="70">
        <f>IF(B55="","",IF(COUNT(D55:M55)=0,"",IF(O55&lt;6,SUM(D55:M55)+0.0001,SUM(SMALL(D55:M55,{1;2;3;4;5;6}))+(P55/10))))</f>
        <v>310.00009999999997</v>
      </c>
      <c r="D55" s="80">
        <v>63</v>
      </c>
      <c r="E55" s="80">
        <v>63</v>
      </c>
      <c r="F55" s="80">
        <v>61</v>
      </c>
      <c r="G55" s="80">
        <v>60</v>
      </c>
      <c r="H55" s="80">
        <v>63</v>
      </c>
      <c r="I55" s="80"/>
      <c r="J55" s="80"/>
      <c r="K55" s="80"/>
      <c r="L55" s="80"/>
      <c r="M55" s="80"/>
      <c r="N55" s="4">
        <f>IF(B55="","",IF(COUNT(D55:M55)=0,100,AVERAGEIF(D55:M55,"&lt;100")))</f>
        <v>62</v>
      </c>
      <c r="O55" s="3">
        <f t="shared" si="2"/>
        <v>5</v>
      </c>
      <c r="P55" s="35"/>
      <c r="Q55" s="39">
        <f t="shared" si="3"/>
        <v>1</v>
      </c>
      <c r="R55" s="39">
        <f t="shared" si="4"/>
        <v>0</v>
      </c>
      <c r="S55" s="39">
        <f ca="1">IF(Q55=0,0,COUNTIF($Q$4:Q55,1))</f>
        <v>39</v>
      </c>
      <c r="T55" s="39">
        <f>IF(R55=0,0,COUNTIF($R$4:R55,1))</f>
        <v>0</v>
      </c>
      <c r="U55" s="82">
        <f t="shared" si="5"/>
        <v>1</v>
      </c>
      <c r="V55" s="35"/>
      <c r="W55" s="35"/>
      <c r="X55" s="35"/>
      <c r="Y55" s="35"/>
      <c r="Z55" s="35"/>
      <c r="AA55" s="35"/>
      <c r="AB55" s="35"/>
    </row>
    <row r="56" spans="1:28" ht="18" customHeight="1" thickBot="1" x14ac:dyDescent="0.25">
      <c r="A56" s="92">
        <v>9</v>
      </c>
      <c r="B56" s="89" t="s">
        <v>155</v>
      </c>
      <c r="C56" s="90" t="str">
        <f>IF(B56="","",IF(COUNT(D56:M56)=0,"",IF(O56&lt;6,SUM(D56:M56)+0.0001,SUM(SMALL(D56:M56,{1;2;3;4;5;6}))+(P56/10))))</f>
        <v/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4">
        <f>IF(B56="","",IF(COUNT(D56:M56)=0,100,AVERAGEIF(D56:M56,"&lt;100")))</f>
        <v>100</v>
      </c>
      <c r="O56" s="3">
        <f t="shared" si="2"/>
        <v>0</v>
      </c>
      <c r="P56" s="35"/>
      <c r="Q56" s="39">
        <f t="shared" si="3"/>
        <v>1</v>
      </c>
      <c r="R56" s="39">
        <f t="shared" si="4"/>
        <v>0</v>
      </c>
      <c r="S56" s="39">
        <f ca="1">IF(Q56=0,0,COUNTIF($Q$4:Q56,1))</f>
        <v>40</v>
      </c>
      <c r="T56" s="39">
        <f>IF(R56=0,0,COUNTIF($R$4:R56,1))</f>
        <v>0</v>
      </c>
      <c r="U56" s="82">
        <f t="shared" si="5"/>
        <v>1</v>
      </c>
      <c r="V56" s="35"/>
      <c r="W56" s="35"/>
      <c r="X56" s="35"/>
      <c r="Y56" s="35"/>
      <c r="Z56" s="35"/>
      <c r="AA56" s="35"/>
      <c r="AB56" s="35"/>
    </row>
    <row r="57" spans="1:28" ht="18" customHeight="1" thickTop="1" thickBot="1" x14ac:dyDescent="0.25">
      <c r="A57" s="83" t="str">
        <f>"Lið "&amp;A56</f>
        <v>Lið 9</v>
      </c>
      <c r="B57" s="84" t="str">
        <f ca="1">IF(Keppendur!B55="","",Keppendur!B55)</f>
        <v>Guðjón - Guðmundur - Jens - Sverrir - Tryggvi</v>
      </c>
      <c r="C57" s="85">
        <f ca="1">IF(B57="","",IF(COUNT(D57:M57)=0,"",IF(O57&lt;6,SUM(D57:M57)+0.0001,SUM(SMALL(D57:M57,{1;2;3;4;5;6}))+(P57/10))))</f>
        <v>601.00009999999997</v>
      </c>
      <c r="D57" s="86">
        <v>118</v>
      </c>
      <c r="E57" s="86">
        <v>121</v>
      </c>
      <c r="F57" s="86">
        <v>121</v>
      </c>
      <c r="G57" s="86">
        <v>116</v>
      </c>
      <c r="H57" s="86">
        <v>125</v>
      </c>
      <c r="I57" s="86"/>
      <c r="J57" s="86"/>
      <c r="K57" s="86"/>
      <c r="L57" s="86"/>
      <c r="M57" s="86"/>
      <c r="N57" s="4">
        <f ca="1">IF(B57="","",IF(COUNT(D57:M57)=0,200,AVERAGEIF(D57:M57,"&lt;200")))</f>
        <v>120.2</v>
      </c>
      <c r="O57" s="3">
        <f t="shared" si="2"/>
        <v>5</v>
      </c>
      <c r="P57" s="35"/>
      <c r="Q57" s="39">
        <f t="shared" ca="1" si="3"/>
        <v>0</v>
      </c>
      <c r="R57" s="39">
        <f t="shared" ca="1" si="4"/>
        <v>1</v>
      </c>
      <c r="S57" s="39">
        <f ca="1">IF(Q57=0,0,COUNTIF($Q$4:Q57,1))</f>
        <v>0</v>
      </c>
      <c r="T57" s="39">
        <f ca="1">IF(R57=0,0,COUNTIF($R$4:R57,1))</f>
        <v>9</v>
      </c>
      <c r="U57" s="82">
        <f t="shared" ca="1" si="5"/>
        <v>1</v>
      </c>
      <c r="V57" s="35"/>
      <c r="W57" s="35"/>
      <c r="X57" s="35"/>
      <c r="Y57" s="35"/>
      <c r="Z57" s="35"/>
      <c r="AA57" s="35"/>
      <c r="AB57" s="35"/>
    </row>
    <row r="58" spans="1:28" ht="18" customHeight="1" thickTop="1" x14ac:dyDescent="0.2">
      <c r="A58" s="78">
        <v>10</v>
      </c>
      <c r="B58" s="94" t="s">
        <v>175</v>
      </c>
      <c r="C58" s="70">
        <f>IF(B58="","",IF(COUNT(D58:M58)=0,"",IF(O58&lt;6,SUM(D58:M58)+0.0001,SUM(SMALL(D58:M58,{1;2;3;4;5;6}))+(P58/10))))</f>
        <v>313.00009999999997</v>
      </c>
      <c r="D58" s="80">
        <v>61</v>
      </c>
      <c r="E58" s="80">
        <v>67</v>
      </c>
      <c r="F58" s="80">
        <v>65</v>
      </c>
      <c r="G58" s="80">
        <v>62</v>
      </c>
      <c r="H58" s="80">
        <v>58</v>
      </c>
      <c r="I58" s="80"/>
      <c r="J58" s="80"/>
      <c r="K58" s="80"/>
      <c r="L58" s="80"/>
      <c r="M58" s="80"/>
      <c r="N58" s="4">
        <f>IF(B58="","",IF(COUNT(D58:M58)=0,100,AVERAGEIF(D58:M58,"&lt;100")))</f>
        <v>62.6</v>
      </c>
      <c r="O58" s="3">
        <f t="shared" si="2"/>
        <v>5</v>
      </c>
      <c r="P58" s="35"/>
      <c r="Q58" s="39">
        <f t="shared" si="3"/>
        <v>1</v>
      </c>
      <c r="R58" s="39">
        <f t="shared" si="4"/>
        <v>0</v>
      </c>
      <c r="S58" s="39">
        <f ca="1">IF(Q58=0,0,COUNTIF($Q$4:Q58,1))</f>
        <v>41</v>
      </c>
      <c r="T58" s="39">
        <f>IF(R58=0,0,COUNTIF($R$4:R58,1))</f>
        <v>0</v>
      </c>
      <c r="U58" s="82">
        <f t="shared" si="5"/>
        <v>1</v>
      </c>
      <c r="V58" s="35"/>
      <c r="W58" s="35"/>
      <c r="X58" s="35"/>
      <c r="Y58" s="35"/>
      <c r="Z58" s="35"/>
      <c r="AA58" s="35"/>
      <c r="AB58" s="35"/>
    </row>
    <row r="59" spans="1:28" ht="18" customHeight="1" x14ac:dyDescent="0.2">
      <c r="A59" s="78">
        <v>10</v>
      </c>
      <c r="B59" s="79" t="s">
        <v>33</v>
      </c>
      <c r="C59" s="70">
        <f>IF(B59="","",IF(COUNT(D59:M59)=0,"",IF(O59&lt;6,SUM(D59:M59)+0.0001,SUM(SMALL(D59:M59,{1;2;3;4;5;6}))+(P59/10))))</f>
        <v>320.00009999999997</v>
      </c>
      <c r="D59" s="80">
        <v>65</v>
      </c>
      <c r="E59" s="80">
        <v>66</v>
      </c>
      <c r="F59" s="80">
        <v>61</v>
      </c>
      <c r="G59" s="80">
        <v>63</v>
      </c>
      <c r="H59" s="80">
        <v>65</v>
      </c>
      <c r="I59" s="80"/>
      <c r="J59" s="80"/>
      <c r="K59" s="80"/>
      <c r="L59" s="80"/>
      <c r="M59" s="80"/>
      <c r="N59" s="4">
        <f>IF(B59="","",IF(COUNT(D59:M59)=0,100,AVERAGEIF(D59:M59,"&lt;100")))</f>
        <v>64</v>
      </c>
      <c r="O59" s="3">
        <f t="shared" si="2"/>
        <v>5</v>
      </c>
      <c r="P59" s="35"/>
      <c r="Q59" s="39">
        <f t="shared" si="3"/>
        <v>1</v>
      </c>
      <c r="R59" s="39">
        <f t="shared" si="4"/>
        <v>0</v>
      </c>
      <c r="S59" s="39">
        <f ca="1">IF(Q59=0,0,COUNTIF($Q$4:Q59,1))</f>
        <v>42</v>
      </c>
      <c r="T59" s="39">
        <f>IF(R59=0,0,COUNTIF($R$4:R59,1))</f>
        <v>0</v>
      </c>
      <c r="U59" s="82">
        <f t="shared" si="5"/>
        <v>1</v>
      </c>
      <c r="V59" s="35"/>
      <c r="W59" s="35"/>
      <c r="X59" s="35"/>
      <c r="Y59" s="35"/>
      <c r="Z59" s="35"/>
      <c r="AA59" s="35"/>
      <c r="AB59" s="35"/>
    </row>
    <row r="60" spans="1:28" ht="18" customHeight="1" thickBot="1" x14ac:dyDescent="0.25">
      <c r="A60" s="78">
        <v>10</v>
      </c>
      <c r="B60" s="79" t="s">
        <v>10</v>
      </c>
      <c r="C60" s="70">
        <f>IF(B60="","",IF(COUNT(D60:M60)=0,"",IF(O60&lt;6,SUM(D60:M60)+0.0001,SUM(SMALL(D60:M60,{1;2;3;4;5;6}))+(P60/10))))</f>
        <v>310.00009999999997</v>
      </c>
      <c r="D60" s="80">
        <v>63</v>
      </c>
      <c r="E60" s="80">
        <v>68</v>
      </c>
      <c r="F60" s="80">
        <v>58</v>
      </c>
      <c r="G60" s="80">
        <v>61</v>
      </c>
      <c r="H60" s="80">
        <v>60</v>
      </c>
      <c r="I60" s="80"/>
      <c r="J60" s="80"/>
      <c r="K60" s="80"/>
      <c r="L60" s="80"/>
      <c r="M60" s="80"/>
      <c r="N60" s="4">
        <f>IF(B60="","",IF(COUNT(D60:M60)=0,100,AVERAGEIF(D60:M60,"&lt;100")))</f>
        <v>62</v>
      </c>
      <c r="O60" s="3">
        <f t="shared" si="2"/>
        <v>5</v>
      </c>
      <c r="P60" s="35"/>
      <c r="Q60" s="39">
        <f t="shared" si="3"/>
        <v>1</v>
      </c>
      <c r="R60" s="39">
        <f t="shared" si="4"/>
        <v>0</v>
      </c>
      <c r="S60" s="39">
        <f ca="1">IF(Q60=0,0,COUNTIF($Q$4:Q60,1))</f>
        <v>43</v>
      </c>
      <c r="T60" s="39">
        <f>IF(R60=0,0,COUNTIF($R$4:R60,1))</f>
        <v>0</v>
      </c>
      <c r="U60" s="82">
        <f t="shared" si="5"/>
        <v>1</v>
      </c>
      <c r="V60" s="35"/>
      <c r="W60" s="35"/>
      <c r="X60" s="35"/>
      <c r="Y60" s="35"/>
      <c r="Z60" s="35"/>
      <c r="AA60" s="35"/>
      <c r="AB60" s="35"/>
    </row>
    <row r="61" spans="1:28" ht="18" hidden="1" customHeight="1" x14ac:dyDescent="0.25">
      <c r="A61" s="87"/>
      <c r="B61" s="79"/>
      <c r="C61" s="70" t="str">
        <f>IF(B61="","",IF(COUNT(D61:M61)=0,"",IF(O61&lt;6,SUM(D61:M61)+0.0001,SUM(SMALL(D61:M61,{1;2;3;4;5;6}))+(P61/10))))</f>
        <v/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4" t="str">
        <f>IF(B61="","",IF(COUNT(D61:M61)=0,100,AVERAGEIF(D61:M61,"&lt;100")))</f>
        <v/>
      </c>
      <c r="O61" s="3">
        <f t="shared" si="2"/>
        <v>0</v>
      </c>
      <c r="P61" s="35"/>
      <c r="Q61" s="39">
        <f t="shared" si="3"/>
        <v>0</v>
      </c>
      <c r="R61" s="39">
        <f t="shared" si="4"/>
        <v>0</v>
      </c>
      <c r="S61" s="39">
        <f>IF(Q61=0,0,COUNTIF($Q$4:Q61,1))</f>
        <v>0</v>
      </c>
      <c r="T61" s="39">
        <f>IF(R61=0,0,COUNTIF($R$4:R61,1))</f>
        <v>0</v>
      </c>
      <c r="U61" s="82">
        <f t="shared" si="5"/>
        <v>0</v>
      </c>
      <c r="V61" s="35"/>
      <c r="W61" s="35"/>
      <c r="X61" s="35"/>
      <c r="Y61" s="35"/>
      <c r="Z61" s="35"/>
      <c r="AA61" s="35"/>
      <c r="AB61" s="35"/>
    </row>
    <row r="62" spans="1:28" ht="18" hidden="1" customHeight="1" thickBot="1" x14ac:dyDescent="0.25">
      <c r="A62" s="43"/>
      <c r="B62" s="44"/>
      <c r="C62" s="45" t="str">
        <f>IF(B62="","",IF(COUNT(D62:M62)=0,"",IF(O62&lt;6,SUM(D62:M62)+0.0001,SUM(SMALL(D62:M62,{1;2;3;4;5;6}))+(P62/10))))</f>
        <v/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" t="str">
        <f>IF(B62="","",IF(COUNT(D62:M62)=0,100,AVERAGEIF(D62:M62,"&lt;100")))</f>
        <v/>
      </c>
      <c r="O62" s="3">
        <f t="shared" si="2"/>
        <v>0</v>
      </c>
      <c r="P62" s="35"/>
      <c r="Q62" s="39">
        <f t="shared" si="3"/>
        <v>0</v>
      </c>
      <c r="R62" s="39">
        <f t="shared" si="4"/>
        <v>0</v>
      </c>
      <c r="S62" s="39">
        <f>IF(Q62=0,0,COUNTIF($Q$4:Q62,1))</f>
        <v>0</v>
      </c>
      <c r="T62" s="39">
        <f>IF(R62=0,0,COUNTIF($R$4:R62,1))</f>
        <v>0</v>
      </c>
      <c r="U62" s="40">
        <f t="shared" si="5"/>
        <v>0</v>
      </c>
      <c r="V62" s="35"/>
      <c r="W62" s="35"/>
      <c r="X62" s="35"/>
      <c r="Y62" s="35"/>
      <c r="Z62" s="35"/>
      <c r="AA62" s="35"/>
      <c r="AB62" s="35"/>
    </row>
    <row r="63" spans="1:28" ht="18" customHeight="1" thickTop="1" thickBot="1" x14ac:dyDescent="0.25">
      <c r="A63" s="83" t="s">
        <v>251</v>
      </c>
      <c r="B63" s="84" t="str">
        <f ca="1">IF(Keppendur!B61="","",Keppendur!B61)</f>
        <v>Henning - Oddur - Sigurjón</v>
      </c>
      <c r="C63" s="85">
        <f ca="1">IF(B63="","",IF(COUNT(D63:M63)=0,"",IF(O63&lt;6,SUM(D63:M63)+0.0001,SUM(SMALL(D63:M63,{1;2;3;4;5;6}))+(P63/10))))</f>
        <v>612.00009999999997</v>
      </c>
      <c r="D63" s="86">
        <v>123</v>
      </c>
      <c r="E63" s="86">
        <v>132</v>
      </c>
      <c r="F63" s="86">
        <v>117</v>
      </c>
      <c r="G63" s="86">
        <v>122</v>
      </c>
      <c r="H63" s="86">
        <v>118</v>
      </c>
      <c r="I63" s="86"/>
      <c r="J63" s="86"/>
      <c r="K63" s="86"/>
      <c r="L63" s="86"/>
      <c r="M63" s="86"/>
      <c r="N63" s="4">
        <f ca="1">IF(B63="","",IF(COUNT(D63:M63)=0,200,AVERAGEIF(D63:M63,"&lt;200")))</f>
        <v>122.4</v>
      </c>
      <c r="O63" s="3">
        <f t="shared" si="2"/>
        <v>5</v>
      </c>
      <c r="P63" s="35"/>
      <c r="Q63" s="39">
        <f t="shared" ca="1" si="3"/>
        <v>0</v>
      </c>
      <c r="R63" s="39">
        <f t="shared" ca="1" si="4"/>
        <v>1</v>
      </c>
      <c r="S63" s="39">
        <f ca="1">IF(Q63=0,0,COUNTIF($Q$4:Q63,1))</f>
        <v>0</v>
      </c>
      <c r="T63" s="39">
        <f ca="1">IF(R63=0,0,COUNTIF($R$4:R63,1))</f>
        <v>10</v>
      </c>
      <c r="U63" s="82">
        <f t="shared" ca="1" si="5"/>
        <v>1</v>
      </c>
      <c r="V63" s="35"/>
      <c r="W63" s="35"/>
      <c r="X63" s="35"/>
      <c r="Y63" s="35"/>
      <c r="Z63" s="35"/>
      <c r="AA63" s="35"/>
      <c r="AB63" s="35"/>
    </row>
    <row r="64" spans="1:28" ht="18" customHeight="1" thickTop="1" x14ac:dyDescent="0.2">
      <c r="A64" s="87">
        <v>11</v>
      </c>
      <c r="B64" s="79" t="s">
        <v>72</v>
      </c>
      <c r="C64" s="70">
        <f>IF(B64="","",IF(COUNT(D64:M64)=0,"",IF(O64&lt;6,SUM(D64:M64)+0.0001,SUM(SMALL(D64:M64,{1;2;3;4;5;6}))+(P64/10))))</f>
        <v>180.0001</v>
      </c>
      <c r="D64" s="80">
        <v>56</v>
      </c>
      <c r="E64" s="80">
        <v>62</v>
      </c>
      <c r="F64" s="80">
        <v>62</v>
      </c>
      <c r="G64" s="80"/>
      <c r="H64" s="80"/>
      <c r="I64" s="80"/>
      <c r="J64" s="80"/>
      <c r="K64" s="80"/>
      <c r="L64" s="80"/>
      <c r="M64" s="80"/>
      <c r="N64" s="4">
        <f>IF(B64="","",IF(COUNT(D64:M64)=0,100,AVERAGEIF(D64:M64,"&lt;100")))</f>
        <v>60</v>
      </c>
      <c r="O64" s="3">
        <f t="shared" si="2"/>
        <v>3</v>
      </c>
      <c r="P64" s="35"/>
      <c r="Q64" s="39">
        <f t="shared" si="3"/>
        <v>1</v>
      </c>
      <c r="R64" s="39">
        <f t="shared" si="4"/>
        <v>0</v>
      </c>
      <c r="S64" s="39">
        <f ca="1">IF(Q64=0,0,COUNTIF($Q$4:Q64,1))</f>
        <v>44</v>
      </c>
      <c r="T64" s="39">
        <f>IF(R64=0,0,COUNTIF($R$4:R64,1))</f>
        <v>0</v>
      </c>
      <c r="U64" s="82">
        <f t="shared" si="5"/>
        <v>1</v>
      </c>
      <c r="V64" s="35"/>
      <c r="W64" s="35"/>
      <c r="X64" s="35"/>
      <c r="Y64" s="35"/>
      <c r="Z64" s="35"/>
      <c r="AA64" s="35"/>
      <c r="AB64" s="35"/>
    </row>
    <row r="65" spans="1:28" ht="18" customHeight="1" x14ac:dyDescent="0.2">
      <c r="A65" s="87">
        <v>11</v>
      </c>
      <c r="B65" s="79" t="s">
        <v>70</v>
      </c>
      <c r="C65" s="70">
        <f>IF(B65="","",IF(COUNT(D65:M65)=0,"",IF(O65&lt;6,SUM(D65:M65)+0.0001,SUM(SMALL(D65:M65,{1;2;3;4;5;6}))+(P65/10))))</f>
        <v>177.0001</v>
      </c>
      <c r="D65" s="80">
        <v>55</v>
      </c>
      <c r="E65" s="80">
        <v>62</v>
      </c>
      <c r="F65" s="80">
        <v>60</v>
      </c>
      <c r="G65" s="80"/>
      <c r="H65" s="80"/>
      <c r="I65" s="80"/>
      <c r="J65" s="80"/>
      <c r="K65" s="80"/>
      <c r="L65" s="80"/>
      <c r="M65" s="80"/>
      <c r="N65" s="4">
        <f>IF(B65="","",IF(COUNT(D65:M65)=0,100,AVERAGEIF(D65:M65,"&lt;100")))</f>
        <v>59</v>
      </c>
      <c r="O65" s="3">
        <f t="shared" si="2"/>
        <v>3</v>
      </c>
      <c r="P65" s="35"/>
      <c r="Q65" s="39">
        <f t="shared" si="3"/>
        <v>1</v>
      </c>
      <c r="R65" s="39">
        <f t="shared" si="4"/>
        <v>0</v>
      </c>
      <c r="S65" s="39">
        <f ca="1">IF(Q65=0,0,COUNTIF($Q$4:Q65,1))</f>
        <v>45</v>
      </c>
      <c r="T65" s="39">
        <f>IF(R65=0,0,COUNTIF($R$4:R65,1))</f>
        <v>0</v>
      </c>
      <c r="U65" s="82">
        <f t="shared" si="5"/>
        <v>1</v>
      </c>
      <c r="V65" s="35"/>
      <c r="W65" s="35"/>
      <c r="X65" s="35"/>
      <c r="Y65" s="35"/>
      <c r="Z65" s="35"/>
      <c r="AA65" s="35"/>
      <c r="AB65" s="35"/>
    </row>
    <row r="66" spans="1:28" ht="18" customHeight="1" x14ac:dyDescent="0.2">
      <c r="A66" s="87">
        <v>11</v>
      </c>
      <c r="B66" s="79" t="s">
        <v>71</v>
      </c>
      <c r="C66" s="70">
        <f>IF(B66="","",IF(COUNT(D66:M66)=0,"",IF(O66&lt;6,SUM(D66:M66)+0.0001,SUM(SMALL(D66:M66,{1;2;3;4;5;6}))+(P66/10))))</f>
        <v>187.0001</v>
      </c>
      <c r="D66" s="80">
        <v>64</v>
      </c>
      <c r="E66" s="80">
        <v>58</v>
      </c>
      <c r="F66" s="80">
        <v>65</v>
      </c>
      <c r="G66" s="80"/>
      <c r="H66" s="80"/>
      <c r="I66" s="80"/>
      <c r="J66" s="80"/>
      <c r="K66" s="80"/>
      <c r="L66" s="80"/>
      <c r="M66" s="80"/>
      <c r="N66" s="4">
        <f>IF(B66="","",IF(COUNT(D66:M66)=0,100,AVERAGEIF(D66:M66,"&lt;100")))</f>
        <v>62.333333333333336</v>
      </c>
      <c r="O66" s="3">
        <f t="shared" si="2"/>
        <v>3</v>
      </c>
      <c r="P66" s="35"/>
      <c r="Q66" s="39">
        <f t="shared" si="3"/>
        <v>1</v>
      </c>
      <c r="R66" s="39">
        <f t="shared" si="4"/>
        <v>0</v>
      </c>
      <c r="S66" s="39">
        <f ca="1">IF(Q66=0,0,COUNTIF($Q$4:Q66,1))</f>
        <v>46</v>
      </c>
      <c r="T66" s="39">
        <f>IF(R66=0,0,COUNTIF($R$4:R66,1))</f>
        <v>0</v>
      </c>
      <c r="U66" s="82">
        <f t="shared" si="5"/>
        <v>1</v>
      </c>
      <c r="V66" s="35"/>
      <c r="W66" s="35"/>
      <c r="X66" s="35"/>
      <c r="Y66" s="35"/>
      <c r="Z66" s="35"/>
      <c r="AA66" s="35"/>
      <c r="AB66" s="35"/>
    </row>
    <row r="67" spans="1:28" ht="18" customHeight="1" thickBot="1" x14ac:dyDescent="0.25">
      <c r="A67" s="87">
        <v>11</v>
      </c>
      <c r="B67" s="79" t="s">
        <v>176</v>
      </c>
      <c r="C67" s="70">
        <f>IF(B67="","",IF(COUNT(D67:M67)=0,"",IF(O67&lt;6,SUM(D67:M67)+0.0001,SUM(SMALL(D67:M67,{1;2;3;4;5;6}))+(P67/10))))</f>
        <v>198.0001</v>
      </c>
      <c r="D67" s="80">
        <v>65</v>
      </c>
      <c r="E67" s="80">
        <v>67</v>
      </c>
      <c r="F67" s="80">
        <v>66</v>
      </c>
      <c r="G67" s="80"/>
      <c r="H67" s="80"/>
      <c r="I67" s="80"/>
      <c r="J67" s="80"/>
      <c r="K67" s="80"/>
      <c r="L67" s="80"/>
      <c r="M67" s="80"/>
      <c r="N67" s="4">
        <f>IF(B67="","",IF(COUNT(D67:M67)=0,100,AVERAGEIF(D67:M67,"&lt;100")))</f>
        <v>66</v>
      </c>
      <c r="O67" s="3">
        <f t="shared" si="2"/>
        <v>3</v>
      </c>
      <c r="P67" s="35"/>
      <c r="Q67" s="39">
        <f t="shared" si="3"/>
        <v>1</v>
      </c>
      <c r="R67" s="39">
        <f t="shared" si="4"/>
        <v>0</v>
      </c>
      <c r="S67" s="39">
        <f ca="1">IF(Q67=0,0,COUNTIF($Q$4:Q67,1))</f>
        <v>47</v>
      </c>
      <c r="T67" s="39">
        <f>IF(R67=0,0,COUNTIF($R$4:R67,1))</f>
        <v>0</v>
      </c>
      <c r="U67" s="82">
        <f t="shared" si="5"/>
        <v>1</v>
      </c>
      <c r="V67" s="35"/>
      <c r="W67" s="35"/>
      <c r="X67" s="35"/>
      <c r="Y67" s="35"/>
      <c r="Z67" s="35"/>
      <c r="AA67" s="35"/>
      <c r="AB67" s="35"/>
    </row>
    <row r="68" spans="1:28" ht="18" hidden="1" customHeight="1" thickBot="1" x14ac:dyDescent="0.25">
      <c r="A68" s="43"/>
      <c r="B68" s="44"/>
      <c r="C68" s="45" t="str">
        <f>IF(B68="","",IF(COUNT(D68:M68)=0,"",IF(O68&lt;6,SUM(D68:M68)+0.0001,SUM(SMALL(D68:M68,{1;2;3;4;5;6}))+(P68/10))))</f>
        <v/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" t="str">
        <f>IF(B68="","",IF(COUNT(D68:M68)=0,100,AVERAGEIF(D68:M68,"&lt;100")))</f>
        <v/>
      </c>
      <c r="O68" s="3">
        <f t="shared" ref="O68:O131" si="6">MIN(COUNT(D68:M68),6)</f>
        <v>0</v>
      </c>
      <c r="P68" s="35"/>
      <c r="Q68" s="39">
        <f t="shared" ref="Q68:Q131" si="7">IF(AND(ISNUMBER(A68),U68=1),1,0)</f>
        <v>0</v>
      </c>
      <c r="R68" s="39">
        <f t="shared" ref="R68:R131" si="8">IF(AND(ISTEXT(A68),U68=1),1,0)</f>
        <v>0</v>
      </c>
      <c r="S68" s="39">
        <f>IF(Q68=0,0,COUNTIF($Q$4:Q68,1))</f>
        <v>0</v>
      </c>
      <c r="T68" s="39">
        <f>IF(R68=0,0,COUNTIF($R$4:R68,1))</f>
        <v>0</v>
      </c>
      <c r="U68" s="40">
        <f t="shared" ref="U68:U131" si="9">IF(B68="",0,1)</f>
        <v>0</v>
      </c>
      <c r="V68" s="35"/>
      <c r="W68" s="35"/>
      <c r="X68" s="35"/>
      <c r="Y68" s="35"/>
      <c r="Z68" s="35"/>
      <c r="AA68" s="35"/>
      <c r="AB68" s="35"/>
    </row>
    <row r="69" spans="1:28" ht="18" customHeight="1" thickTop="1" thickBot="1" x14ac:dyDescent="0.25">
      <c r="A69" s="83" t="s">
        <v>239</v>
      </c>
      <c r="B69" s="84" t="str">
        <f ca="1">IF(Keppendur!B67="","",Keppendur!B67)</f>
        <v>Cristian - Reynir - Steinar Á - Steinar Þ</v>
      </c>
      <c r="C69" s="85">
        <f ca="1">IF(B69="","",IF(COUNT(D69:M69)=0,"",IF(O69&lt;6,SUM(D69:M69)+0.0001,SUM(SMALL(D69:M69,{1;2;3;4;5;6}))+(P69/10))))</f>
        <v>349.00009999999997</v>
      </c>
      <c r="D69" s="86">
        <v>111</v>
      </c>
      <c r="E69" s="86">
        <v>118</v>
      </c>
      <c r="F69" s="86">
        <v>120</v>
      </c>
      <c r="G69" s="86"/>
      <c r="H69" s="86"/>
      <c r="I69" s="86"/>
      <c r="J69" s="86"/>
      <c r="K69" s="86"/>
      <c r="L69" s="86"/>
      <c r="M69" s="86"/>
      <c r="N69" s="4">
        <f ca="1">IF(B69="","",IF(COUNT(D69:M69)=0,200,AVERAGEIF(D69:M69,"&lt;200")))</f>
        <v>116.33333333333333</v>
      </c>
      <c r="O69" s="3">
        <f t="shared" si="6"/>
        <v>3</v>
      </c>
      <c r="P69" s="35"/>
      <c r="Q69" s="39">
        <f t="shared" ca="1" si="7"/>
        <v>0</v>
      </c>
      <c r="R69" s="39">
        <f t="shared" ca="1" si="8"/>
        <v>1</v>
      </c>
      <c r="S69" s="39">
        <f ca="1">IF(Q69=0,0,COUNTIF($Q$4:Q69,1))</f>
        <v>0</v>
      </c>
      <c r="T69" s="39">
        <f ca="1">IF(R69=0,0,COUNTIF($R$4:R69,1))</f>
        <v>11</v>
      </c>
      <c r="U69" s="82">
        <f t="shared" ca="1" si="9"/>
        <v>1</v>
      </c>
      <c r="V69" s="35"/>
      <c r="W69" s="35"/>
      <c r="X69" s="35"/>
      <c r="Y69" s="35"/>
      <c r="Z69" s="35"/>
      <c r="AA69" s="35"/>
      <c r="AB69" s="35"/>
    </row>
    <row r="70" spans="1:28" ht="18" customHeight="1" thickTop="1" x14ac:dyDescent="0.2">
      <c r="A70" s="78">
        <v>12</v>
      </c>
      <c r="B70" s="79" t="s">
        <v>36</v>
      </c>
      <c r="C70" s="70">
        <f>IF(B70="","",IF(COUNT(D70:M70)=0,"",IF(O70&lt;6,SUM(D70:M70)+0.0001,SUM(SMALL(D70:M70,{1;2;3;4;5;6}))+(P70/10))))</f>
        <v>319.00009999999997</v>
      </c>
      <c r="D70" s="80">
        <v>61</v>
      </c>
      <c r="E70" s="80">
        <v>65</v>
      </c>
      <c r="F70" s="80">
        <v>63</v>
      </c>
      <c r="G70" s="80">
        <v>65</v>
      </c>
      <c r="H70" s="80">
        <v>65</v>
      </c>
      <c r="I70" s="80"/>
      <c r="J70" s="80"/>
      <c r="K70" s="80"/>
      <c r="L70" s="80"/>
      <c r="M70" s="80"/>
      <c r="N70" s="4">
        <f>IF(B70="","",IF(COUNT(D70:M70)=0,100,AVERAGEIF(D70:M70,"&lt;100")))</f>
        <v>63.8</v>
      </c>
      <c r="O70" s="3">
        <f t="shared" si="6"/>
        <v>5</v>
      </c>
      <c r="P70" s="35"/>
      <c r="Q70" s="39">
        <f t="shared" si="7"/>
        <v>1</v>
      </c>
      <c r="R70" s="39">
        <f t="shared" si="8"/>
        <v>0</v>
      </c>
      <c r="S70" s="39">
        <f ca="1">IF(Q70=0,0,COUNTIF($Q$4:Q70,1))</f>
        <v>48</v>
      </c>
      <c r="T70" s="39">
        <f>IF(R70=0,0,COUNTIF($R$4:R70,1))</f>
        <v>0</v>
      </c>
      <c r="U70" s="82">
        <f t="shared" si="9"/>
        <v>1</v>
      </c>
      <c r="V70" s="35"/>
      <c r="W70" s="35"/>
      <c r="X70" s="35"/>
      <c r="Y70" s="35"/>
      <c r="Z70" s="35"/>
      <c r="AA70" s="35"/>
      <c r="AB70" s="35"/>
    </row>
    <row r="71" spans="1:28" ht="18" customHeight="1" x14ac:dyDescent="0.2">
      <c r="A71" s="87">
        <v>12</v>
      </c>
      <c r="B71" s="79" t="s">
        <v>43</v>
      </c>
      <c r="C71" s="70">
        <f>IF(B71="","",IF(COUNT(D71:M71)=0,"",IF(O71&lt;6,SUM(D71:M71)+0.0001,SUM(SMALL(D71:M71,{1;2;3;4;5;6}))+(P71/10))))</f>
        <v>180.0001</v>
      </c>
      <c r="D71" s="80">
        <v>59</v>
      </c>
      <c r="E71" s="80">
        <v>64</v>
      </c>
      <c r="F71" s="80"/>
      <c r="G71" s="80">
        <v>57</v>
      </c>
      <c r="H71" s="80"/>
      <c r="I71" s="80"/>
      <c r="J71" s="80"/>
      <c r="K71" s="80"/>
      <c r="L71" s="80"/>
      <c r="M71" s="80"/>
      <c r="N71" s="4">
        <f>IF(B71="","",IF(COUNT(D71:M71)=0,100,AVERAGEIF(D71:M71,"&lt;100")))</f>
        <v>60</v>
      </c>
      <c r="O71" s="3">
        <f t="shared" si="6"/>
        <v>3</v>
      </c>
      <c r="P71" s="35"/>
      <c r="Q71" s="39">
        <f t="shared" si="7"/>
        <v>1</v>
      </c>
      <c r="R71" s="39">
        <f t="shared" si="8"/>
        <v>0</v>
      </c>
      <c r="S71" s="39">
        <f ca="1">IF(Q71=0,0,COUNTIF($Q$4:Q71,1))</f>
        <v>49</v>
      </c>
      <c r="T71" s="39">
        <f>IF(R71=0,0,COUNTIF($R$4:R71,1))</f>
        <v>0</v>
      </c>
      <c r="U71" s="82">
        <f t="shared" si="9"/>
        <v>1</v>
      </c>
      <c r="V71" s="35"/>
      <c r="W71" s="35"/>
      <c r="X71" s="35"/>
      <c r="Y71" s="35"/>
      <c r="Z71" s="35"/>
      <c r="AA71" s="35"/>
      <c r="AB71" s="35"/>
    </row>
    <row r="72" spans="1:28" ht="18" customHeight="1" x14ac:dyDescent="0.2">
      <c r="A72" s="87">
        <v>12</v>
      </c>
      <c r="B72" s="79" t="s">
        <v>177</v>
      </c>
      <c r="C72" s="70" t="str">
        <f>IF(B72="","",IF(COUNT(D72:M72)=0,"",IF(O72&lt;6,SUM(D72:M72)+0.0001,SUM(SMALL(D72:M72,{1;2;3;4;5;6}))+(P72/10))))</f>
        <v/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4">
        <f>IF(B72="","",IF(COUNT(D72:M72)=0,100,AVERAGEIF(D72:M72,"&lt;100")))</f>
        <v>100</v>
      </c>
      <c r="O72" s="3">
        <f t="shared" si="6"/>
        <v>0</v>
      </c>
      <c r="P72" s="35"/>
      <c r="Q72" s="39">
        <f t="shared" si="7"/>
        <v>1</v>
      </c>
      <c r="R72" s="39">
        <f t="shared" si="8"/>
        <v>0</v>
      </c>
      <c r="S72" s="39">
        <f ca="1">IF(Q72=0,0,COUNTIF($Q$4:Q72,1))</f>
        <v>50</v>
      </c>
      <c r="T72" s="39">
        <f>IF(R72=0,0,COUNTIF($R$4:R72,1))</f>
        <v>0</v>
      </c>
      <c r="U72" s="82">
        <f t="shared" si="9"/>
        <v>1</v>
      </c>
      <c r="V72" s="35"/>
      <c r="W72" s="35"/>
      <c r="X72" s="35"/>
      <c r="Y72" s="35"/>
      <c r="Z72" s="35"/>
      <c r="AA72" s="35"/>
      <c r="AB72" s="35"/>
    </row>
    <row r="73" spans="1:28" ht="18" customHeight="1" thickBot="1" x14ac:dyDescent="0.25">
      <c r="A73" s="78">
        <v>12</v>
      </c>
      <c r="B73" s="79" t="s">
        <v>47</v>
      </c>
      <c r="C73" s="70">
        <f>IF(B73="","",IF(COUNT(D73:M73)=0,"",IF(O73&lt;6,SUM(D73:M73)+0.0001,SUM(SMALL(D73:M73,{1;2;3;4;5;6}))+(P73/10))))</f>
        <v>319.00009999999997</v>
      </c>
      <c r="D73" s="80">
        <v>68</v>
      </c>
      <c r="E73" s="80">
        <v>66</v>
      </c>
      <c r="F73" s="80">
        <v>64</v>
      </c>
      <c r="G73" s="80">
        <v>63</v>
      </c>
      <c r="H73" s="80">
        <v>58</v>
      </c>
      <c r="I73" s="80"/>
      <c r="J73" s="80"/>
      <c r="K73" s="80"/>
      <c r="L73" s="80"/>
      <c r="M73" s="80"/>
      <c r="N73" s="4">
        <f>IF(B73="","",IF(COUNT(D73:M73)=0,100,AVERAGEIF(D73:M73,"&lt;100")))</f>
        <v>63.8</v>
      </c>
      <c r="O73" s="3">
        <f t="shared" si="6"/>
        <v>5</v>
      </c>
      <c r="P73" s="35"/>
      <c r="Q73" s="39">
        <f t="shared" si="7"/>
        <v>1</v>
      </c>
      <c r="R73" s="39">
        <f t="shared" si="8"/>
        <v>0</v>
      </c>
      <c r="S73" s="39">
        <f ca="1">IF(Q73=0,0,COUNTIF($Q$4:Q73,1))</f>
        <v>51</v>
      </c>
      <c r="T73" s="39">
        <f>IF(R73=0,0,COUNTIF($R$4:R73,1))</f>
        <v>0</v>
      </c>
      <c r="U73" s="82">
        <f t="shared" si="9"/>
        <v>1</v>
      </c>
      <c r="V73" s="35"/>
      <c r="W73" s="35"/>
      <c r="X73" s="35"/>
      <c r="Y73" s="35"/>
      <c r="Z73" s="35"/>
      <c r="AA73" s="35"/>
      <c r="AB73" s="35"/>
    </row>
    <row r="74" spans="1:28" ht="18" hidden="1" customHeight="1" thickBot="1" x14ac:dyDescent="0.25">
      <c r="A74" s="43"/>
      <c r="B74" s="44"/>
      <c r="C74" s="45" t="str">
        <f>IF(B74="","",IF(COUNT(D74:M74)=0,"",IF(O74&lt;6,SUM(D74:M74)+0.0001,SUM(SMALL(D74:M74,{1;2;3;4;5;6}))+(P74/10))))</f>
        <v/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" t="str">
        <f>IF(B74="","",IF(COUNT(D74:M74)=0,100,AVERAGEIF(D74:M74,"&lt;100")))</f>
        <v/>
      </c>
      <c r="O74" s="3">
        <f t="shared" si="6"/>
        <v>0</v>
      </c>
      <c r="P74" s="35"/>
      <c r="Q74" s="39">
        <f t="shared" si="7"/>
        <v>0</v>
      </c>
      <c r="R74" s="39">
        <f t="shared" si="8"/>
        <v>0</v>
      </c>
      <c r="S74" s="39">
        <f>IF(Q74=0,0,COUNTIF($Q$4:Q74,1))</f>
        <v>0</v>
      </c>
      <c r="T74" s="39">
        <f>IF(R74=0,0,COUNTIF($R$4:R74,1))</f>
        <v>0</v>
      </c>
      <c r="U74" s="40">
        <f t="shared" si="9"/>
        <v>0</v>
      </c>
      <c r="V74" s="35"/>
      <c r="W74" s="35"/>
      <c r="X74" s="35"/>
      <c r="Y74" s="35"/>
      <c r="Z74" s="35"/>
      <c r="AA74" s="35"/>
      <c r="AB74" s="35"/>
    </row>
    <row r="75" spans="1:28" ht="18" customHeight="1" thickTop="1" thickBot="1" x14ac:dyDescent="0.25">
      <c r="A75" s="83" t="s">
        <v>240</v>
      </c>
      <c r="B75" s="84" t="str">
        <f ca="1">IF(Keppendur!B73="","",Keppendur!B73)</f>
        <v>Bragi - Davíð - Hilmar - Jóhannes</v>
      </c>
      <c r="C75" s="85">
        <f ca="1">IF(B75="","",IF(COUNT(D75:M75)=0,"",IF(O75&lt;6,SUM(D75:M75)+0.0001,SUM(SMALL(D75:M75,{1;2;3;4;5;6}))+(P75/10))))</f>
        <v>617.00009999999997</v>
      </c>
      <c r="D75" s="86">
        <v>119</v>
      </c>
      <c r="E75" s="86">
        <v>129</v>
      </c>
      <c r="F75" s="86">
        <v>127</v>
      </c>
      <c r="G75" s="86">
        <v>119</v>
      </c>
      <c r="H75" s="86">
        <v>123</v>
      </c>
      <c r="I75" s="86"/>
      <c r="J75" s="86"/>
      <c r="K75" s="86"/>
      <c r="L75" s="86"/>
      <c r="M75" s="86"/>
      <c r="N75" s="4">
        <f ca="1">IF(B75="","",IF(COUNT(D75:M75)=0,200,AVERAGEIF(D75:M75,"&lt;200")))</f>
        <v>123.4</v>
      </c>
      <c r="O75" s="3">
        <f t="shared" si="6"/>
        <v>5</v>
      </c>
      <c r="P75" s="35"/>
      <c r="Q75" s="39">
        <f t="shared" ca="1" si="7"/>
        <v>0</v>
      </c>
      <c r="R75" s="39">
        <f t="shared" ca="1" si="8"/>
        <v>1</v>
      </c>
      <c r="S75" s="39">
        <f ca="1">IF(Q75=0,0,COUNTIF($Q$4:Q75,1))</f>
        <v>0</v>
      </c>
      <c r="T75" s="39">
        <f ca="1">IF(R75=0,0,COUNTIF($R$4:R75,1))</f>
        <v>12</v>
      </c>
      <c r="U75" s="82">
        <f t="shared" ca="1" si="9"/>
        <v>1</v>
      </c>
      <c r="V75" s="35"/>
      <c r="W75" s="35"/>
      <c r="X75" s="35"/>
      <c r="Y75" s="35"/>
      <c r="Z75" s="35"/>
      <c r="AA75" s="35"/>
      <c r="AB75" s="35"/>
    </row>
    <row r="76" spans="1:28" ht="18" customHeight="1" thickTop="1" x14ac:dyDescent="0.2">
      <c r="A76" s="78">
        <v>13</v>
      </c>
      <c r="B76" s="79" t="s">
        <v>74</v>
      </c>
      <c r="C76" s="70">
        <f>IF(B76="","",IF(COUNT(D76:M76)=0,"",IF(O76&lt;6,SUM(D76:M76)+0.0001,SUM(SMALL(D76:M76,{1;2;3;4;5;6}))+(P76/10))))</f>
        <v>298.00009999999997</v>
      </c>
      <c r="D76" s="80">
        <v>58</v>
      </c>
      <c r="E76" s="80">
        <v>58</v>
      </c>
      <c r="F76" s="80">
        <v>57</v>
      </c>
      <c r="G76" s="80">
        <v>59</v>
      </c>
      <c r="H76" s="80">
        <v>66</v>
      </c>
      <c r="I76" s="80"/>
      <c r="J76" s="80"/>
      <c r="K76" s="80"/>
      <c r="L76" s="80"/>
      <c r="M76" s="80"/>
      <c r="N76" s="4">
        <f>IF(B76="","",IF(COUNT(D76:M76)=0,100,AVERAGEIF(D76:M76,"&lt;100")))</f>
        <v>59.6</v>
      </c>
      <c r="O76" s="3">
        <f t="shared" si="6"/>
        <v>5</v>
      </c>
      <c r="P76" s="35"/>
      <c r="Q76" s="39">
        <f t="shared" si="7"/>
        <v>1</v>
      </c>
      <c r="R76" s="39">
        <f t="shared" si="8"/>
        <v>0</v>
      </c>
      <c r="S76" s="39">
        <f ca="1">IF(Q76=0,0,COUNTIF($Q$4:Q76,1))</f>
        <v>52</v>
      </c>
      <c r="T76" s="39">
        <f>IF(R76=0,0,COUNTIF($R$4:R76,1))</f>
        <v>0</v>
      </c>
      <c r="U76" s="82">
        <f t="shared" si="9"/>
        <v>1</v>
      </c>
      <c r="V76" s="35"/>
      <c r="W76" s="35"/>
      <c r="X76" s="35"/>
      <c r="Y76" s="35"/>
      <c r="Z76" s="35"/>
      <c r="AA76" s="35"/>
      <c r="AB76" s="35"/>
    </row>
    <row r="77" spans="1:28" ht="18" customHeight="1" x14ac:dyDescent="0.2">
      <c r="A77" s="87">
        <v>13</v>
      </c>
      <c r="B77" s="79" t="s">
        <v>130</v>
      </c>
      <c r="C77" s="70">
        <f>IF(B77="","",IF(COUNT(D77:M77)=0,"",IF(O77&lt;6,SUM(D77:M77)+0.0001,SUM(SMALL(D77:M77,{1;2;3;4;5;6}))+(P77/10))))</f>
        <v>242.0001</v>
      </c>
      <c r="D77" s="80">
        <v>59</v>
      </c>
      <c r="E77" s="80">
        <v>61</v>
      </c>
      <c r="F77" s="80">
        <v>59</v>
      </c>
      <c r="G77" s="80"/>
      <c r="H77" s="80">
        <v>63</v>
      </c>
      <c r="I77" s="80"/>
      <c r="J77" s="80"/>
      <c r="K77" s="80"/>
      <c r="L77" s="80"/>
      <c r="M77" s="80"/>
      <c r="N77" s="4">
        <f>IF(B77="","",IF(COUNT(D77:M77)=0,100,AVERAGEIF(D77:M77,"&lt;100")))</f>
        <v>60.5</v>
      </c>
      <c r="O77" s="3">
        <f t="shared" si="6"/>
        <v>4</v>
      </c>
      <c r="P77" s="35"/>
      <c r="Q77" s="39">
        <f t="shared" si="7"/>
        <v>1</v>
      </c>
      <c r="R77" s="39">
        <f t="shared" si="8"/>
        <v>0</v>
      </c>
      <c r="S77" s="39">
        <f ca="1">IF(Q77=0,0,COUNTIF($Q$4:Q77,1))</f>
        <v>53</v>
      </c>
      <c r="T77" s="39">
        <f>IF(R77=0,0,COUNTIF($R$4:R77,1))</f>
        <v>0</v>
      </c>
      <c r="U77" s="82">
        <f t="shared" si="9"/>
        <v>1</v>
      </c>
      <c r="V77" s="35"/>
      <c r="W77" s="35"/>
      <c r="X77" s="35"/>
      <c r="Y77" s="35"/>
      <c r="Z77" s="35"/>
      <c r="AA77" s="35"/>
      <c r="AB77" s="35"/>
    </row>
    <row r="78" spans="1:28" ht="18" customHeight="1" x14ac:dyDescent="0.2">
      <c r="A78" s="87">
        <v>13</v>
      </c>
      <c r="B78" s="79" t="s">
        <v>101</v>
      </c>
      <c r="C78" s="70">
        <f>IF(B78="","",IF(COUNT(D78:M78)=0,"",IF(O78&lt;6,SUM(D78:M78)+0.0001,SUM(SMALL(D78:M78,{1;2;3;4;5;6}))+(P78/10))))</f>
        <v>120.0001</v>
      </c>
      <c r="D78" s="80"/>
      <c r="E78" s="80"/>
      <c r="F78" s="80">
        <v>57</v>
      </c>
      <c r="G78" s="80">
        <v>63</v>
      </c>
      <c r="H78" s="80"/>
      <c r="I78" s="80"/>
      <c r="J78" s="80"/>
      <c r="K78" s="80"/>
      <c r="L78" s="80"/>
      <c r="M78" s="80"/>
      <c r="N78" s="4">
        <f>IF(B78="","",IF(COUNT(D78:M78)=0,100,AVERAGEIF(D78:M78,"&lt;100")))</f>
        <v>60</v>
      </c>
      <c r="O78" s="3">
        <f t="shared" si="6"/>
        <v>2</v>
      </c>
      <c r="P78" s="35"/>
      <c r="Q78" s="39">
        <f t="shared" si="7"/>
        <v>1</v>
      </c>
      <c r="R78" s="39">
        <f t="shared" si="8"/>
        <v>0</v>
      </c>
      <c r="S78" s="39">
        <f ca="1">IF(Q78=0,0,COUNTIF($Q$4:Q78,1))</f>
        <v>54</v>
      </c>
      <c r="T78" s="39">
        <f>IF(R78=0,0,COUNTIF($R$4:R78,1))</f>
        <v>0</v>
      </c>
      <c r="U78" s="82">
        <f t="shared" si="9"/>
        <v>1</v>
      </c>
      <c r="V78" s="35"/>
      <c r="W78" s="35"/>
      <c r="X78" s="35"/>
      <c r="Y78" s="35"/>
      <c r="Z78" s="35"/>
      <c r="AA78" s="35"/>
      <c r="AB78" s="35"/>
    </row>
    <row r="79" spans="1:28" ht="18" customHeight="1" x14ac:dyDescent="0.2">
      <c r="A79" s="78">
        <v>13</v>
      </c>
      <c r="B79" s="95" t="s">
        <v>178</v>
      </c>
      <c r="C79" s="70">
        <f>IF(B79="","",IF(COUNT(D79:M79)=0,"",IF(O79&lt;6,SUM(D79:M79)+0.0001,SUM(SMALL(D79:M79,{1;2;3;4;5;6}))+(P79/10))))</f>
        <v>314.00009999999997</v>
      </c>
      <c r="D79" s="96">
        <v>62</v>
      </c>
      <c r="E79" s="80">
        <v>67</v>
      </c>
      <c r="F79" s="80">
        <v>63</v>
      </c>
      <c r="G79" s="80">
        <v>62</v>
      </c>
      <c r="H79" s="80">
        <v>60</v>
      </c>
      <c r="I79" s="80"/>
      <c r="J79" s="80"/>
      <c r="K79" s="80"/>
      <c r="L79" s="80"/>
      <c r="M79" s="80"/>
      <c r="N79" s="4">
        <f>IF(B79="","",IF(COUNT(D79:M79)=0,100,AVERAGEIF(D79:M79,"&lt;100")))</f>
        <v>62.8</v>
      </c>
      <c r="O79" s="3">
        <f t="shared" si="6"/>
        <v>5</v>
      </c>
      <c r="P79" s="35"/>
      <c r="Q79" s="39">
        <f t="shared" si="7"/>
        <v>1</v>
      </c>
      <c r="R79" s="39">
        <f t="shared" si="8"/>
        <v>0</v>
      </c>
      <c r="S79" s="39">
        <f ca="1">IF(Q79=0,0,COUNTIF($Q$4:Q79,1))</f>
        <v>55</v>
      </c>
      <c r="T79" s="39">
        <f>IF(R79=0,0,COUNTIF($R$4:R79,1))</f>
        <v>0</v>
      </c>
      <c r="U79" s="82">
        <f t="shared" si="9"/>
        <v>1</v>
      </c>
      <c r="V79" s="35"/>
      <c r="W79" s="35"/>
      <c r="X79" s="35"/>
      <c r="Y79" s="35"/>
      <c r="Z79" s="35"/>
      <c r="AA79" s="35"/>
      <c r="AB79" s="35"/>
    </row>
    <row r="80" spans="1:28" ht="18" customHeight="1" thickBot="1" x14ac:dyDescent="0.25">
      <c r="A80" s="43">
        <v>13</v>
      </c>
      <c r="B80" s="79" t="s">
        <v>100</v>
      </c>
      <c r="C80" s="70">
        <f>IF(B80="","",IF(COUNT(D80:M80)=0,"",IF(O80&lt;6,SUM(D80:M80)+0.0001,SUM(SMALL(D80:M80,{1;2;3;4;5;6}))+(P80/10))))</f>
        <v>317.00009999999997</v>
      </c>
      <c r="D80" s="96">
        <v>66</v>
      </c>
      <c r="E80" s="80">
        <v>65</v>
      </c>
      <c r="F80" s="98">
        <v>64</v>
      </c>
      <c r="G80" s="80">
        <v>65</v>
      </c>
      <c r="H80" s="80">
        <v>57</v>
      </c>
      <c r="I80" s="46"/>
      <c r="J80" s="46"/>
      <c r="K80" s="46"/>
      <c r="L80" s="46"/>
      <c r="M80" s="46"/>
      <c r="N80" s="4">
        <f>IF(B80="","",IF(COUNT(D80:M80)=0,100,AVERAGEIF(D80:M80,"&lt;100")))</f>
        <v>63.4</v>
      </c>
      <c r="O80" s="3">
        <f t="shared" si="6"/>
        <v>5</v>
      </c>
      <c r="P80" s="35"/>
      <c r="Q80" s="39">
        <f t="shared" si="7"/>
        <v>1</v>
      </c>
      <c r="R80" s="39">
        <f t="shared" si="8"/>
        <v>0</v>
      </c>
      <c r="S80" s="39">
        <f ca="1">IF(Q80=0,0,COUNTIF($Q$4:Q80,1))</f>
        <v>56</v>
      </c>
      <c r="T80" s="39">
        <f>IF(R80=0,0,COUNTIF($R$4:R80,1))</f>
        <v>0</v>
      </c>
      <c r="U80" s="40">
        <f t="shared" si="9"/>
        <v>1</v>
      </c>
      <c r="V80" s="35"/>
      <c r="W80" s="35"/>
      <c r="X80" s="35"/>
      <c r="Y80" s="35"/>
      <c r="Z80" s="35"/>
      <c r="AA80" s="35"/>
      <c r="AB80" s="35"/>
    </row>
    <row r="81" spans="1:28" ht="18" customHeight="1" thickTop="1" thickBot="1" x14ac:dyDescent="0.25">
      <c r="A81" s="83" t="str">
        <f>"Lið "&amp;A80</f>
        <v>Lið 13</v>
      </c>
      <c r="B81" s="84" t="str">
        <f ca="1">IF(Keppendur!B79="","",Keppendur!B79)</f>
        <v>Guðmundur - Daníel - Geir - Stefán - Oddur</v>
      </c>
      <c r="C81" s="85">
        <f ca="1">IF(B81="","",IF(COUNT(D81:M81)=0,"",IF(O81&lt;6,SUM(D81:M81)+0.0001,SUM(SMALL(D81:M81,{1;2;3;4;5;6}))+(P81/10))))</f>
        <v>585.00009999999997</v>
      </c>
      <c r="D81" s="86">
        <v>117</v>
      </c>
      <c r="E81" s="86">
        <v>119</v>
      </c>
      <c r="F81" s="86">
        <v>116</v>
      </c>
      <c r="G81" s="86">
        <v>119</v>
      </c>
      <c r="H81" s="86">
        <v>114</v>
      </c>
      <c r="I81" s="86"/>
      <c r="J81" s="86"/>
      <c r="K81" s="86"/>
      <c r="L81" s="86"/>
      <c r="M81" s="86"/>
      <c r="N81" s="4">
        <f ca="1">IF(B81="","",IF(COUNT(D81:M81)=0,200,AVERAGEIF(D81:M81,"&lt;200")))</f>
        <v>117</v>
      </c>
      <c r="O81" s="3">
        <f t="shared" si="6"/>
        <v>5</v>
      </c>
      <c r="P81" s="35"/>
      <c r="Q81" s="39">
        <f t="shared" ca="1" si="7"/>
        <v>0</v>
      </c>
      <c r="R81" s="39">
        <f t="shared" ca="1" si="8"/>
        <v>1</v>
      </c>
      <c r="S81" s="39">
        <f ca="1">IF(Q81=0,0,COUNTIF($Q$4:Q81,1))</f>
        <v>0</v>
      </c>
      <c r="T81" s="39">
        <f ca="1">IF(R81=0,0,COUNTIF($R$4:R81,1))</f>
        <v>13</v>
      </c>
      <c r="U81" s="82">
        <f t="shared" ca="1" si="9"/>
        <v>1</v>
      </c>
      <c r="V81" s="35"/>
      <c r="W81" s="35"/>
      <c r="X81" s="35"/>
      <c r="Y81" s="35"/>
      <c r="Z81" s="35"/>
      <c r="AA81" s="35"/>
      <c r="AB81" s="35"/>
    </row>
    <row r="82" spans="1:28" ht="18" customHeight="1" thickTop="1" x14ac:dyDescent="0.2">
      <c r="A82" s="87">
        <v>14</v>
      </c>
      <c r="B82" s="79" t="s">
        <v>179</v>
      </c>
      <c r="C82" s="70">
        <f>IF(B82="","",IF(COUNT(D82:M82)=0,"",IF(O82&lt;6,SUM(D82:M82)+0.0001,SUM(SMALL(D82:M82,{1;2;3;4;5;6}))+(P82/10))))</f>
        <v>303.00009999999997</v>
      </c>
      <c r="D82" s="80">
        <v>61</v>
      </c>
      <c r="E82" s="80">
        <v>61</v>
      </c>
      <c r="F82" s="80">
        <v>55</v>
      </c>
      <c r="G82" s="80">
        <v>64</v>
      </c>
      <c r="H82" s="80">
        <v>62</v>
      </c>
      <c r="I82" s="80"/>
      <c r="J82" s="80"/>
      <c r="K82" s="80"/>
      <c r="L82" s="80"/>
      <c r="M82" s="80"/>
      <c r="N82" s="4">
        <f>IF(B82="","",IF(COUNT(D82:M82)=0,100,AVERAGEIF(D82:M82,"&lt;100")))</f>
        <v>60.6</v>
      </c>
      <c r="O82" s="3">
        <f t="shared" si="6"/>
        <v>5</v>
      </c>
      <c r="P82" s="35"/>
      <c r="Q82" s="39">
        <f t="shared" si="7"/>
        <v>1</v>
      </c>
      <c r="R82" s="39">
        <f t="shared" si="8"/>
        <v>0</v>
      </c>
      <c r="S82" s="39">
        <f ca="1">IF(Q82=0,0,COUNTIF($Q$4:Q82,1))</f>
        <v>57</v>
      </c>
      <c r="T82" s="39">
        <f>IF(R82=0,0,COUNTIF($R$4:R82,1))</f>
        <v>0</v>
      </c>
      <c r="U82" s="82">
        <f t="shared" si="9"/>
        <v>1</v>
      </c>
      <c r="V82" s="35"/>
      <c r="W82" s="35"/>
      <c r="X82" s="35"/>
      <c r="Y82" s="35"/>
      <c r="Z82" s="35"/>
      <c r="AA82" s="35"/>
      <c r="AB82" s="35"/>
    </row>
    <row r="83" spans="1:28" ht="18" customHeight="1" x14ac:dyDescent="0.2">
      <c r="A83" s="78">
        <v>14</v>
      </c>
      <c r="B83" s="79" t="s">
        <v>180</v>
      </c>
      <c r="C83" s="70">
        <f>IF(B83="","",IF(COUNT(D83:M83)=0,"",IF(O83&lt;6,SUM(D83:M83)+0.0001,SUM(SMALL(D83:M83,{1;2;3;4;5;6}))+(P83/10))))</f>
        <v>258.00009999999997</v>
      </c>
      <c r="D83" s="80"/>
      <c r="E83" s="80">
        <v>70</v>
      </c>
      <c r="F83" s="80">
        <v>68</v>
      </c>
      <c r="G83" s="80">
        <v>59</v>
      </c>
      <c r="H83" s="80">
        <v>61</v>
      </c>
      <c r="I83" s="80"/>
      <c r="J83" s="80"/>
      <c r="K83" s="80"/>
      <c r="L83" s="80"/>
      <c r="M83" s="80"/>
      <c r="N83" s="4">
        <f>IF(B83="","",IF(COUNT(D83:M83)=0,100,AVERAGEIF(D83:M83,"&lt;100")))</f>
        <v>64.5</v>
      </c>
      <c r="O83" s="3">
        <f t="shared" si="6"/>
        <v>4</v>
      </c>
      <c r="P83" s="35"/>
      <c r="Q83" s="39">
        <f t="shared" si="7"/>
        <v>1</v>
      </c>
      <c r="R83" s="39">
        <f t="shared" si="8"/>
        <v>0</v>
      </c>
      <c r="S83" s="39">
        <f ca="1">IF(Q83=0,0,COUNTIF($Q$4:Q83,1))</f>
        <v>58</v>
      </c>
      <c r="T83" s="39">
        <f>IF(R83=0,0,COUNTIF($R$4:R83,1))</f>
        <v>0</v>
      </c>
      <c r="U83" s="82">
        <f t="shared" si="9"/>
        <v>1</v>
      </c>
      <c r="V83" s="35"/>
      <c r="W83" s="35"/>
      <c r="X83" s="35"/>
      <c r="Y83" s="35"/>
      <c r="Z83" s="35"/>
      <c r="AA83" s="35"/>
      <c r="AB83" s="35"/>
    </row>
    <row r="84" spans="1:28" ht="18" customHeight="1" x14ac:dyDescent="0.2">
      <c r="A84" s="78">
        <v>14</v>
      </c>
      <c r="B84" s="79" t="s">
        <v>181</v>
      </c>
      <c r="C84" s="70">
        <f>IF(B84="","",IF(COUNT(D84:M84)=0,"",IF(O84&lt;6,SUM(D84:M84)+0.0001,SUM(SMALL(D84:M84,{1;2;3;4;5;6}))+(P84/10))))</f>
        <v>323.00009999999997</v>
      </c>
      <c r="D84" s="80">
        <v>61</v>
      </c>
      <c r="E84" s="80">
        <v>66</v>
      </c>
      <c r="F84" s="80">
        <v>68</v>
      </c>
      <c r="G84" s="80">
        <v>65</v>
      </c>
      <c r="H84" s="80">
        <v>63</v>
      </c>
      <c r="I84" s="80"/>
      <c r="J84" s="80"/>
      <c r="K84" s="80"/>
      <c r="L84" s="80"/>
      <c r="M84" s="80"/>
      <c r="N84" s="4">
        <f>IF(B84="","",IF(COUNT(D84:M84)=0,100,AVERAGEIF(D84:M84,"&lt;100")))</f>
        <v>64.599999999999994</v>
      </c>
      <c r="O84" s="3">
        <f t="shared" si="6"/>
        <v>5</v>
      </c>
      <c r="P84" s="35"/>
      <c r="Q84" s="39">
        <f t="shared" si="7"/>
        <v>1</v>
      </c>
      <c r="R84" s="39">
        <f t="shared" si="8"/>
        <v>0</v>
      </c>
      <c r="S84" s="39">
        <f ca="1">IF(Q84=0,0,COUNTIF($Q$4:Q84,1))</f>
        <v>59</v>
      </c>
      <c r="T84" s="39">
        <f>IF(R84=0,0,COUNTIF($R$4:R84,1))</f>
        <v>0</v>
      </c>
      <c r="U84" s="82">
        <f t="shared" si="9"/>
        <v>1</v>
      </c>
      <c r="V84" s="35"/>
      <c r="W84" s="35"/>
      <c r="X84" s="35"/>
      <c r="Y84" s="35"/>
      <c r="Z84" s="35"/>
      <c r="AA84" s="35"/>
      <c r="AB84" s="35"/>
    </row>
    <row r="85" spans="1:28" ht="18" customHeight="1" thickBot="1" x14ac:dyDescent="0.25">
      <c r="A85" s="87">
        <v>14</v>
      </c>
      <c r="B85" s="79" t="s">
        <v>182</v>
      </c>
      <c r="C85" s="70">
        <f>IF(B85="","",IF(COUNT(D85:M85)=0,"",IF(O85&lt;6,SUM(D85:M85)+0.0001,SUM(SMALL(D85:M85,{1;2;3;4;5;6}))+(P85/10))))</f>
        <v>203.0001</v>
      </c>
      <c r="D85" s="80">
        <v>66</v>
      </c>
      <c r="E85" s="80">
        <v>67</v>
      </c>
      <c r="F85" s="80"/>
      <c r="G85" s="80"/>
      <c r="H85" s="80">
        <v>70</v>
      </c>
      <c r="I85" s="80"/>
      <c r="J85" s="80"/>
      <c r="K85" s="80"/>
      <c r="L85" s="80"/>
      <c r="M85" s="80"/>
      <c r="N85" s="4">
        <f>IF(B85="","",IF(COUNT(D85:M85)=0,100,AVERAGEIF(D85:M85,"&lt;100")))</f>
        <v>67.666666666666671</v>
      </c>
      <c r="O85" s="3">
        <f t="shared" si="6"/>
        <v>3</v>
      </c>
      <c r="P85" s="35"/>
      <c r="Q85" s="39">
        <f t="shared" si="7"/>
        <v>1</v>
      </c>
      <c r="R85" s="39">
        <f t="shared" si="8"/>
        <v>0</v>
      </c>
      <c r="S85" s="39">
        <f ca="1">IF(Q85=0,0,COUNTIF($Q$4:Q85,1))</f>
        <v>60</v>
      </c>
      <c r="T85" s="39">
        <f>IF(R85=0,0,COUNTIF($R$4:R85,1))</f>
        <v>0</v>
      </c>
      <c r="U85" s="82">
        <f t="shared" si="9"/>
        <v>1</v>
      </c>
      <c r="V85" s="35"/>
      <c r="W85" s="35"/>
      <c r="X85" s="35"/>
      <c r="Y85" s="35"/>
      <c r="Z85" s="35"/>
      <c r="AA85" s="35"/>
      <c r="AB85" s="35"/>
    </row>
    <row r="86" spans="1:28" ht="18" hidden="1" customHeight="1" thickBot="1" x14ac:dyDescent="0.25">
      <c r="A86" s="43"/>
      <c r="B86" s="44"/>
      <c r="C86" s="45" t="str">
        <f>IF(B86="","",IF(COUNT(D86:M86)=0,"",IF(O86&lt;6,SUM(D86:M86)+0.0001,SUM(SMALL(D86:M86,{1;2;3;4;5;6}))+(P86/10))))</f>
        <v/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" t="str">
        <f>IF(B86="","",IF(COUNT(D86:M86)=0,100,AVERAGEIF(D86:M86,"&lt;100")))</f>
        <v/>
      </c>
      <c r="O86" s="3">
        <f t="shared" si="6"/>
        <v>0</v>
      </c>
      <c r="P86" s="35"/>
      <c r="Q86" s="39">
        <f t="shared" si="7"/>
        <v>0</v>
      </c>
      <c r="R86" s="39">
        <f t="shared" si="8"/>
        <v>0</v>
      </c>
      <c r="S86" s="39">
        <f>IF(Q86=0,0,COUNTIF($Q$4:Q86,1))</f>
        <v>0</v>
      </c>
      <c r="T86" s="39">
        <f>IF(R86=0,0,COUNTIF($R$4:R86,1))</f>
        <v>0</v>
      </c>
      <c r="U86" s="40">
        <f t="shared" si="9"/>
        <v>0</v>
      </c>
      <c r="V86" s="35"/>
      <c r="W86" s="35"/>
      <c r="X86" s="35"/>
      <c r="Y86" s="35"/>
      <c r="Z86" s="35"/>
      <c r="AA86" s="35"/>
      <c r="AB86" s="35"/>
    </row>
    <row r="87" spans="1:28" ht="18" customHeight="1" thickTop="1" thickBot="1" x14ac:dyDescent="0.25">
      <c r="A87" s="83" t="s">
        <v>241</v>
      </c>
      <c r="B87" s="84" t="str">
        <f ca="1">IF(Keppendur!B85="","",Keppendur!B85)</f>
        <v>Magnús - Hrólfur - Sigurður - Kristján</v>
      </c>
      <c r="C87" s="85">
        <f ca="1">IF(B87="","",IF(COUNT(D87:M87)=0,"",IF(O87&lt;6,SUM(D87:M87)+0.0001,SUM(SMALL(D87:M87,{1;2;3;4;5;6}))+(P87/10))))</f>
        <v>605.00009999999997</v>
      </c>
      <c r="D87" s="86">
        <v>122</v>
      </c>
      <c r="E87" s="86">
        <v>124</v>
      </c>
      <c r="F87" s="86">
        <v>119</v>
      </c>
      <c r="G87" s="86">
        <v>119</v>
      </c>
      <c r="H87" s="86">
        <v>121</v>
      </c>
      <c r="I87" s="86"/>
      <c r="J87" s="86"/>
      <c r="K87" s="86"/>
      <c r="L87" s="86"/>
      <c r="M87" s="86"/>
      <c r="N87" s="4">
        <f ca="1">IF(B87="","",IF(COUNT(D87:M87)=0,200,AVERAGEIF(D87:M87,"&lt;200")))</f>
        <v>121</v>
      </c>
      <c r="O87" s="3">
        <f t="shared" si="6"/>
        <v>5</v>
      </c>
      <c r="P87" s="35"/>
      <c r="Q87" s="39">
        <f t="shared" ca="1" si="7"/>
        <v>0</v>
      </c>
      <c r="R87" s="39">
        <f t="shared" ca="1" si="8"/>
        <v>1</v>
      </c>
      <c r="S87" s="39">
        <f ca="1">IF(Q87=0,0,COUNTIF($Q$4:Q87,1))</f>
        <v>0</v>
      </c>
      <c r="T87" s="39">
        <f ca="1">IF(R87=0,0,COUNTIF($R$4:R87,1))</f>
        <v>14</v>
      </c>
      <c r="U87" s="82">
        <f t="shared" ca="1" si="9"/>
        <v>1</v>
      </c>
      <c r="V87" s="35"/>
      <c r="W87" s="35"/>
      <c r="X87" s="35"/>
      <c r="Y87" s="35"/>
      <c r="Z87" s="35"/>
      <c r="AA87" s="35"/>
      <c r="AB87" s="35"/>
    </row>
    <row r="88" spans="1:28" ht="18" customHeight="1" thickTop="1" x14ac:dyDescent="0.2">
      <c r="A88" s="87">
        <v>15</v>
      </c>
      <c r="B88" s="79" t="s">
        <v>97</v>
      </c>
      <c r="C88" s="70">
        <f>IF(B88="","",IF(COUNT(D88:M88)=0,"",IF(O88&lt;6,SUM(D88:M88)+0.0001,SUM(SMALL(D88:M88,{1;2;3;4;5;6}))+(P88/10))))</f>
        <v>309.00009999999997</v>
      </c>
      <c r="D88" s="80">
        <v>61</v>
      </c>
      <c r="E88" s="80">
        <v>57</v>
      </c>
      <c r="F88" s="80">
        <v>64</v>
      </c>
      <c r="G88" s="80">
        <v>69</v>
      </c>
      <c r="H88" s="80">
        <v>58</v>
      </c>
      <c r="I88" s="80"/>
      <c r="J88" s="80"/>
      <c r="K88" s="80"/>
      <c r="L88" s="80"/>
      <c r="M88" s="80"/>
      <c r="N88" s="4">
        <f>IF(B88="","",IF(COUNT(D88:M88)=0,100,AVERAGEIF(D88:M88,"&lt;100")))</f>
        <v>61.8</v>
      </c>
      <c r="O88" s="3">
        <f t="shared" si="6"/>
        <v>5</v>
      </c>
      <c r="P88" s="35"/>
      <c r="Q88" s="39">
        <f t="shared" si="7"/>
        <v>1</v>
      </c>
      <c r="R88" s="39">
        <f t="shared" si="8"/>
        <v>0</v>
      </c>
      <c r="S88" s="39">
        <f ca="1">IF(Q88=0,0,COUNTIF($Q$4:Q88,1))</f>
        <v>61</v>
      </c>
      <c r="T88" s="39">
        <f>IF(R88=0,0,COUNTIF($R$4:R88,1))</f>
        <v>0</v>
      </c>
      <c r="U88" s="82">
        <f t="shared" si="9"/>
        <v>1</v>
      </c>
      <c r="V88" s="35"/>
      <c r="W88" s="35"/>
      <c r="X88" s="35"/>
      <c r="Y88" s="35"/>
      <c r="Z88" s="35"/>
      <c r="AA88" s="35"/>
      <c r="AB88" s="35"/>
    </row>
    <row r="89" spans="1:28" ht="18" customHeight="1" x14ac:dyDescent="0.2">
      <c r="A89" s="78">
        <v>15</v>
      </c>
      <c r="B89" s="79" t="s">
        <v>99</v>
      </c>
      <c r="C89" s="70">
        <f>IF(B89="","",IF(COUNT(D89:M89)=0,"",IF(O89&lt;6,SUM(D89:M89)+0.0001,SUM(SMALL(D89:M89,{1;2;3;4;5;6}))+(P89/10))))</f>
        <v>320.00009999999997</v>
      </c>
      <c r="D89" s="80">
        <v>67</v>
      </c>
      <c r="E89" s="80">
        <v>61</v>
      </c>
      <c r="F89" s="80">
        <v>65</v>
      </c>
      <c r="G89" s="80">
        <v>64</v>
      </c>
      <c r="H89" s="80">
        <v>63</v>
      </c>
      <c r="I89" s="80"/>
      <c r="J89" s="80"/>
      <c r="K89" s="80"/>
      <c r="L89" s="80"/>
      <c r="M89" s="80"/>
      <c r="N89" s="4">
        <f>IF(B89="","",IF(COUNT(D89:M89)=0,100,AVERAGEIF(D89:M89,"&lt;100")))</f>
        <v>64</v>
      </c>
      <c r="O89" s="3">
        <f t="shared" si="6"/>
        <v>5</v>
      </c>
      <c r="P89" s="35"/>
      <c r="Q89" s="39">
        <f t="shared" si="7"/>
        <v>1</v>
      </c>
      <c r="R89" s="39">
        <f t="shared" si="8"/>
        <v>0</v>
      </c>
      <c r="S89" s="39">
        <f ca="1">IF(Q89=0,0,COUNTIF($Q$4:Q89,1))</f>
        <v>62</v>
      </c>
      <c r="T89" s="39">
        <f>IF(R89=0,0,COUNTIF($R$4:R89,1))</f>
        <v>0</v>
      </c>
      <c r="U89" s="82">
        <f t="shared" si="9"/>
        <v>1</v>
      </c>
      <c r="V89" s="35"/>
      <c r="W89" s="35"/>
      <c r="X89" s="35"/>
      <c r="Y89" s="35"/>
      <c r="Z89" s="35"/>
      <c r="AA89" s="35"/>
      <c r="AB89" s="35"/>
    </row>
    <row r="90" spans="1:28" ht="18" customHeight="1" x14ac:dyDescent="0.2">
      <c r="A90" s="78">
        <v>15</v>
      </c>
      <c r="B90" s="79" t="s">
        <v>96</v>
      </c>
      <c r="C90" s="70">
        <f>IF(B90="","",IF(COUNT(D90:M90)=0,"",IF(O90&lt;6,SUM(D90:M90)+0.0001,SUM(SMALL(D90:M90,{1;2;3;4;5;6}))+(P90/10))))</f>
        <v>241.0001</v>
      </c>
      <c r="D90" s="80">
        <v>63</v>
      </c>
      <c r="E90" s="80"/>
      <c r="F90" s="80">
        <v>56</v>
      </c>
      <c r="G90" s="80">
        <v>61</v>
      </c>
      <c r="H90" s="80">
        <v>61</v>
      </c>
      <c r="I90" s="80"/>
      <c r="J90" s="80"/>
      <c r="K90" s="80"/>
      <c r="L90" s="80"/>
      <c r="M90" s="80"/>
      <c r="N90" s="4">
        <f>IF(B90="","",IF(COUNT(D90:M90)=0,100,AVERAGEIF(D90:M90,"&lt;100")))</f>
        <v>60.25</v>
      </c>
      <c r="O90" s="3">
        <f t="shared" si="6"/>
        <v>4</v>
      </c>
      <c r="P90" s="35"/>
      <c r="Q90" s="39">
        <f t="shared" si="7"/>
        <v>1</v>
      </c>
      <c r="R90" s="39">
        <f t="shared" si="8"/>
        <v>0</v>
      </c>
      <c r="S90" s="39">
        <f ca="1">IF(Q90=0,0,COUNTIF($Q$4:Q90,1))</f>
        <v>63</v>
      </c>
      <c r="T90" s="39">
        <f>IF(R90=0,0,COUNTIF($R$4:R90,1))</f>
        <v>0</v>
      </c>
      <c r="U90" s="82">
        <f t="shared" si="9"/>
        <v>1</v>
      </c>
      <c r="V90" s="35"/>
      <c r="W90" s="35"/>
      <c r="X90" s="35"/>
      <c r="Y90" s="35"/>
      <c r="Z90" s="35"/>
      <c r="AA90" s="35"/>
      <c r="AB90" s="35"/>
    </row>
    <row r="91" spans="1:28" ht="18" customHeight="1" thickBot="1" x14ac:dyDescent="0.25">
      <c r="A91" s="87">
        <v>15</v>
      </c>
      <c r="B91" s="79" t="s">
        <v>98</v>
      </c>
      <c r="C91" s="70">
        <f>IF(B91="","",IF(COUNT(D91:M91)=0,"",IF(O91&lt;6,SUM(D91:M91)+0.0001,SUM(SMALL(D91:M91,{1;2;3;4;5;6}))+(P91/10))))</f>
        <v>253.0001</v>
      </c>
      <c r="D91" s="80">
        <v>70</v>
      </c>
      <c r="E91" s="80">
        <v>61</v>
      </c>
      <c r="F91" s="80"/>
      <c r="G91" s="80">
        <v>61</v>
      </c>
      <c r="H91" s="80">
        <v>61</v>
      </c>
      <c r="I91" s="80"/>
      <c r="J91" s="80"/>
      <c r="K91" s="80"/>
      <c r="L91" s="80"/>
      <c r="M91" s="80"/>
      <c r="N91" s="4">
        <f>IF(B91="","",IF(COUNT(D91:M91)=0,100,AVERAGEIF(D91:M91,"&lt;100")))</f>
        <v>63.25</v>
      </c>
      <c r="O91" s="3">
        <f t="shared" si="6"/>
        <v>4</v>
      </c>
      <c r="P91" s="35"/>
      <c r="Q91" s="39">
        <f t="shared" si="7"/>
        <v>1</v>
      </c>
      <c r="R91" s="39">
        <f t="shared" si="8"/>
        <v>0</v>
      </c>
      <c r="S91" s="39">
        <f ca="1">IF(Q91=0,0,COUNTIF($Q$4:Q91,1))</f>
        <v>64</v>
      </c>
      <c r="T91" s="39">
        <f>IF(R91=0,0,COUNTIF($R$4:R91,1))</f>
        <v>0</v>
      </c>
      <c r="U91" s="82">
        <f t="shared" si="9"/>
        <v>1</v>
      </c>
      <c r="V91" s="35"/>
      <c r="W91" s="35"/>
      <c r="X91" s="35"/>
      <c r="Y91" s="35"/>
      <c r="Z91" s="35"/>
      <c r="AA91" s="35"/>
      <c r="AB91" s="35"/>
    </row>
    <row r="92" spans="1:28" ht="18" hidden="1" customHeight="1" thickBot="1" x14ac:dyDescent="0.25">
      <c r="A92" s="43"/>
      <c r="B92" s="44"/>
      <c r="C92" s="45" t="str">
        <f>IF(B92="","",IF(COUNT(D92:M92)=0,"",IF(O92&lt;6,SUM(D92:M92)+0.0001,SUM(SMALL(D92:M92,{1;2;3;4;5;6}))+(P92/10))))</f>
        <v/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" t="str">
        <f>IF(B92="","",IF(COUNT(D92:M92)=0,100,AVERAGEIF(D92:M92,"&lt;100")))</f>
        <v/>
      </c>
      <c r="O92" s="3">
        <f t="shared" si="6"/>
        <v>0</v>
      </c>
      <c r="P92" s="35"/>
      <c r="Q92" s="39">
        <f t="shared" si="7"/>
        <v>0</v>
      </c>
      <c r="R92" s="39">
        <f t="shared" si="8"/>
        <v>0</v>
      </c>
      <c r="S92" s="39">
        <f>IF(Q92=0,0,COUNTIF($Q$4:Q92,1))</f>
        <v>0</v>
      </c>
      <c r="T92" s="39">
        <f>IF(R92=0,0,COUNTIF($R$4:R92,1))</f>
        <v>0</v>
      </c>
      <c r="U92" s="40">
        <f t="shared" si="9"/>
        <v>0</v>
      </c>
      <c r="V92" s="35"/>
      <c r="W92" s="35"/>
      <c r="X92" s="35"/>
      <c r="Y92" s="35"/>
      <c r="Z92" s="35"/>
      <c r="AA92" s="35"/>
      <c r="AB92" s="35"/>
    </row>
    <row r="93" spans="1:28" ht="18" customHeight="1" thickTop="1" thickBot="1" x14ac:dyDescent="0.25">
      <c r="A93" s="83" t="s">
        <v>242</v>
      </c>
      <c r="B93" s="84" t="str">
        <f ca="1">IF(Keppendur!B91="","",Keppendur!B91)</f>
        <v>Haraldur - Ragnar - Sigurður S - Sigurður V</v>
      </c>
      <c r="C93" s="85">
        <f ca="1">IF(B93="","",IF(COUNT(D93:M93)=0,"",IF(O93&lt;6,SUM(D93:M93)+0.0001,SUM(SMALL(D93:M93,{1;2;3;4;5;6}))+(P93/10))))</f>
        <v>593.00009999999997</v>
      </c>
      <c r="D93" s="86">
        <v>121</v>
      </c>
      <c r="E93" s="86">
        <v>115</v>
      </c>
      <c r="F93" s="86">
        <v>117</v>
      </c>
      <c r="G93" s="86">
        <v>122</v>
      </c>
      <c r="H93" s="86">
        <v>118</v>
      </c>
      <c r="I93" s="86"/>
      <c r="J93" s="86"/>
      <c r="K93" s="86"/>
      <c r="L93" s="86"/>
      <c r="M93" s="86"/>
      <c r="N93" s="4">
        <f ca="1">IF(B93="","",IF(COUNT(D93:M93)=0,200,AVERAGEIF(D93:M93,"&lt;200")))</f>
        <v>118.6</v>
      </c>
      <c r="O93" s="3">
        <f t="shared" si="6"/>
        <v>5</v>
      </c>
      <c r="P93" s="35"/>
      <c r="Q93" s="39">
        <f t="shared" ca="1" si="7"/>
        <v>0</v>
      </c>
      <c r="R93" s="39">
        <f t="shared" ca="1" si="8"/>
        <v>1</v>
      </c>
      <c r="S93" s="39">
        <f ca="1">IF(Q93=0,0,COUNTIF($Q$4:Q93,1))</f>
        <v>0</v>
      </c>
      <c r="T93" s="39">
        <f ca="1">IF(R93=0,0,COUNTIF($R$4:R93,1))</f>
        <v>15</v>
      </c>
      <c r="U93" s="82">
        <f t="shared" ca="1" si="9"/>
        <v>1</v>
      </c>
      <c r="V93" s="35"/>
      <c r="W93" s="35"/>
      <c r="X93" s="35"/>
      <c r="Y93" s="35"/>
      <c r="Z93" s="35"/>
      <c r="AA93" s="35"/>
      <c r="AB93" s="35"/>
    </row>
    <row r="94" spans="1:28" ht="18" customHeight="1" thickTop="1" x14ac:dyDescent="0.2">
      <c r="A94" s="78">
        <v>16</v>
      </c>
      <c r="B94" s="79" t="s">
        <v>183</v>
      </c>
      <c r="C94" s="70">
        <f>IF(B94="","",IF(COUNT(D94:M94)=0,"",IF(O94&lt;6,SUM(D94:M94)+0.0001,SUM(SMALL(D94:M94,{1;2;3;4;5;6}))+(P94/10))))</f>
        <v>312.00009999999997</v>
      </c>
      <c r="D94" s="80">
        <v>66</v>
      </c>
      <c r="E94" s="80">
        <v>66</v>
      </c>
      <c r="F94" s="80">
        <v>60</v>
      </c>
      <c r="G94" s="80">
        <v>61</v>
      </c>
      <c r="H94" s="80">
        <v>59</v>
      </c>
      <c r="I94" s="80"/>
      <c r="J94" s="80"/>
      <c r="K94" s="80"/>
      <c r="L94" s="80"/>
      <c r="M94" s="80"/>
      <c r="N94" s="4">
        <f t="shared" ref="N94:N100" si="10">IF(B94="","",IF(COUNT(D94:M94)=0,100,AVERAGEIF(D94:M94,"&lt;100")))</f>
        <v>62.4</v>
      </c>
      <c r="O94" s="3">
        <f t="shared" si="6"/>
        <v>5</v>
      </c>
      <c r="P94" s="35"/>
      <c r="Q94" s="39">
        <f t="shared" si="7"/>
        <v>1</v>
      </c>
      <c r="R94" s="39">
        <f t="shared" si="8"/>
        <v>0</v>
      </c>
      <c r="S94" s="39">
        <f ca="1">IF(Q94=0,0,COUNTIF($Q$4:Q94,1))</f>
        <v>65</v>
      </c>
      <c r="T94" s="39">
        <f>IF(R94=0,0,COUNTIF($R$4:R94,1))</f>
        <v>0</v>
      </c>
      <c r="U94" s="82">
        <f t="shared" si="9"/>
        <v>1</v>
      </c>
      <c r="V94" s="35"/>
      <c r="W94" s="35"/>
      <c r="X94" s="35"/>
      <c r="Y94" s="35"/>
      <c r="Z94" s="35"/>
      <c r="AA94" s="35"/>
      <c r="AB94" s="35"/>
    </row>
    <row r="95" spans="1:28" ht="18" customHeight="1" x14ac:dyDescent="0.2">
      <c r="A95" s="78">
        <v>16</v>
      </c>
      <c r="B95" s="79" t="s">
        <v>266</v>
      </c>
      <c r="C95" s="70">
        <f>IF(B95="","",IF(COUNT(D95:M95)=0,"",IF(O95&lt;6,SUM(D95:M95)+0.0001,SUM(SMALL(D95:M95,{1;2;3;4;5;6}))+(P95/10))))</f>
        <v>128.0001</v>
      </c>
      <c r="D95" s="80"/>
      <c r="E95" s="80"/>
      <c r="F95" s="80">
        <v>64</v>
      </c>
      <c r="G95" s="80">
        <v>64</v>
      </c>
      <c r="H95" s="80"/>
      <c r="I95" s="80"/>
      <c r="J95" s="80"/>
      <c r="K95" s="80"/>
      <c r="L95" s="80"/>
      <c r="M95" s="80"/>
      <c r="N95" s="4">
        <f t="shared" si="10"/>
        <v>64</v>
      </c>
      <c r="O95" s="3">
        <f t="shared" si="6"/>
        <v>2</v>
      </c>
      <c r="P95" s="35"/>
      <c r="Q95" s="39">
        <f t="shared" si="7"/>
        <v>1</v>
      </c>
      <c r="R95" s="39">
        <f t="shared" si="8"/>
        <v>0</v>
      </c>
      <c r="S95" s="39">
        <f ca="1">IF(Q95=0,0,COUNTIF($Q$4:Q95,1))</f>
        <v>66</v>
      </c>
      <c r="T95" s="39">
        <f>IF(R95=0,0,COUNTIF($R$4:R95,1))</f>
        <v>0</v>
      </c>
      <c r="U95" s="82">
        <f t="shared" si="9"/>
        <v>1</v>
      </c>
      <c r="V95" s="35"/>
      <c r="W95" s="35"/>
      <c r="X95" s="35"/>
      <c r="Y95" s="35"/>
      <c r="Z95" s="35"/>
      <c r="AA95" s="35"/>
      <c r="AB95" s="35"/>
    </row>
    <row r="96" spans="1:28" ht="18" customHeight="1" x14ac:dyDescent="0.2">
      <c r="A96" s="78">
        <v>16</v>
      </c>
      <c r="B96" s="79" t="s">
        <v>267</v>
      </c>
      <c r="C96" s="70">
        <f>IF(B96="","",IF(COUNT(D96:M96)=0,"",IF(O96&lt;6,SUM(D96:M96)+0.0001,SUM(SMALL(D96:M96,{1;2;3;4;5;6}))+(P96/10))))</f>
        <v>194.0001</v>
      </c>
      <c r="D96" s="80"/>
      <c r="E96" s="80"/>
      <c r="F96" s="80">
        <v>65</v>
      </c>
      <c r="G96" s="80">
        <v>62</v>
      </c>
      <c r="H96" s="80">
        <v>67</v>
      </c>
      <c r="I96" s="80"/>
      <c r="J96" s="80"/>
      <c r="K96" s="80"/>
      <c r="L96" s="80"/>
      <c r="M96" s="80"/>
      <c r="N96" s="4">
        <f t="shared" si="10"/>
        <v>64.666666666666671</v>
      </c>
      <c r="O96" s="3">
        <f t="shared" si="6"/>
        <v>3</v>
      </c>
      <c r="P96" s="35"/>
      <c r="Q96" s="39">
        <f t="shared" si="7"/>
        <v>1</v>
      </c>
      <c r="R96" s="39">
        <f t="shared" si="8"/>
        <v>0</v>
      </c>
      <c r="S96" s="39">
        <f ca="1">IF(Q96=0,0,COUNTIF($Q$4:Q96,1))</f>
        <v>67</v>
      </c>
      <c r="T96" s="39">
        <f>IF(R96=0,0,COUNTIF($R$4:R96,1))</f>
        <v>0</v>
      </c>
      <c r="U96" s="82">
        <f t="shared" si="9"/>
        <v>1</v>
      </c>
      <c r="V96" s="35"/>
      <c r="W96" s="35"/>
      <c r="X96" s="35"/>
      <c r="Y96" s="35"/>
      <c r="Z96" s="35"/>
      <c r="AA96" s="35"/>
      <c r="AB96" s="35"/>
    </row>
    <row r="97" spans="1:28" ht="18" customHeight="1" x14ac:dyDescent="0.2">
      <c r="A97" s="87">
        <v>16</v>
      </c>
      <c r="B97" s="79" t="s">
        <v>184</v>
      </c>
      <c r="C97" s="70">
        <f>IF(B97="","",IF(COUNT(D97:M97)=0,"",IF(O97&lt;6,SUM(D97:M97)+0.0001,SUM(SMALL(D97:M97,{1;2;3;4;5;6}))+(P97/10))))</f>
        <v>264.00009999999997</v>
      </c>
      <c r="D97" s="80">
        <v>70</v>
      </c>
      <c r="E97" s="80">
        <v>67</v>
      </c>
      <c r="F97" s="80">
        <v>64</v>
      </c>
      <c r="G97" s="80">
        <v>63</v>
      </c>
      <c r="H97" s="80"/>
      <c r="I97" s="80"/>
      <c r="J97" s="80"/>
      <c r="K97" s="80"/>
      <c r="L97" s="80"/>
      <c r="M97" s="80"/>
      <c r="N97" s="4">
        <f t="shared" si="10"/>
        <v>66</v>
      </c>
      <c r="O97" s="3">
        <f t="shared" si="6"/>
        <v>4</v>
      </c>
      <c r="P97" s="35"/>
      <c r="Q97" s="39">
        <f t="shared" si="7"/>
        <v>1</v>
      </c>
      <c r="R97" s="39">
        <f t="shared" si="8"/>
        <v>0</v>
      </c>
      <c r="S97" s="39">
        <f ca="1">IF(Q97=0,0,COUNTIF($Q$4:Q97,1))</f>
        <v>68</v>
      </c>
      <c r="T97" s="39">
        <f>IF(R97=0,0,COUNTIF($R$4:R97,1))</f>
        <v>0</v>
      </c>
      <c r="U97" s="82">
        <f t="shared" si="9"/>
        <v>1</v>
      </c>
      <c r="V97" s="35"/>
      <c r="W97" s="35"/>
      <c r="X97" s="35"/>
      <c r="Y97" s="35"/>
      <c r="Z97" s="35"/>
      <c r="AA97" s="35"/>
      <c r="AB97" s="35"/>
    </row>
    <row r="98" spans="1:28" ht="18" customHeight="1" x14ac:dyDescent="0.2">
      <c r="A98" s="78">
        <v>16</v>
      </c>
      <c r="B98" s="79" t="s">
        <v>185</v>
      </c>
      <c r="C98" s="70">
        <f>IF(B98="","",IF(COUNT(D98:M98)=0,"",IF(O98&lt;6,SUM(D98:M98)+0.0001,SUM(SMALL(D98:M98,{1;2;3;4;5;6}))+(P98/10))))</f>
        <v>71.000100000000003</v>
      </c>
      <c r="D98" s="80">
        <v>71</v>
      </c>
      <c r="E98" s="80"/>
      <c r="F98" s="80"/>
      <c r="G98" s="80"/>
      <c r="H98" s="80"/>
      <c r="I98" s="80"/>
      <c r="J98" s="80"/>
      <c r="K98" s="80"/>
      <c r="L98" s="80"/>
      <c r="M98" s="80"/>
      <c r="N98" s="4">
        <f t="shared" si="10"/>
        <v>71</v>
      </c>
      <c r="O98" s="3">
        <f t="shared" si="6"/>
        <v>1</v>
      </c>
      <c r="P98" s="35"/>
      <c r="Q98" s="39">
        <f t="shared" si="7"/>
        <v>1</v>
      </c>
      <c r="R98" s="39">
        <f t="shared" si="8"/>
        <v>0</v>
      </c>
      <c r="S98" s="39">
        <f ca="1">IF(Q98=0,0,COUNTIF($Q$4:Q98,1))</f>
        <v>69</v>
      </c>
      <c r="T98" s="39">
        <f>IF(R98=0,0,COUNTIF($R$4:R98,1))</f>
        <v>0</v>
      </c>
      <c r="U98" s="82">
        <f t="shared" si="9"/>
        <v>1</v>
      </c>
      <c r="V98" s="35"/>
      <c r="W98" s="35"/>
      <c r="X98" s="35"/>
      <c r="Y98" s="35"/>
      <c r="Z98" s="35"/>
      <c r="AA98" s="35"/>
      <c r="AB98" s="35"/>
    </row>
    <row r="99" spans="1:28" ht="18" customHeight="1" x14ac:dyDescent="0.2">
      <c r="A99" s="87">
        <v>16</v>
      </c>
      <c r="B99" s="79" t="s">
        <v>186</v>
      </c>
      <c r="C99" s="70">
        <f>IF(B99="","",IF(COUNT(D99:M99)=0,"",IF(O99&lt;6,SUM(D99:M99)+0.0001,SUM(SMALL(D99:M99,{1;2;3;4;5;6}))+(P99/10))))</f>
        <v>321.00009999999997</v>
      </c>
      <c r="D99" s="80">
        <v>65</v>
      </c>
      <c r="E99" s="80">
        <v>67</v>
      </c>
      <c r="F99" s="80">
        <v>61</v>
      </c>
      <c r="G99" s="80">
        <v>67</v>
      </c>
      <c r="H99" s="80">
        <v>61</v>
      </c>
      <c r="I99" s="80"/>
      <c r="J99" s="80"/>
      <c r="K99" s="80"/>
      <c r="L99" s="80"/>
      <c r="M99" s="80"/>
      <c r="N99" s="4">
        <f t="shared" si="10"/>
        <v>64.2</v>
      </c>
      <c r="O99" s="3">
        <f t="shared" si="6"/>
        <v>5</v>
      </c>
      <c r="P99" s="35"/>
      <c r="Q99" s="39">
        <f t="shared" si="7"/>
        <v>1</v>
      </c>
      <c r="R99" s="39">
        <f t="shared" si="8"/>
        <v>0</v>
      </c>
      <c r="S99" s="39">
        <f ca="1">IF(Q99=0,0,COUNTIF($Q$4:Q99,1))</f>
        <v>70</v>
      </c>
      <c r="T99" s="39">
        <f>IF(R99=0,0,COUNTIF($R$4:R99,1))</f>
        <v>0</v>
      </c>
      <c r="U99" s="82">
        <f t="shared" si="9"/>
        <v>1</v>
      </c>
      <c r="V99" s="35"/>
      <c r="W99" s="35"/>
      <c r="X99" s="35"/>
      <c r="Y99" s="35"/>
      <c r="Z99" s="35"/>
      <c r="AA99" s="35"/>
      <c r="AB99" s="35"/>
    </row>
    <row r="100" spans="1:28" ht="18" customHeight="1" thickBot="1" x14ac:dyDescent="0.25">
      <c r="A100" s="43">
        <v>16</v>
      </c>
      <c r="B100" s="79" t="s">
        <v>268</v>
      </c>
      <c r="C100" s="70">
        <f>IF(B100="","",IF(COUNT(D100:M100)=0,"",IF(O100&lt;6,SUM(D100:M100)+0.0001,SUM(SMALL(D100:M100,{1;2;3;4;5;6}))+(P100/10))))</f>
        <v>192.0001</v>
      </c>
      <c r="D100" s="80">
        <v>63</v>
      </c>
      <c r="E100" s="80">
        <v>67</v>
      </c>
      <c r="F100" s="46"/>
      <c r="G100" s="46"/>
      <c r="H100" s="98">
        <v>62</v>
      </c>
      <c r="I100" s="46"/>
      <c r="J100" s="46"/>
      <c r="K100" s="46"/>
      <c r="L100" s="46"/>
      <c r="M100" s="46"/>
      <c r="N100" s="4">
        <f t="shared" si="10"/>
        <v>64</v>
      </c>
      <c r="O100" s="3">
        <f t="shared" si="6"/>
        <v>3</v>
      </c>
      <c r="P100" s="35"/>
      <c r="Q100" s="39">
        <f t="shared" si="7"/>
        <v>1</v>
      </c>
      <c r="R100" s="39">
        <f t="shared" si="8"/>
        <v>0</v>
      </c>
      <c r="S100" s="39">
        <f ca="1">IF(Q100=0,0,COUNTIF($Q$4:Q100,1))</f>
        <v>71</v>
      </c>
      <c r="T100" s="39">
        <f>IF(R100=0,0,COUNTIF($R$4:R100,1))</f>
        <v>0</v>
      </c>
      <c r="U100" s="40">
        <f t="shared" si="9"/>
        <v>1</v>
      </c>
      <c r="V100" s="35"/>
      <c r="W100" s="35"/>
      <c r="X100" s="35"/>
      <c r="Y100" s="35"/>
      <c r="Z100" s="35"/>
      <c r="AA100" s="35"/>
      <c r="AB100" s="35"/>
    </row>
    <row r="101" spans="1:28" ht="18" customHeight="1" thickTop="1" thickBot="1" x14ac:dyDescent="0.25">
      <c r="A101" s="83" t="str">
        <f>"Lið "&amp;A100</f>
        <v>Lið 16</v>
      </c>
      <c r="B101" s="84" t="str">
        <f ca="1">IF(Keppendur!B99="","",Keppendur!B99)</f>
        <v>Hel - Arn - Bjö - Jör - Pét - Þor - Þór</v>
      </c>
      <c r="C101" s="85">
        <f ca="1">IF(B101="","",IF(COUNT(D101:M101)=0,"",IF(O101&lt;6,SUM(D101:M101)+0.0001,SUM(SMALL(D101:M101,{1;2;3;4;5;6}))+(P101/10))))</f>
        <v>613.00009999999997</v>
      </c>
      <c r="D101" s="86">
        <v>128</v>
      </c>
      <c r="E101" s="86">
        <v>127</v>
      </c>
      <c r="F101" s="86">
        <v>122</v>
      </c>
      <c r="G101" s="86">
        <v>120</v>
      </c>
      <c r="H101" s="86">
        <v>116</v>
      </c>
      <c r="I101" s="86"/>
      <c r="J101" s="86"/>
      <c r="K101" s="86"/>
      <c r="L101" s="86"/>
      <c r="M101" s="86"/>
      <c r="N101" s="4">
        <f ca="1">IF(B101="","",IF(COUNT(D101:M101)=0,200,AVERAGEIF(D101:M101,"&lt;200")))</f>
        <v>122.6</v>
      </c>
      <c r="O101" s="3">
        <f t="shared" si="6"/>
        <v>5</v>
      </c>
      <c r="P101" s="35"/>
      <c r="Q101" s="39">
        <f t="shared" ca="1" si="7"/>
        <v>0</v>
      </c>
      <c r="R101" s="39">
        <f t="shared" ca="1" si="8"/>
        <v>1</v>
      </c>
      <c r="S101" s="39">
        <f ca="1">IF(Q101=0,0,COUNTIF($Q$4:Q101,1))</f>
        <v>0</v>
      </c>
      <c r="T101" s="39">
        <f ca="1">IF(R101=0,0,COUNTIF($R$4:R101,1))</f>
        <v>16</v>
      </c>
      <c r="U101" s="82">
        <f t="shared" ca="1" si="9"/>
        <v>1</v>
      </c>
      <c r="V101" s="35"/>
      <c r="W101" s="35"/>
      <c r="X101" s="35"/>
      <c r="Y101" s="35"/>
      <c r="Z101" s="35"/>
      <c r="AA101" s="35"/>
      <c r="AB101" s="35"/>
    </row>
    <row r="102" spans="1:28" ht="18" customHeight="1" thickTop="1" x14ac:dyDescent="0.2">
      <c r="A102" s="78">
        <v>17</v>
      </c>
      <c r="B102" s="79" t="s">
        <v>9</v>
      </c>
      <c r="C102" s="70">
        <f>IF(B102="","",IF(COUNT(D102:M102)=0,"",IF(O102&lt;6,SUM(D102:M102)+0.0001,SUM(SMALL(D102:M102,{1;2;3;4;5;6}))+(P102/10))))</f>
        <v>309.00009999999997</v>
      </c>
      <c r="D102" s="80">
        <v>61</v>
      </c>
      <c r="E102" s="80">
        <v>66</v>
      </c>
      <c r="F102" s="80">
        <v>61</v>
      </c>
      <c r="G102" s="80">
        <v>56</v>
      </c>
      <c r="H102" s="80">
        <v>65</v>
      </c>
      <c r="I102" s="80"/>
      <c r="J102" s="80"/>
      <c r="K102" s="80"/>
      <c r="L102" s="80"/>
      <c r="M102" s="80"/>
      <c r="N102" s="4">
        <f>IF(B102="","",IF(COUNT(D102:M102)=0,100,AVERAGEIF(D102:M102,"&lt;100")))</f>
        <v>61.8</v>
      </c>
      <c r="O102" s="3">
        <f t="shared" si="6"/>
        <v>5</v>
      </c>
      <c r="P102" s="35"/>
      <c r="Q102" s="39">
        <f t="shared" si="7"/>
        <v>1</v>
      </c>
      <c r="R102" s="39">
        <f t="shared" si="8"/>
        <v>0</v>
      </c>
      <c r="S102" s="39">
        <f ca="1">IF(Q102=0,0,COUNTIF($Q$4:Q102,1))</f>
        <v>72</v>
      </c>
      <c r="T102" s="39">
        <f>IF(R102=0,0,COUNTIF($R$4:R102,1))</f>
        <v>0</v>
      </c>
      <c r="U102" s="82">
        <f t="shared" si="9"/>
        <v>1</v>
      </c>
      <c r="V102" s="35"/>
      <c r="W102" s="35"/>
      <c r="X102" s="35"/>
      <c r="Y102" s="35"/>
      <c r="Z102" s="35"/>
      <c r="AA102" s="35"/>
      <c r="AB102" s="35"/>
    </row>
    <row r="103" spans="1:28" ht="18" customHeight="1" x14ac:dyDescent="0.2">
      <c r="A103" s="78">
        <v>17</v>
      </c>
      <c r="B103" s="79" t="s">
        <v>131</v>
      </c>
      <c r="C103" s="70">
        <f>IF(B103="","",IF(COUNT(D103:M103)=0,"",IF(O103&lt;6,SUM(D103:M103)+0.0001,SUM(SMALL(D103:M103,{1;2;3;4;5;6}))+(P103/10))))</f>
        <v>319.00009999999997</v>
      </c>
      <c r="D103" s="80">
        <v>64</v>
      </c>
      <c r="E103" s="80">
        <v>65</v>
      </c>
      <c r="F103" s="80">
        <v>59</v>
      </c>
      <c r="G103" s="80">
        <v>66</v>
      </c>
      <c r="H103" s="80">
        <v>65</v>
      </c>
      <c r="I103" s="80"/>
      <c r="J103" s="80"/>
      <c r="K103" s="80"/>
      <c r="L103" s="80"/>
      <c r="M103" s="80"/>
      <c r="N103" s="4">
        <f>IF(B103="","",IF(COUNT(D103:M103)=0,100,AVERAGEIF(D103:M103,"&lt;100")))</f>
        <v>63.8</v>
      </c>
      <c r="O103" s="3">
        <f t="shared" si="6"/>
        <v>5</v>
      </c>
      <c r="P103" s="35"/>
      <c r="Q103" s="39">
        <f t="shared" si="7"/>
        <v>1</v>
      </c>
      <c r="R103" s="39">
        <f t="shared" si="8"/>
        <v>0</v>
      </c>
      <c r="S103" s="39">
        <f ca="1">IF(Q103=0,0,COUNTIF($Q$4:Q103,1))</f>
        <v>73</v>
      </c>
      <c r="T103" s="39">
        <f>IF(R103=0,0,COUNTIF($R$4:R103,1))</f>
        <v>0</v>
      </c>
      <c r="U103" s="82">
        <f t="shared" si="9"/>
        <v>1</v>
      </c>
      <c r="V103" s="35"/>
      <c r="W103" s="35"/>
      <c r="X103" s="35"/>
      <c r="Y103" s="35"/>
      <c r="Z103" s="35"/>
      <c r="AA103" s="35"/>
      <c r="AB103" s="35"/>
    </row>
    <row r="104" spans="1:28" ht="18" customHeight="1" x14ac:dyDescent="0.2">
      <c r="A104" s="78">
        <v>17</v>
      </c>
      <c r="B104" s="79" t="s">
        <v>132</v>
      </c>
      <c r="C104" s="70">
        <f>IF(B104="","",IF(COUNT(D104:M104)=0,"",IF(O104&lt;6,SUM(D104:M104)+0.0001,SUM(SMALL(D104:M104,{1;2;3;4;5;6}))+(P104/10))))</f>
        <v>312.00009999999997</v>
      </c>
      <c r="D104" s="80">
        <v>60</v>
      </c>
      <c r="E104" s="80">
        <v>63</v>
      </c>
      <c r="F104" s="80">
        <v>63</v>
      </c>
      <c r="G104" s="80">
        <v>64</v>
      </c>
      <c r="H104" s="80">
        <v>62</v>
      </c>
      <c r="I104" s="80"/>
      <c r="J104" s="80"/>
      <c r="K104" s="80"/>
      <c r="L104" s="80"/>
      <c r="M104" s="80"/>
      <c r="N104" s="4">
        <f>IF(B104="","",IF(COUNT(D104:M104)=0,100,AVERAGEIF(D104:M104,"&lt;100")))</f>
        <v>62.4</v>
      </c>
      <c r="O104" s="3">
        <f t="shared" si="6"/>
        <v>5</v>
      </c>
      <c r="P104" s="35"/>
      <c r="Q104" s="39">
        <f t="shared" si="7"/>
        <v>1</v>
      </c>
      <c r="R104" s="39">
        <f t="shared" si="8"/>
        <v>0</v>
      </c>
      <c r="S104" s="39">
        <f ca="1">IF(Q104=0,0,COUNTIF($Q$4:Q104,1))</f>
        <v>74</v>
      </c>
      <c r="T104" s="39">
        <f>IF(R104=0,0,COUNTIF($R$4:R104,1))</f>
        <v>0</v>
      </c>
      <c r="U104" s="82">
        <f t="shared" si="9"/>
        <v>1</v>
      </c>
      <c r="V104" s="35"/>
      <c r="W104" s="35"/>
      <c r="X104" s="35"/>
      <c r="Y104" s="35"/>
      <c r="Z104" s="35"/>
      <c r="AA104" s="35"/>
      <c r="AB104" s="35"/>
    </row>
    <row r="105" spans="1:28" ht="18" customHeight="1" thickBot="1" x14ac:dyDescent="0.25">
      <c r="A105" s="78">
        <v>17</v>
      </c>
      <c r="B105" s="79" t="s">
        <v>133</v>
      </c>
      <c r="C105" s="70">
        <f>IF(B105="","",IF(COUNT(D105:M105)=0,"",IF(O105&lt;6,SUM(D105:M105)+0.0001,SUM(SMALL(D105:M105,{1;2;3;4;5;6}))+(P105/10))))</f>
        <v>260.00009999999997</v>
      </c>
      <c r="D105" s="80"/>
      <c r="E105" s="80">
        <v>63</v>
      </c>
      <c r="F105" s="80">
        <v>66</v>
      </c>
      <c r="G105" s="80">
        <v>66</v>
      </c>
      <c r="H105" s="80">
        <v>65</v>
      </c>
      <c r="I105" s="80"/>
      <c r="J105" s="80"/>
      <c r="K105" s="80"/>
      <c r="L105" s="80"/>
      <c r="M105" s="80"/>
      <c r="N105" s="4">
        <f>IF(B105="","",IF(COUNT(D105:M105)=0,100,AVERAGEIF(D105:M105,"&lt;100")))</f>
        <v>65</v>
      </c>
      <c r="O105" s="3">
        <f t="shared" si="6"/>
        <v>4</v>
      </c>
      <c r="P105" s="35"/>
      <c r="Q105" s="39">
        <f t="shared" si="7"/>
        <v>1</v>
      </c>
      <c r="R105" s="39">
        <f t="shared" si="8"/>
        <v>0</v>
      </c>
      <c r="S105" s="39">
        <f ca="1">IF(Q105=0,0,COUNTIF($Q$4:Q105,1))</f>
        <v>75</v>
      </c>
      <c r="T105" s="39">
        <f>IF(R105=0,0,COUNTIF($R$4:R105,1))</f>
        <v>0</v>
      </c>
      <c r="U105" s="82">
        <f t="shared" si="9"/>
        <v>1</v>
      </c>
      <c r="V105" s="35"/>
      <c r="W105" s="35"/>
      <c r="X105" s="35"/>
      <c r="Y105" s="35"/>
      <c r="Z105" s="35"/>
      <c r="AA105" s="35"/>
      <c r="AB105" s="35"/>
    </row>
    <row r="106" spans="1:28" ht="18" hidden="1" customHeight="1" thickBot="1" x14ac:dyDescent="0.25">
      <c r="A106" s="43"/>
      <c r="B106" s="44"/>
      <c r="C106" s="45" t="str">
        <f>IF(B106="","",IF(COUNT(D106:M106)=0,"",IF(O106&lt;6,SUM(D106:M106)+0.0001,SUM(SMALL(D106:M106,{1;2;3;4;5;6}))+(P106/10))))</f>
        <v/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" t="str">
        <f>IF(B106="","",IF(COUNT(D106:M106)=0,100,AVERAGEIF(D106:M106,"&lt;100")))</f>
        <v/>
      </c>
      <c r="O106" s="3">
        <f t="shared" si="6"/>
        <v>0</v>
      </c>
      <c r="P106" s="35"/>
      <c r="Q106" s="39">
        <f t="shared" si="7"/>
        <v>0</v>
      </c>
      <c r="R106" s="39">
        <f t="shared" si="8"/>
        <v>0</v>
      </c>
      <c r="S106" s="39">
        <f>IF(Q106=0,0,COUNTIF($Q$4:Q106,1))</f>
        <v>0</v>
      </c>
      <c r="T106" s="39">
        <f>IF(R106=0,0,COUNTIF($R$4:R106,1))</f>
        <v>0</v>
      </c>
      <c r="U106" s="40">
        <f t="shared" si="9"/>
        <v>0</v>
      </c>
      <c r="V106" s="35"/>
      <c r="W106" s="35"/>
      <c r="X106" s="35"/>
      <c r="Y106" s="35"/>
      <c r="Z106" s="35"/>
      <c r="AA106" s="35"/>
      <c r="AB106" s="35"/>
    </row>
    <row r="107" spans="1:28" ht="18" customHeight="1" thickTop="1" thickBot="1" x14ac:dyDescent="0.25">
      <c r="A107" s="83" t="s">
        <v>243</v>
      </c>
      <c r="B107" s="84" t="str">
        <f ca="1">IF(Keppendur!B105="","",Keppendur!B105)</f>
        <v>Börkur - Jón - Rúnar - Sigurður</v>
      </c>
      <c r="C107" s="85">
        <f ca="1">IF(B107="","",IF(COUNT(D107:M107)=0,"",IF(O107&lt;6,SUM(D107:M107)+0.0001,SUM(SMALL(D107:M107,{1;2;3;4;5;6}))+(P107/10))))</f>
        <v>605.00009999999997</v>
      </c>
      <c r="D107" s="86">
        <v>119</v>
      </c>
      <c r="E107" s="86">
        <v>124</v>
      </c>
      <c r="F107" s="86">
        <v>119</v>
      </c>
      <c r="G107" s="86">
        <v>119</v>
      </c>
      <c r="H107" s="86">
        <v>124</v>
      </c>
      <c r="I107" s="86"/>
      <c r="J107" s="86"/>
      <c r="K107" s="86"/>
      <c r="L107" s="86"/>
      <c r="M107" s="86"/>
      <c r="N107" s="4">
        <f ca="1">IF(B107="","",IF(COUNT(D107:M107)=0,200,AVERAGEIF(D107:M107,"&lt;200")))</f>
        <v>121</v>
      </c>
      <c r="O107" s="3">
        <f t="shared" si="6"/>
        <v>5</v>
      </c>
      <c r="P107" s="35"/>
      <c r="Q107" s="39">
        <f t="shared" ca="1" si="7"/>
        <v>0</v>
      </c>
      <c r="R107" s="39">
        <f t="shared" ca="1" si="8"/>
        <v>1</v>
      </c>
      <c r="S107" s="39">
        <f ca="1">IF(Q107=0,0,COUNTIF($Q$4:Q107,1))</f>
        <v>0</v>
      </c>
      <c r="T107" s="39">
        <f ca="1">IF(R107=0,0,COUNTIF($R$4:R107,1))</f>
        <v>17</v>
      </c>
      <c r="U107" s="82">
        <f t="shared" ca="1" si="9"/>
        <v>1</v>
      </c>
      <c r="V107" s="35"/>
      <c r="W107" s="35"/>
      <c r="X107" s="35"/>
      <c r="Y107" s="35"/>
      <c r="Z107" s="35"/>
      <c r="AA107" s="35"/>
      <c r="AB107" s="35"/>
    </row>
    <row r="108" spans="1:28" ht="18" customHeight="1" thickTop="1" x14ac:dyDescent="0.2">
      <c r="A108" s="87">
        <v>18</v>
      </c>
      <c r="B108" s="79" t="s">
        <v>256</v>
      </c>
      <c r="C108" s="70">
        <f>IF(B108="","",IF(COUNT(D108:M108)=0,"",IF(O108&lt;6,SUM(D108:M108)+0.0001,SUM(SMALL(D108:M108,{1;2;3;4;5;6}))+(P108/10))))</f>
        <v>129.0001</v>
      </c>
      <c r="D108" s="80"/>
      <c r="E108" s="80">
        <v>65</v>
      </c>
      <c r="F108" s="80">
        <v>64</v>
      </c>
      <c r="G108" s="80"/>
      <c r="H108" s="80"/>
      <c r="I108" s="80"/>
      <c r="J108" s="80"/>
      <c r="K108" s="80"/>
      <c r="L108" s="80"/>
      <c r="M108" s="80"/>
      <c r="N108" s="4">
        <f>IF(B108="","",IF(COUNT(D108:M108)=0,100,AVERAGEIF(D108:M108,"&lt;100")))</f>
        <v>64.5</v>
      </c>
      <c r="O108" s="3">
        <f t="shared" si="6"/>
        <v>2</v>
      </c>
      <c r="P108" s="35"/>
      <c r="Q108" s="39">
        <f t="shared" si="7"/>
        <v>1</v>
      </c>
      <c r="R108" s="39">
        <f t="shared" si="8"/>
        <v>0</v>
      </c>
      <c r="S108" s="39">
        <f ca="1">IF(Q108=0,0,COUNTIF($Q$4:Q108,1))</f>
        <v>76</v>
      </c>
      <c r="T108" s="39">
        <f>IF(R108=0,0,COUNTIF($R$4:R108,1))</f>
        <v>0</v>
      </c>
      <c r="U108" s="82">
        <f t="shared" si="9"/>
        <v>1</v>
      </c>
      <c r="V108" s="35"/>
      <c r="W108" s="35"/>
      <c r="X108" s="35"/>
      <c r="Y108" s="35"/>
      <c r="Z108" s="35"/>
      <c r="AA108" s="35"/>
      <c r="AB108" s="35"/>
    </row>
    <row r="109" spans="1:28" ht="18" customHeight="1" x14ac:dyDescent="0.2">
      <c r="A109" s="78">
        <v>18</v>
      </c>
      <c r="B109" s="79" t="s">
        <v>257</v>
      </c>
      <c r="C109" s="70">
        <f>IF(B109="","",IF(COUNT(D109:M109)=0,"",IF(O109&lt;6,SUM(D109:M109)+0.0001,SUM(SMALL(D109:M109,{1;2;3;4;5;6}))+(P109/10))))</f>
        <v>256.00009999999997</v>
      </c>
      <c r="D109" s="80"/>
      <c r="E109" s="80">
        <v>71</v>
      </c>
      <c r="F109" s="80">
        <v>60</v>
      </c>
      <c r="G109" s="80">
        <v>62</v>
      </c>
      <c r="H109" s="80">
        <v>63</v>
      </c>
      <c r="I109" s="80"/>
      <c r="J109" s="80"/>
      <c r="K109" s="80"/>
      <c r="L109" s="80"/>
      <c r="M109" s="80"/>
      <c r="N109" s="4">
        <f>IF(B109="","",IF(COUNT(D109:M109)=0,100,AVERAGEIF(D109:M109,"&lt;100")))</f>
        <v>64</v>
      </c>
      <c r="O109" s="3">
        <f t="shared" si="6"/>
        <v>4</v>
      </c>
      <c r="P109" s="35"/>
      <c r="Q109" s="39">
        <f t="shared" si="7"/>
        <v>1</v>
      </c>
      <c r="R109" s="39">
        <f t="shared" si="8"/>
        <v>0</v>
      </c>
      <c r="S109" s="39">
        <f ca="1">IF(Q109=0,0,COUNTIF($Q$4:Q109,1))</f>
        <v>77</v>
      </c>
      <c r="T109" s="39">
        <f>IF(R109=0,0,COUNTIF($R$4:R109,1))</f>
        <v>0</v>
      </c>
      <c r="U109" s="82">
        <f t="shared" si="9"/>
        <v>1</v>
      </c>
      <c r="V109" s="35"/>
      <c r="W109" s="35"/>
      <c r="X109" s="35"/>
      <c r="Y109" s="35"/>
      <c r="Z109" s="35"/>
      <c r="AA109" s="35"/>
      <c r="AB109" s="35"/>
    </row>
    <row r="110" spans="1:28" ht="18" customHeight="1" x14ac:dyDescent="0.2">
      <c r="A110" s="78">
        <v>18</v>
      </c>
      <c r="B110" s="79" t="s">
        <v>258</v>
      </c>
      <c r="C110" s="70">
        <f>IF(B110="","",IF(COUNT(D110:M110)=0,"",IF(O110&lt;6,SUM(D110:M110)+0.0001,SUM(SMALL(D110:M110,{1;2;3;4;5;6}))+(P110/10))))</f>
        <v>187.0001</v>
      </c>
      <c r="D110" s="80"/>
      <c r="E110" s="80"/>
      <c r="F110" s="98">
        <v>65</v>
      </c>
      <c r="G110" s="80">
        <v>61</v>
      </c>
      <c r="H110" s="80">
        <v>61</v>
      </c>
      <c r="I110" s="30"/>
      <c r="J110" s="30"/>
      <c r="K110" s="30"/>
      <c r="L110" s="30"/>
      <c r="M110" s="30"/>
      <c r="N110" s="4">
        <f>IF(B110="","",IF(COUNT(D110:M110)=0,100,AVERAGEIF(D110:M110,"&lt;100")))</f>
        <v>62.333333333333336</v>
      </c>
      <c r="O110" s="3">
        <f t="shared" si="6"/>
        <v>3</v>
      </c>
      <c r="P110" s="35"/>
      <c r="Q110" s="39">
        <f t="shared" si="7"/>
        <v>1</v>
      </c>
      <c r="R110" s="39">
        <f t="shared" si="8"/>
        <v>0</v>
      </c>
      <c r="S110" s="39">
        <f ca="1">IF(Q110=0,0,COUNTIF($Q$4:Q110,1))</f>
        <v>78</v>
      </c>
      <c r="T110" s="39">
        <f>IF(R110=0,0,COUNTIF($R$4:R110,1))</f>
        <v>0</v>
      </c>
      <c r="U110" s="40">
        <f t="shared" si="9"/>
        <v>1</v>
      </c>
      <c r="V110" s="35"/>
      <c r="W110" s="35"/>
      <c r="X110" s="35"/>
      <c r="Y110" s="35"/>
      <c r="Z110" s="35"/>
      <c r="AA110" s="35"/>
      <c r="AB110" s="35"/>
    </row>
    <row r="111" spans="1:28" ht="18" customHeight="1" thickBot="1" x14ac:dyDescent="0.25">
      <c r="A111" s="99">
        <v>18</v>
      </c>
      <c r="B111" s="95" t="s">
        <v>259</v>
      </c>
      <c r="C111" s="70">
        <f>IF(B111="","",IF(COUNT(D111:M111)=0,"",IF(O111&lt;6,SUM(D111:M111)+0.0001,SUM(SMALL(D111:M111,{1;2;3;4;5;6}))+(P111/10))))</f>
        <v>252.0001</v>
      </c>
      <c r="D111" s="96"/>
      <c r="E111" s="96">
        <v>65</v>
      </c>
      <c r="F111" s="80">
        <v>61</v>
      </c>
      <c r="G111" s="80">
        <v>62</v>
      </c>
      <c r="H111" s="80">
        <v>64</v>
      </c>
      <c r="I111" s="80"/>
      <c r="J111" s="80"/>
      <c r="K111" s="80"/>
      <c r="L111" s="80"/>
      <c r="M111" s="80"/>
      <c r="N111" s="4">
        <f>IF(B111="","",IF(COUNT(D111:M111)=0,100,AVERAGEIF(D111:M111,"&lt;100")))</f>
        <v>63</v>
      </c>
      <c r="O111" s="3">
        <f t="shared" si="6"/>
        <v>4</v>
      </c>
      <c r="P111" s="35"/>
      <c r="Q111" s="39">
        <f t="shared" si="7"/>
        <v>1</v>
      </c>
      <c r="R111" s="39">
        <f t="shared" si="8"/>
        <v>0</v>
      </c>
      <c r="S111" s="39">
        <f ca="1">IF(Q111=0,0,COUNTIF($Q$4:Q111,1))</f>
        <v>79</v>
      </c>
      <c r="T111" s="39">
        <f>IF(R111=0,0,COUNTIF($R$4:R111,1))</f>
        <v>0</v>
      </c>
      <c r="U111" s="82">
        <f t="shared" si="9"/>
        <v>1</v>
      </c>
      <c r="V111" s="35"/>
      <c r="W111" s="35"/>
      <c r="X111" s="35"/>
      <c r="Y111" s="35"/>
      <c r="Z111" s="35"/>
      <c r="AA111" s="35"/>
      <c r="AB111" s="35"/>
    </row>
    <row r="112" spans="1:28" ht="18" hidden="1" customHeight="1" thickBot="1" x14ac:dyDescent="0.25">
      <c r="A112" s="43"/>
      <c r="B112" s="44"/>
      <c r="C112" s="45" t="str">
        <f>IF(B112="","",IF(COUNT(D112:M112)=0,"",IF(O112&lt;6,SUM(D112:M112)+0.0001,SUM(SMALL(D112:M112,{1;2;3;4;5;6}))+(P112/10))))</f>
        <v/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" t="str">
        <f>IF(B112="","",IF(COUNT(D112:M112)=0,100,AVERAGEIF(D112:M112,"&lt;100")))</f>
        <v/>
      </c>
      <c r="O112" s="3">
        <f t="shared" si="6"/>
        <v>0</v>
      </c>
      <c r="P112" s="35"/>
      <c r="Q112" s="39">
        <f t="shared" si="7"/>
        <v>0</v>
      </c>
      <c r="R112" s="39">
        <f t="shared" si="8"/>
        <v>0</v>
      </c>
      <c r="S112" s="39">
        <f>IF(Q112=0,0,COUNTIF($Q$4:Q112,1))</f>
        <v>0</v>
      </c>
      <c r="T112" s="39">
        <f>IF(R112=0,0,COUNTIF($R$4:R112,1))</f>
        <v>0</v>
      </c>
      <c r="U112" s="40">
        <f t="shared" si="9"/>
        <v>0</v>
      </c>
      <c r="V112" s="35"/>
      <c r="W112" s="35"/>
      <c r="X112" s="35"/>
      <c r="Y112" s="35"/>
      <c r="Z112" s="35"/>
      <c r="AA112" s="35"/>
      <c r="AB112" s="35"/>
    </row>
    <row r="113" spans="1:28" ht="18" customHeight="1" thickTop="1" thickBot="1" x14ac:dyDescent="0.25">
      <c r="A113" s="83"/>
      <c r="B113" s="84" t="str">
        <f ca="1">IF(Keppendur!B111="","",Keppendur!B111)</f>
        <v>Eyþór - Pétur - Úlfar - Snorri</v>
      </c>
      <c r="C113" s="85">
        <f ca="1">IF(B113="","",IF(COUNT(D113:M113)=0,"",IF(O113&lt;6,SUM(D113:M113)+0.0001,SUM(SMALL(D113:M113,{1;2;3;4;5;6}))+(P113/10))))</f>
        <v>493.00009999999997</v>
      </c>
      <c r="D113" s="86"/>
      <c r="E113" s="86">
        <v>130</v>
      </c>
      <c r="F113" s="86">
        <v>120</v>
      </c>
      <c r="G113" s="86">
        <v>122</v>
      </c>
      <c r="H113" s="86">
        <v>121</v>
      </c>
      <c r="I113" s="86"/>
      <c r="J113" s="86"/>
      <c r="K113" s="86"/>
      <c r="L113" s="86"/>
      <c r="M113" s="86"/>
      <c r="N113" s="4">
        <f ca="1">IF(B113="","",IF(COUNT(D113:M113)=0,200,AVERAGEIF(D113:M113,"&lt;200")))</f>
        <v>123.25</v>
      </c>
      <c r="O113" s="3">
        <f t="shared" si="6"/>
        <v>4</v>
      </c>
      <c r="P113" s="35"/>
      <c r="Q113" s="39">
        <f t="shared" ca="1" si="7"/>
        <v>0</v>
      </c>
      <c r="R113" s="39">
        <f t="shared" ca="1" si="8"/>
        <v>0</v>
      </c>
      <c r="S113" s="39">
        <f ca="1">IF(Q113=0,0,COUNTIF($Q$4:Q113,1))</f>
        <v>0</v>
      </c>
      <c r="T113" s="39">
        <f ca="1">IF(R113=0,0,COUNTIF($R$4:R113,1))</f>
        <v>0</v>
      </c>
      <c r="U113" s="82">
        <f t="shared" ca="1" si="9"/>
        <v>1</v>
      </c>
      <c r="V113" s="35"/>
      <c r="W113" s="35"/>
      <c r="X113" s="35"/>
      <c r="Y113" s="35"/>
      <c r="Z113" s="35"/>
      <c r="AA113" s="35"/>
      <c r="AB113" s="35"/>
    </row>
    <row r="114" spans="1:28" ht="18" customHeight="1" thickTop="1" x14ac:dyDescent="0.2">
      <c r="A114" s="78">
        <v>19</v>
      </c>
      <c r="B114" s="79" t="s">
        <v>158</v>
      </c>
      <c r="C114" s="70">
        <f>IF(B114="","",IF(COUNT(D114:M114)=0,"",IF(O114&lt;6,SUM(D114:M114)+0.0001,SUM(SMALL(D114:M114,{1;2;3;4;5;6}))+(P114/10))))</f>
        <v>304.00009999999997</v>
      </c>
      <c r="D114" s="80">
        <v>62</v>
      </c>
      <c r="E114" s="80">
        <v>57</v>
      </c>
      <c r="F114" s="80">
        <v>58</v>
      </c>
      <c r="G114" s="80">
        <v>65</v>
      </c>
      <c r="H114" s="80">
        <v>62</v>
      </c>
      <c r="I114" s="80"/>
      <c r="J114" s="80"/>
      <c r="K114" s="80"/>
      <c r="L114" s="80"/>
      <c r="M114" s="80"/>
      <c r="N114" s="4">
        <f>IF(B114="","",IF(COUNT(D114:M114)=0,100,AVERAGEIF(D114:M114,"&lt;100")))</f>
        <v>60.8</v>
      </c>
      <c r="O114" s="3">
        <f t="shared" si="6"/>
        <v>5</v>
      </c>
      <c r="P114" s="35"/>
      <c r="Q114" s="39">
        <f t="shared" si="7"/>
        <v>1</v>
      </c>
      <c r="R114" s="39">
        <f t="shared" si="8"/>
        <v>0</v>
      </c>
      <c r="S114" s="39">
        <f ca="1">IF(Q114=0,0,COUNTIF($Q$4:Q114,1))</f>
        <v>80</v>
      </c>
      <c r="T114" s="39">
        <f>IF(R114=0,0,COUNTIF($R$4:R114,1))</f>
        <v>0</v>
      </c>
      <c r="U114" s="82">
        <f t="shared" si="9"/>
        <v>1</v>
      </c>
      <c r="V114" s="35"/>
      <c r="W114" s="35"/>
      <c r="X114" s="35"/>
      <c r="Y114" s="35"/>
      <c r="Z114" s="35"/>
      <c r="AA114" s="35"/>
      <c r="AB114" s="35"/>
    </row>
    <row r="115" spans="1:28" ht="18" customHeight="1" x14ac:dyDescent="0.2">
      <c r="A115" s="87">
        <v>19</v>
      </c>
      <c r="B115" s="79" t="s">
        <v>21</v>
      </c>
      <c r="C115" s="70">
        <f>IF(B115="","",IF(COUNT(D115:M115)=0,"",IF(O115&lt;6,SUM(D115:M115)+0.0001,SUM(SMALL(D115:M115,{1;2;3;4;5;6}))+(P115/10))))</f>
        <v>322.00009999999997</v>
      </c>
      <c r="D115" s="80">
        <v>67</v>
      </c>
      <c r="E115" s="80">
        <v>65</v>
      </c>
      <c r="F115" s="80">
        <v>64</v>
      </c>
      <c r="G115" s="80">
        <v>64</v>
      </c>
      <c r="H115" s="80">
        <v>62</v>
      </c>
      <c r="I115" s="80"/>
      <c r="J115" s="80"/>
      <c r="K115" s="80"/>
      <c r="L115" s="80"/>
      <c r="M115" s="80"/>
      <c r="N115" s="4">
        <f>IF(B115="","",IF(COUNT(D115:M115)=0,100,AVERAGEIF(D115:M115,"&lt;100")))</f>
        <v>64.400000000000006</v>
      </c>
      <c r="O115" s="3">
        <f t="shared" si="6"/>
        <v>5</v>
      </c>
      <c r="P115" s="35"/>
      <c r="Q115" s="39">
        <f t="shared" si="7"/>
        <v>1</v>
      </c>
      <c r="R115" s="39">
        <f t="shared" si="8"/>
        <v>0</v>
      </c>
      <c r="S115" s="39">
        <f ca="1">IF(Q115=0,0,COUNTIF($Q$4:Q115,1))</f>
        <v>81</v>
      </c>
      <c r="T115" s="39">
        <f>IF(R115=0,0,COUNTIF($R$4:R115,1))</f>
        <v>0</v>
      </c>
      <c r="U115" s="82">
        <f t="shared" si="9"/>
        <v>1</v>
      </c>
      <c r="V115" s="35"/>
      <c r="W115" s="35"/>
      <c r="X115" s="35"/>
      <c r="Y115" s="35"/>
      <c r="Z115" s="35"/>
      <c r="AA115" s="35"/>
      <c r="AB115" s="35"/>
    </row>
    <row r="116" spans="1:28" ht="18" customHeight="1" x14ac:dyDescent="0.2">
      <c r="A116" s="87">
        <v>19</v>
      </c>
      <c r="B116" s="79" t="s">
        <v>30</v>
      </c>
      <c r="C116" s="70">
        <f>IF(B116="","",IF(COUNT(D116:M116)=0,"",IF(O116&lt;6,SUM(D116:M116)+0.0001,SUM(SMALL(D116:M116,{1;2;3;4;5;6}))+(P116/10))))</f>
        <v>134.0001</v>
      </c>
      <c r="D116" s="80">
        <v>67</v>
      </c>
      <c r="E116" s="80">
        <v>67</v>
      </c>
      <c r="F116" s="80"/>
      <c r="G116" s="80"/>
      <c r="H116" s="80"/>
      <c r="I116" s="80"/>
      <c r="J116" s="80"/>
      <c r="K116" s="80"/>
      <c r="L116" s="80"/>
      <c r="M116" s="80"/>
      <c r="N116" s="4">
        <f>IF(B116="","",IF(COUNT(D116:M116)=0,100,AVERAGEIF(D116:M116,"&lt;100")))</f>
        <v>67</v>
      </c>
      <c r="O116" s="3">
        <f t="shared" si="6"/>
        <v>2</v>
      </c>
      <c r="P116" s="35"/>
      <c r="Q116" s="39">
        <f t="shared" si="7"/>
        <v>1</v>
      </c>
      <c r="R116" s="39">
        <f t="shared" si="8"/>
        <v>0</v>
      </c>
      <c r="S116" s="39">
        <f ca="1">IF(Q116=0,0,COUNTIF($Q$4:Q116,1))</f>
        <v>82</v>
      </c>
      <c r="T116" s="39">
        <f>IF(R116=0,0,COUNTIF($R$4:R116,1))</f>
        <v>0</v>
      </c>
      <c r="U116" s="82">
        <f t="shared" si="9"/>
        <v>1</v>
      </c>
      <c r="V116" s="35"/>
      <c r="W116" s="35"/>
      <c r="X116" s="35"/>
      <c r="Y116" s="35"/>
      <c r="Z116" s="35"/>
      <c r="AA116" s="35"/>
      <c r="AB116" s="35"/>
    </row>
    <row r="117" spans="1:28" ht="18" customHeight="1" thickBot="1" x14ac:dyDescent="0.25">
      <c r="A117" s="87">
        <v>19</v>
      </c>
      <c r="B117" s="79" t="s">
        <v>11</v>
      </c>
      <c r="C117" s="70">
        <f>IF(B117="","",IF(COUNT(D117:M117)=0,"",IF(O117&lt;6,SUM(D117:M117)+0.0001,SUM(SMALL(D117:M117,{1;2;3;4;5;6}))+(P117/10))))</f>
        <v>303.00009999999997</v>
      </c>
      <c r="D117" s="80">
        <v>66</v>
      </c>
      <c r="E117" s="80">
        <v>60</v>
      </c>
      <c r="F117" s="80">
        <v>59</v>
      </c>
      <c r="G117" s="80">
        <v>59</v>
      </c>
      <c r="H117" s="80">
        <v>59</v>
      </c>
      <c r="I117" s="80"/>
      <c r="J117" s="80"/>
      <c r="K117" s="80"/>
      <c r="L117" s="80"/>
      <c r="M117" s="80"/>
      <c r="N117" s="4">
        <f>IF(B117="","",IF(COUNT(D117:M117)=0,100,AVERAGEIF(D117:M117,"&lt;100")))</f>
        <v>60.6</v>
      </c>
      <c r="O117" s="3">
        <f t="shared" si="6"/>
        <v>5</v>
      </c>
      <c r="P117" s="35"/>
      <c r="Q117" s="39">
        <f t="shared" si="7"/>
        <v>1</v>
      </c>
      <c r="R117" s="39">
        <f t="shared" si="8"/>
        <v>0</v>
      </c>
      <c r="S117" s="39">
        <f ca="1">IF(Q117=0,0,COUNTIF($Q$4:Q117,1))</f>
        <v>83</v>
      </c>
      <c r="T117" s="39">
        <f>IF(R117=0,0,COUNTIF($R$4:R117,1))</f>
        <v>0</v>
      </c>
      <c r="U117" s="82">
        <f t="shared" si="9"/>
        <v>1</v>
      </c>
      <c r="V117" s="35"/>
      <c r="W117" s="35"/>
      <c r="X117" s="35"/>
      <c r="Y117" s="35"/>
      <c r="Z117" s="35"/>
      <c r="AA117" s="35"/>
      <c r="AB117" s="35"/>
    </row>
    <row r="118" spans="1:28" ht="18" hidden="1" customHeight="1" thickBot="1" x14ac:dyDescent="0.25">
      <c r="A118" s="43"/>
      <c r="B118" s="44"/>
      <c r="C118" s="45" t="str">
        <f>IF(B118="","",IF(COUNT(D118:M118)=0,"",IF(O118&lt;6,SUM(D118:M118)+0.0001,SUM(SMALL(D118:M118,{1;2;3;4;5;6}))+(P118/10))))</f>
        <v/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" t="str">
        <f>IF(B118="","",IF(COUNT(D118:M118)=0,100,AVERAGEIF(D118:M118,"&lt;100")))</f>
        <v/>
      </c>
      <c r="O118" s="3">
        <f t="shared" si="6"/>
        <v>0</v>
      </c>
      <c r="P118" s="35"/>
      <c r="Q118" s="39">
        <f t="shared" si="7"/>
        <v>0</v>
      </c>
      <c r="R118" s="39">
        <f t="shared" si="8"/>
        <v>0</v>
      </c>
      <c r="S118" s="39">
        <f>IF(Q118=0,0,COUNTIF($Q$4:Q118,1))</f>
        <v>0</v>
      </c>
      <c r="T118" s="39">
        <f>IF(R118=0,0,COUNTIF($R$4:R118,1))</f>
        <v>0</v>
      </c>
      <c r="U118" s="40">
        <f t="shared" si="9"/>
        <v>0</v>
      </c>
      <c r="V118" s="35"/>
      <c r="W118" s="35"/>
      <c r="X118" s="35"/>
      <c r="Y118" s="35"/>
      <c r="Z118" s="35"/>
      <c r="AA118" s="35"/>
      <c r="AB118" s="35"/>
    </row>
    <row r="119" spans="1:28" ht="18" customHeight="1" thickTop="1" thickBot="1" x14ac:dyDescent="0.25">
      <c r="A119" s="83" t="s">
        <v>244</v>
      </c>
      <c r="B119" s="84" t="str">
        <f ca="1">IF(Keppendur!B117="","",Keppendur!B117)</f>
        <v>Halldór - Jóhann - Sigurður - Þorbjörn</v>
      </c>
      <c r="C119" s="85">
        <f ca="1">IF(B119="","",IF(COUNT(D119:M119)=0,"",IF(O119&lt;6,SUM(D119:M119)+0.0001,SUM(SMALL(D119:M119,{1;2;3;4;5;6}))+(P119/10))))</f>
        <v>599.00009999999997</v>
      </c>
      <c r="D119" s="86">
        <v>124</v>
      </c>
      <c r="E119" s="86">
        <v>117</v>
      </c>
      <c r="F119" s="86">
        <v>117</v>
      </c>
      <c r="G119" s="86">
        <v>121</v>
      </c>
      <c r="H119" s="86">
        <v>120</v>
      </c>
      <c r="I119" s="86"/>
      <c r="J119" s="86"/>
      <c r="K119" s="86"/>
      <c r="L119" s="86"/>
      <c r="M119" s="86"/>
      <c r="N119" s="4">
        <f ca="1">IF(B119="","",IF(COUNT(D119:M119)=0,200,AVERAGEIF(D119:M119,"&lt;200")))</f>
        <v>119.8</v>
      </c>
      <c r="O119" s="3">
        <f t="shared" si="6"/>
        <v>5</v>
      </c>
      <c r="P119" s="35"/>
      <c r="Q119" s="39">
        <f t="shared" ca="1" si="7"/>
        <v>0</v>
      </c>
      <c r="R119" s="39">
        <f t="shared" ca="1" si="8"/>
        <v>1</v>
      </c>
      <c r="S119" s="39">
        <f ca="1">IF(Q119=0,0,COUNTIF($Q$4:Q119,1))</f>
        <v>0</v>
      </c>
      <c r="T119" s="39">
        <f ca="1">IF(R119=0,0,COUNTIF($R$4:R119,1))</f>
        <v>18</v>
      </c>
      <c r="U119" s="82">
        <f t="shared" ca="1" si="9"/>
        <v>1</v>
      </c>
      <c r="V119" s="35"/>
      <c r="W119" s="35"/>
      <c r="X119" s="35"/>
      <c r="Y119" s="35"/>
      <c r="Z119" s="35"/>
      <c r="AA119" s="35"/>
      <c r="AB119" s="35"/>
    </row>
    <row r="120" spans="1:28" ht="18" customHeight="1" thickTop="1" x14ac:dyDescent="0.2">
      <c r="A120" s="78">
        <v>20</v>
      </c>
      <c r="B120" s="79" t="s">
        <v>187</v>
      </c>
      <c r="C120" s="70">
        <f>IF(B120="","",IF(COUNT(D120:M120)=0,"",IF(O120&lt;6,SUM(D120:M120)+0.0001,SUM(SMALL(D120:M120,{1;2;3;4;5;6}))+(P120/10))))</f>
        <v>249.0001</v>
      </c>
      <c r="D120" s="80">
        <v>62</v>
      </c>
      <c r="E120" s="80">
        <v>64</v>
      </c>
      <c r="F120" s="80"/>
      <c r="G120" s="80">
        <v>60</v>
      </c>
      <c r="H120" s="80">
        <v>63</v>
      </c>
      <c r="I120" s="80"/>
      <c r="J120" s="80"/>
      <c r="K120" s="80"/>
      <c r="L120" s="80"/>
      <c r="M120" s="80"/>
      <c r="N120" s="4">
        <f>IF(B120="","",IF(COUNT(D120:M120)=0,100,AVERAGEIF(D120:M120,"&lt;100")))</f>
        <v>62.25</v>
      </c>
      <c r="O120" s="3">
        <f t="shared" si="6"/>
        <v>4</v>
      </c>
      <c r="P120" s="35"/>
      <c r="Q120" s="39">
        <f t="shared" si="7"/>
        <v>1</v>
      </c>
      <c r="R120" s="39">
        <f t="shared" si="8"/>
        <v>0</v>
      </c>
      <c r="S120" s="39">
        <f ca="1">IF(Q120=0,0,COUNTIF($Q$4:Q120,1))</f>
        <v>84</v>
      </c>
      <c r="T120" s="39">
        <f>IF(R120=0,0,COUNTIF($R$4:R120,1))</f>
        <v>0</v>
      </c>
      <c r="U120" s="82">
        <f t="shared" si="9"/>
        <v>1</v>
      </c>
      <c r="V120" s="35"/>
      <c r="W120" s="35"/>
      <c r="X120" s="35"/>
      <c r="Y120" s="35"/>
      <c r="Z120" s="35"/>
      <c r="AA120" s="35"/>
      <c r="AB120" s="35"/>
    </row>
    <row r="121" spans="1:28" ht="18" customHeight="1" x14ac:dyDescent="0.2">
      <c r="A121" s="87">
        <v>20</v>
      </c>
      <c r="B121" s="79" t="s">
        <v>3</v>
      </c>
      <c r="C121" s="70">
        <f>IF(B121="","",IF(COUNT(D121:M121)=0,"",IF(O121&lt;6,SUM(D121:M121)+0.0001,SUM(SMALL(D121:M121,{1;2;3;4;5;6}))+(P121/10))))</f>
        <v>317.00009999999997</v>
      </c>
      <c r="D121" s="80">
        <v>69</v>
      </c>
      <c r="E121" s="80">
        <v>65</v>
      </c>
      <c r="F121" s="80">
        <v>62</v>
      </c>
      <c r="G121" s="80">
        <v>63</v>
      </c>
      <c r="H121" s="80">
        <v>58</v>
      </c>
      <c r="I121" s="80"/>
      <c r="J121" s="80"/>
      <c r="K121" s="80"/>
      <c r="L121" s="80"/>
      <c r="M121" s="80"/>
      <c r="N121" s="4">
        <f>IF(B121="","",IF(COUNT(D121:M121)=0,100,AVERAGEIF(D121:M121,"&lt;100")))</f>
        <v>63.4</v>
      </c>
      <c r="O121" s="3">
        <f t="shared" si="6"/>
        <v>5</v>
      </c>
      <c r="P121" s="35"/>
      <c r="Q121" s="39">
        <f t="shared" si="7"/>
        <v>1</v>
      </c>
      <c r="R121" s="39">
        <f t="shared" si="8"/>
        <v>0</v>
      </c>
      <c r="S121" s="39">
        <f ca="1">IF(Q121=0,0,COUNTIF($Q$4:Q121,1))</f>
        <v>85</v>
      </c>
      <c r="T121" s="39">
        <f>IF(R121=0,0,COUNTIF($R$4:R121,1))</f>
        <v>0</v>
      </c>
      <c r="U121" s="82">
        <f t="shared" si="9"/>
        <v>1</v>
      </c>
      <c r="V121" s="35"/>
      <c r="W121" s="35"/>
      <c r="X121" s="35"/>
      <c r="Y121" s="35"/>
      <c r="Z121" s="35"/>
      <c r="AA121" s="35"/>
      <c r="AB121" s="35"/>
    </row>
    <row r="122" spans="1:28" ht="18" customHeight="1" x14ac:dyDescent="0.2">
      <c r="A122" s="87">
        <v>20</v>
      </c>
      <c r="B122" s="79" t="s">
        <v>188</v>
      </c>
      <c r="C122" s="70">
        <f>IF(B122="","",IF(COUNT(D122:M122)=0,"",IF(O122&lt;6,SUM(D122:M122)+0.0001,SUM(SMALL(D122:M122,{1;2;3;4;5;6}))+(P122/10))))</f>
        <v>254.0001</v>
      </c>
      <c r="D122" s="80">
        <v>61</v>
      </c>
      <c r="E122" s="80">
        <v>63</v>
      </c>
      <c r="F122" s="80"/>
      <c r="G122" s="80">
        <v>64</v>
      </c>
      <c r="H122" s="80">
        <v>66</v>
      </c>
      <c r="I122" s="80"/>
      <c r="J122" s="80"/>
      <c r="K122" s="80"/>
      <c r="L122" s="80"/>
      <c r="M122" s="80"/>
      <c r="N122" s="4">
        <f>IF(B122="","",IF(COUNT(D122:M122)=0,100,AVERAGEIF(D122:M122,"&lt;100")))</f>
        <v>63.5</v>
      </c>
      <c r="O122" s="3">
        <f t="shared" si="6"/>
        <v>4</v>
      </c>
      <c r="P122" s="35"/>
      <c r="Q122" s="39">
        <f t="shared" si="7"/>
        <v>1</v>
      </c>
      <c r="R122" s="39">
        <f t="shared" si="8"/>
        <v>0</v>
      </c>
      <c r="S122" s="39">
        <f ca="1">IF(Q122=0,0,COUNTIF($Q$4:Q122,1))</f>
        <v>86</v>
      </c>
      <c r="T122" s="39">
        <f>IF(R122=0,0,COUNTIF($R$4:R122,1))</f>
        <v>0</v>
      </c>
      <c r="U122" s="82">
        <f t="shared" si="9"/>
        <v>1</v>
      </c>
      <c r="V122" s="35"/>
      <c r="W122" s="35"/>
      <c r="X122" s="35"/>
      <c r="Y122" s="35"/>
      <c r="Z122" s="35"/>
      <c r="AA122" s="35"/>
      <c r="AB122" s="35"/>
    </row>
    <row r="123" spans="1:28" ht="18" customHeight="1" x14ac:dyDescent="0.2">
      <c r="A123" s="38">
        <v>20</v>
      </c>
      <c r="B123" s="79" t="s">
        <v>269</v>
      </c>
      <c r="C123" s="70">
        <f>IF(B123="","",IF(COUNT(D123:M123)=0,"",IF(O123&lt;6,SUM(D123:M123)+0.0001,SUM(SMALL(D123:M123,{1;2;3;4;5;6}))+(P123/10))))</f>
        <v>124.0001</v>
      </c>
      <c r="D123" s="80"/>
      <c r="E123" s="98"/>
      <c r="F123" s="30"/>
      <c r="G123" s="80">
        <v>59</v>
      </c>
      <c r="H123" s="80">
        <v>65</v>
      </c>
      <c r="I123" s="30"/>
      <c r="J123" s="30"/>
      <c r="K123" s="30"/>
      <c r="L123" s="30"/>
      <c r="M123" s="30"/>
      <c r="N123" s="4">
        <f>IF(B123="","",IF(COUNT(D123:M123)=0,100,AVERAGEIF(D123:M123,"&lt;100")))</f>
        <v>62</v>
      </c>
      <c r="O123" s="3">
        <f t="shared" si="6"/>
        <v>2</v>
      </c>
      <c r="P123" s="35"/>
      <c r="Q123" s="39">
        <f t="shared" si="7"/>
        <v>1</v>
      </c>
      <c r="R123" s="39">
        <f t="shared" si="8"/>
        <v>0</v>
      </c>
      <c r="S123" s="39">
        <f ca="1">IF(Q123=0,0,COUNTIF($Q$4:Q123,1))</f>
        <v>87</v>
      </c>
      <c r="T123" s="39">
        <f>IF(R123=0,0,COUNTIF($R$4:R123,1))</f>
        <v>0</v>
      </c>
      <c r="U123" s="40">
        <f t="shared" si="9"/>
        <v>1</v>
      </c>
      <c r="V123" s="35"/>
      <c r="W123" s="35"/>
      <c r="X123" s="35"/>
      <c r="Y123" s="35"/>
      <c r="Z123" s="35"/>
      <c r="AA123" s="35"/>
      <c r="AB123" s="35"/>
    </row>
    <row r="124" spans="1:28" ht="18" customHeight="1" thickBot="1" x14ac:dyDescent="0.25">
      <c r="A124" s="43">
        <v>20</v>
      </c>
      <c r="B124" s="79" t="s">
        <v>189</v>
      </c>
      <c r="C124" s="70">
        <f>IF(B124="","",IF(COUNT(D124:M124)=0,"",IF(O124&lt;6,SUM(D124:M124)+0.0001,SUM(SMALL(D124:M124,{1;2;3;4;5;6}))+(P124/10))))</f>
        <v>256.00009999999997</v>
      </c>
      <c r="D124" s="80">
        <v>61</v>
      </c>
      <c r="E124" s="98">
        <v>62</v>
      </c>
      <c r="F124" s="30"/>
      <c r="G124" s="80">
        <v>72</v>
      </c>
      <c r="H124" s="80">
        <v>61</v>
      </c>
      <c r="I124" s="46"/>
      <c r="J124" s="46"/>
      <c r="K124" s="46"/>
      <c r="L124" s="46"/>
      <c r="M124" s="46"/>
      <c r="N124" s="4">
        <f>IF(B124="","",IF(COUNT(D124:M124)=0,100,AVERAGEIF(D124:M124,"&lt;100")))</f>
        <v>64</v>
      </c>
      <c r="O124" s="3">
        <f t="shared" si="6"/>
        <v>4</v>
      </c>
      <c r="P124" s="35"/>
      <c r="Q124" s="39">
        <f t="shared" si="7"/>
        <v>1</v>
      </c>
      <c r="R124" s="39">
        <f t="shared" si="8"/>
        <v>0</v>
      </c>
      <c r="S124" s="39">
        <f ca="1">IF(Q124=0,0,COUNTIF($Q$4:Q124,1))</f>
        <v>88</v>
      </c>
      <c r="T124" s="39">
        <f>IF(R124=0,0,COUNTIF($R$4:R124,1))</f>
        <v>0</v>
      </c>
      <c r="U124" s="40">
        <f t="shared" si="9"/>
        <v>1</v>
      </c>
      <c r="V124" s="35"/>
      <c r="W124" s="35"/>
      <c r="X124" s="35"/>
      <c r="Y124" s="35"/>
      <c r="Z124" s="35"/>
      <c r="AA124" s="35"/>
      <c r="AB124" s="35"/>
    </row>
    <row r="125" spans="1:28" ht="18" customHeight="1" thickTop="1" thickBot="1" x14ac:dyDescent="0.25">
      <c r="A125" s="83" t="s">
        <v>198</v>
      </c>
      <c r="B125" s="84" t="str">
        <f ca="1">IF(Keppendur!B123="","",Keppendur!B123)</f>
        <v>Atli - Gunnar - Ingi - Lúðvík - Rudolf</v>
      </c>
      <c r="C125" s="85">
        <f ca="1">IF(B125="","",IF(COUNT(D125:M125)=0,"",IF(O125&lt;6,SUM(D125:M125)+0.0001,SUM(SMALL(D125:M125,{1;2;3;4;5;6}))+(P125/10))))</f>
        <v>481.00009999999997</v>
      </c>
      <c r="D125" s="86">
        <v>120</v>
      </c>
      <c r="E125" s="86">
        <v>124</v>
      </c>
      <c r="F125" s="86"/>
      <c r="G125" s="86">
        <v>119</v>
      </c>
      <c r="H125" s="86">
        <v>118</v>
      </c>
      <c r="I125" s="86"/>
      <c r="J125" s="86"/>
      <c r="K125" s="86"/>
      <c r="L125" s="86"/>
      <c r="M125" s="86"/>
      <c r="N125" s="4">
        <f ca="1">IF(B125="","",IF(COUNT(D125:M125)=0,200,AVERAGEIF(D125:M125,"&lt;200")))</f>
        <v>120.25</v>
      </c>
      <c r="O125" s="3">
        <f t="shared" si="6"/>
        <v>4</v>
      </c>
      <c r="P125" s="35"/>
      <c r="Q125" s="39">
        <f t="shared" ca="1" si="7"/>
        <v>0</v>
      </c>
      <c r="R125" s="39">
        <f t="shared" ca="1" si="8"/>
        <v>1</v>
      </c>
      <c r="S125" s="39">
        <f ca="1">IF(Q125=0,0,COUNTIF($Q$4:Q125,1))</f>
        <v>0</v>
      </c>
      <c r="T125" s="39">
        <f ca="1">IF(R125=0,0,COUNTIF($R$4:R125,1))</f>
        <v>19</v>
      </c>
      <c r="U125" s="82">
        <f t="shared" ca="1" si="9"/>
        <v>1</v>
      </c>
      <c r="V125" s="35"/>
      <c r="W125" s="35"/>
      <c r="X125" s="35"/>
      <c r="Y125" s="35"/>
      <c r="Z125" s="35"/>
      <c r="AA125" s="35"/>
      <c r="AB125" s="35"/>
    </row>
    <row r="126" spans="1:28" ht="18" customHeight="1" thickTop="1" x14ac:dyDescent="0.2">
      <c r="A126" s="78">
        <v>21</v>
      </c>
      <c r="B126" s="79" t="s">
        <v>160</v>
      </c>
      <c r="C126" s="70">
        <f>IF(B126="","",IF(COUNT(D126:M126)=0,"",IF(O126&lt;6,SUM(D126:M126)+0.0001,SUM(SMALL(D126:M126,{1;2;3;4;5;6}))+(P126/10))))</f>
        <v>255.0001</v>
      </c>
      <c r="D126" s="80">
        <v>62</v>
      </c>
      <c r="E126" s="80"/>
      <c r="F126" s="80">
        <v>62</v>
      </c>
      <c r="G126" s="80">
        <v>65</v>
      </c>
      <c r="H126" s="80">
        <v>66</v>
      </c>
      <c r="I126" s="80"/>
      <c r="J126" s="80"/>
      <c r="K126" s="80"/>
      <c r="L126" s="80"/>
      <c r="M126" s="80"/>
      <c r="N126" s="4">
        <f>IF(B126="","",IF(COUNT(D126:M126)=0,100,AVERAGEIF(D126:M126,"&lt;100")))</f>
        <v>63.75</v>
      </c>
      <c r="O126" s="3">
        <f t="shared" si="6"/>
        <v>4</v>
      </c>
      <c r="P126" s="35"/>
      <c r="Q126" s="39">
        <f t="shared" si="7"/>
        <v>1</v>
      </c>
      <c r="R126" s="39">
        <f t="shared" si="8"/>
        <v>0</v>
      </c>
      <c r="S126" s="39">
        <f ca="1">IF(Q126=0,0,COUNTIF($Q$4:Q126,1))</f>
        <v>89</v>
      </c>
      <c r="T126" s="39">
        <f>IF(R126=0,0,COUNTIF($R$4:R126,1))</f>
        <v>0</v>
      </c>
      <c r="U126" s="82">
        <f t="shared" si="9"/>
        <v>1</v>
      </c>
      <c r="V126" s="35"/>
      <c r="W126" s="35"/>
      <c r="X126" s="35"/>
      <c r="Y126" s="35"/>
      <c r="Z126" s="35"/>
      <c r="AA126" s="35"/>
      <c r="AB126" s="35"/>
    </row>
    <row r="127" spans="1:28" ht="18" customHeight="1" x14ac:dyDescent="0.2">
      <c r="A127" s="78">
        <v>21</v>
      </c>
      <c r="B127" s="79" t="s">
        <v>56</v>
      </c>
      <c r="C127" s="70">
        <f>IF(B127="","",IF(COUNT(D127:M127)=0,"",IF(O127&lt;6,SUM(D127:M127)+0.0001,SUM(SMALL(D127:M127,{1;2;3;4;5;6}))+(P127/10))))</f>
        <v>308.00009999999997</v>
      </c>
      <c r="D127" s="80">
        <v>59</v>
      </c>
      <c r="E127" s="80">
        <v>60</v>
      </c>
      <c r="F127" s="80">
        <v>65</v>
      </c>
      <c r="G127" s="80">
        <v>61</v>
      </c>
      <c r="H127" s="80">
        <v>63</v>
      </c>
      <c r="I127" s="80"/>
      <c r="J127" s="80"/>
      <c r="K127" s="80"/>
      <c r="L127" s="80"/>
      <c r="M127" s="80"/>
      <c r="N127" s="4">
        <f>IF(B127="","",IF(COUNT(D127:M127)=0,100,AVERAGEIF(D127:M127,"&lt;100")))</f>
        <v>61.6</v>
      </c>
      <c r="O127" s="3">
        <f t="shared" si="6"/>
        <v>5</v>
      </c>
      <c r="P127" s="35"/>
      <c r="Q127" s="39">
        <f t="shared" si="7"/>
        <v>1</v>
      </c>
      <c r="R127" s="39">
        <f t="shared" si="8"/>
        <v>0</v>
      </c>
      <c r="S127" s="39">
        <f ca="1">IF(Q127=0,0,COUNTIF($Q$4:Q127,1))</f>
        <v>90</v>
      </c>
      <c r="T127" s="39">
        <f>IF(R127=0,0,COUNTIF($R$4:R127,1))</f>
        <v>0</v>
      </c>
      <c r="U127" s="82">
        <f t="shared" si="9"/>
        <v>1</v>
      </c>
      <c r="V127" s="35"/>
      <c r="W127" s="35"/>
      <c r="X127" s="35"/>
      <c r="Y127" s="35"/>
      <c r="Z127" s="35"/>
      <c r="AA127" s="35"/>
      <c r="AB127" s="35"/>
    </row>
    <row r="128" spans="1:28" ht="18" customHeight="1" x14ac:dyDescent="0.2">
      <c r="A128" s="78">
        <v>21</v>
      </c>
      <c r="B128" s="79" t="s">
        <v>159</v>
      </c>
      <c r="C128" s="70">
        <f>IF(B128="","",IF(COUNT(D128:M128)=0,"",IF(O128&lt;6,SUM(D128:M128)+0.0001,SUM(SMALL(D128:M128,{1;2;3;4;5;6}))+(P128/10))))</f>
        <v>246.0001</v>
      </c>
      <c r="D128" s="80">
        <v>63</v>
      </c>
      <c r="E128" s="80">
        <v>64</v>
      </c>
      <c r="F128" s="80">
        <v>59</v>
      </c>
      <c r="G128" s="80">
        <v>60</v>
      </c>
      <c r="H128" s="80"/>
      <c r="I128" s="80"/>
      <c r="J128" s="80"/>
      <c r="K128" s="80"/>
      <c r="L128" s="80"/>
      <c r="M128" s="80"/>
      <c r="N128" s="4">
        <f>IF(B128="","",IF(COUNT(D128:M128)=0,100,AVERAGEIF(D128:M128,"&lt;100")))</f>
        <v>61.5</v>
      </c>
      <c r="O128" s="3">
        <f t="shared" si="6"/>
        <v>4</v>
      </c>
      <c r="P128" s="35"/>
      <c r="Q128" s="39">
        <f t="shared" si="7"/>
        <v>1</v>
      </c>
      <c r="R128" s="39">
        <f t="shared" si="8"/>
        <v>0</v>
      </c>
      <c r="S128" s="39">
        <f ca="1">IF(Q128=0,0,COUNTIF($Q$4:Q128,1))</f>
        <v>91</v>
      </c>
      <c r="T128" s="39">
        <f>IF(R128=0,0,COUNTIF($R$4:R128,1))</f>
        <v>0</v>
      </c>
      <c r="U128" s="82">
        <f t="shared" si="9"/>
        <v>1</v>
      </c>
      <c r="V128" s="35"/>
      <c r="W128" s="35"/>
      <c r="X128" s="35"/>
      <c r="Y128" s="35"/>
      <c r="Z128" s="35"/>
      <c r="AA128" s="35"/>
      <c r="AB128" s="35"/>
    </row>
    <row r="129" spans="1:28" ht="18" customHeight="1" thickBot="1" x14ac:dyDescent="0.25">
      <c r="A129" s="78">
        <v>21</v>
      </c>
      <c r="B129" s="79" t="s">
        <v>73</v>
      </c>
      <c r="C129" s="70">
        <f>IF(B129="","",IF(COUNT(D129:M129)=0,"",IF(O129&lt;6,SUM(D129:M129)+0.0001,SUM(SMALL(D129:M129,{1;2;3;4;5;6}))+(P129/10))))</f>
        <v>311.00009999999997</v>
      </c>
      <c r="D129" s="80">
        <v>63</v>
      </c>
      <c r="E129" s="80">
        <v>65</v>
      </c>
      <c r="F129" s="80">
        <v>58</v>
      </c>
      <c r="G129" s="80">
        <v>60</v>
      </c>
      <c r="H129" s="80">
        <v>65</v>
      </c>
      <c r="I129" s="80"/>
      <c r="J129" s="80"/>
      <c r="K129" s="80"/>
      <c r="L129" s="80"/>
      <c r="M129" s="80"/>
      <c r="N129" s="4">
        <f>IF(B129="","",IF(COUNT(D129:M129)=0,100,AVERAGEIF(D129:M129,"&lt;100")))</f>
        <v>62.2</v>
      </c>
      <c r="O129" s="3">
        <f t="shared" si="6"/>
        <v>5</v>
      </c>
      <c r="P129" s="35"/>
      <c r="Q129" s="39">
        <f t="shared" si="7"/>
        <v>1</v>
      </c>
      <c r="R129" s="39">
        <f t="shared" si="8"/>
        <v>0</v>
      </c>
      <c r="S129" s="39">
        <f ca="1">IF(Q129=0,0,COUNTIF($Q$4:Q129,1))</f>
        <v>92</v>
      </c>
      <c r="T129" s="39">
        <f>IF(R129=0,0,COUNTIF($R$4:R129,1))</f>
        <v>0</v>
      </c>
      <c r="U129" s="82">
        <f t="shared" si="9"/>
        <v>1</v>
      </c>
      <c r="V129" s="35"/>
      <c r="W129" s="35"/>
      <c r="X129" s="35"/>
      <c r="Y129" s="35"/>
      <c r="Z129" s="35"/>
      <c r="AA129" s="35"/>
      <c r="AB129" s="35"/>
    </row>
    <row r="130" spans="1:28" ht="18" hidden="1" customHeight="1" thickBot="1" x14ac:dyDescent="0.25">
      <c r="A130" s="43"/>
      <c r="B130" s="44"/>
      <c r="C130" s="45" t="str">
        <f>IF(B130="","",IF(COUNT(D130:M130)=0,"",IF(O130&lt;6,SUM(D130:M130)+0.0001,SUM(SMALL(D130:M130,{1;2;3;4;5;6}))+(P130/10))))</f>
        <v/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" t="str">
        <f>IF(B130="","",IF(COUNT(D130:M130)=0,100,AVERAGEIF(D130:M130,"&lt;100")))</f>
        <v/>
      </c>
      <c r="O130" s="3">
        <f t="shared" si="6"/>
        <v>0</v>
      </c>
      <c r="P130" s="35"/>
      <c r="Q130" s="39">
        <f t="shared" si="7"/>
        <v>0</v>
      </c>
      <c r="R130" s="39">
        <f t="shared" si="8"/>
        <v>0</v>
      </c>
      <c r="S130" s="39">
        <f>IF(Q130=0,0,COUNTIF($Q$4:Q130,1))</f>
        <v>0</v>
      </c>
      <c r="T130" s="39">
        <f>IF(R130=0,0,COUNTIF($R$4:R130,1))</f>
        <v>0</v>
      </c>
      <c r="U130" s="40">
        <f t="shared" si="9"/>
        <v>0</v>
      </c>
      <c r="V130" s="35"/>
      <c r="W130" s="35"/>
      <c r="X130" s="35"/>
      <c r="Y130" s="35"/>
      <c r="Z130" s="35"/>
      <c r="AA130" s="35"/>
      <c r="AB130" s="35"/>
    </row>
    <row r="131" spans="1:28" ht="18" customHeight="1" thickTop="1" thickBot="1" x14ac:dyDescent="0.25">
      <c r="A131" s="83" t="s">
        <v>245</v>
      </c>
      <c r="B131" s="84" t="str">
        <f ca="1">IF(Keppendur!B129="","",Keppendur!B129)</f>
        <v>Gunnar - Kjartan - Magnús - Sveinn</v>
      </c>
      <c r="C131" s="85">
        <f ca="1">IF(B131="","",IF(COUNT(D131:M131)=0,"",IF(O131&lt;6,SUM(D131:M131)+0.0001,SUM(SMALL(D131:M131,{1;2;3;4;5;6}))+(P131/10))))</f>
        <v>598.00009999999997</v>
      </c>
      <c r="D131" s="86">
        <v>118</v>
      </c>
      <c r="E131" s="86">
        <v>123</v>
      </c>
      <c r="F131" s="86">
        <v>115</v>
      </c>
      <c r="G131" s="86">
        <v>117</v>
      </c>
      <c r="H131" s="86">
        <v>125</v>
      </c>
      <c r="I131" s="86"/>
      <c r="J131" s="86"/>
      <c r="K131" s="86"/>
      <c r="L131" s="86"/>
      <c r="M131" s="86"/>
      <c r="N131" s="4">
        <f ca="1">IF(B131="","",IF(COUNT(D131:M131)=0,200,AVERAGEIF(D131:M131,"&lt;200")))</f>
        <v>119.6</v>
      </c>
      <c r="O131" s="3">
        <f t="shared" si="6"/>
        <v>5</v>
      </c>
      <c r="P131" s="35"/>
      <c r="Q131" s="39">
        <f t="shared" ca="1" si="7"/>
        <v>0</v>
      </c>
      <c r="R131" s="39">
        <f t="shared" ca="1" si="8"/>
        <v>1</v>
      </c>
      <c r="S131" s="39">
        <f ca="1">IF(Q131=0,0,COUNTIF($Q$4:Q131,1))</f>
        <v>0</v>
      </c>
      <c r="T131" s="39">
        <f ca="1">IF(R131=0,0,COUNTIF($R$4:R131,1))</f>
        <v>20</v>
      </c>
      <c r="U131" s="82">
        <f t="shared" ca="1" si="9"/>
        <v>1</v>
      </c>
      <c r="V131" s="35"/>
      <c r="W131" s="35"/>
      <c r="X131" s="35"/>
      <c r="Y131" s="35"/>
      <c r="Z131" s="35"/>
      <c r="AA131" s="35"/>
      <c r="AB131" s="35"/>
    </row>
    <row r="132" spans="1:28" ht="18" customHeight="1" thickTop="1" x14ac:dyDescent="0.2">
      <c r="A132" s="78">
        <v>22</v>
      </c>
      <c r="B132" s="79" t="s">
        <v>263</v>
      </c>
      <c r="C132" s="70">
        <f>IF(B132="","",IF(COUNT(D132:M132)=0,"",IF(O132&lt;6,SUM(D132:M132)+0.0001,SUM(SMALL(D132:M132,{1;2;3;4;5;6}))+(P132/10))))</f>
        <v>198.0001</v>
      </c>
      <c r="D132" s="80"/>
      <c r="E132" s="80"/>
      <c r="F132" s="80">
        <v>66</v>
      </c>
      <c r="G132" s="80">
        <v>65</v>
      </c>
      <c r="H132" s="80">
        <v>67</v>
      </c>
      <c r="I132" s="80"/>
      <c r="J132" s="80"/>
      <c r="K132" s="80"/>
      <c r="L132" s="80"/>
      <c r="M132" s="80"/>
      <c r="N132" s="4">
        <f>IF(B132="","",IF(COUNT(D132:M132)=0,100,AVERAGEIF(D132:M132,"&lt;100")))</f>
        <v>66</v>
      </c>
      <c r="O132" s="3">
        <f t="shared" ref="O132:O195" si="11">MIN(COUNT(D132:M132),6)</f>
        <v>3</v>
      </c>
      <c r="P132" s="35"/>
      <c r="Q132" s="39">
        <f t="shared" ref="Q132:Q195" si="12">IF(AND(ISNUMBER(A132),U132=1),1,0)</f>
        <v>1</v>
      </c>
      <c r="R132" s="39">
        <f t="shared" ref="R132:R195" si="13">IF(AND(ISTEXT(A132),U132=1),1,0)</f>
        <v>0</v>
      </c>
      <c r="S132" s="39">
        <f ca="1">IF(Q132=0,0,COUNTIF($Q$4:Q132,1))</f>
        <v>93</v>
      </c>
      <c r="T132" s="39">
        <f>IF(R132=0,0,COUNTIF($R$4:R132,1))</f>
        <v>0</v>
      </c>
      <c r="U132" s="82">
        <f t="shared" ref="U132:U195" si="14">IF(B132="",0,1)</f>
        <v>1</v>
      </c>
      <c r="V132" s="35"/>
      <c r="W132" s="35"/>
      <c r="X132" s="35"/>
      <c r="Y132" s="35"/>
      <c r="Z132" s="35"/>
      <c r="AA132" s="35"/>
      <c r="AB132" s="35"/>
    </row>
    <row r="133" spans="1:28" ht="18" customHeight="1" x14ac:dyDescent="0.2">
      <c r="A133" s="78">
        <v>22</v>
      </c>
      <c r="B133" s="79" t="s">
        <v>90</v>
      </c>
      <c r="C133" s="70">
        <f>IF(B133="","",IF(COUNT(D133:M133)=0,"",IF(O133&lt;6,SUM(D133:M133)+0.0001,SUM(SMALL(D133:M133,{1;2;3;4;5;6}))+(P133/10))))</f>
        <v>249.0001</v>
      </c>
      <c r="D133" s="80">
        <v>63</v>
      </c>
      <c r="E133" s="80">
        <v>62</v>
      </c>
      <c r="F133" s="80"/>
      <c r="G133" s="80">
        <v>59</v>
      </c>
      <c r="H133" s="80">
        <v>65</v>
      </c>
      <c r="I133" s="80"/>
      <c r="J133" s="80"/>
      <c r="K133" s="80"/>
      <c r="L133" s="80"/>
      <c r="M133" s="80"/>
      <c r="N133" s="4">
        <f>IF(B133="","",IF(COUNT(D133:M133)=0,100,AVERAGEIF(D133:M133,"&lt;100")))</f>
        <v>62.25</v>
      </c>
      <c r="O133" s="3">
        <f t="shared" si="11"/>
        <v>4</v>
      </c>
      <c r="P133" s="35"/>
      <c r="Q133" s="39">
        <f t="shared" si="12"/>
        <v>1</v>
      </c>
      <c r="R133" s="39">
        <f t="shared" si="13"/>
        <v>0</v>
      </c>
      <c r="S133" s="39">
        <f ca="1">IF(Q133=0,0,COUNTIF($Q$4:Q133,1))</f>
        <v>94</v>
      </c>
      <c r="T133" s="39">
        <f>IF(R133=0,0,COUNTIF($R$4:R133,1))</f>
        <v>0</v>
      </c>
      <c r="U133" s="82">
        <f t="shared" si="14"/>
        <v>1</v>
      </c>
      <c r="V133" s="35"/>
      <c r="W133" s="35"/>
      <c r="X133" s="35"/>
      <c r="Y133" s="35"/>
      <c r="Z133" s="35"/>
      <c r="AA133" s="35"/>
      <c r="AB133" s="35"/>
    </row>
    <row r="134" spans="1:28" ht="18" customHeight="1" x14ac:dyDescent="0.2">
      <c r="A134" s="78">
        <v>22</v>
      </c>
      <c r="B134" s="79" t="s">
        <v>102</v>
      </c>
      <c r="C134" s="70">
        <f>IF(B134="","",IF(COUNT(D134:M134)=0,"",IF(O134&lt;6,SUM(D134:M134)+0.0001,SUM(SMALL(D134:M134,{1;2;3;4;5;6}))+(P134/10))))</f>
        <v>306.00009999999997</v>
      </c>
      <c r="D134" s="80">
        <v>59</v>
      </c>
      <c r="E134" s="80">
        <v>65</v>
      </c>
      <c r="F134" s="80">
        <v>62</v>
      </c>
      <c r="G134" s="80">
        <v>62</v>
      </c>
      <c r="H134" s="80">
        <v>58</v>
      </c>
      <c r="I134" s="80"/>
      <c r="J134" s="80"/>
      <c r="K134" s="80"/>
      <c r="L134" s="80"/>
      <c r="M134" s="80"/>
      <c r="N134" s="4">
        <f>IF(B134="","",IF(COUNT(D134:M134)=0,100,AVERAGEIF(D134:M134,"&lt;100")))</f>
        <v>61.2</v>
      </c>
      <c r="O134" s="3">
        <f t="shared" si="11"/>
        <v>5</v>
      </c>
      <c r="P134" s="35"/>
      <c r="Q134" s="39">
        <f t="shared" si="12"/>
        <v>1</v>
      </c>
      <c r="R134" s="39">
        <f t="shared" si="13"/>
        <v>0</v>
      </c>
      <c r="S134" s="39">
        <f ca="1">IF(Q134=0,0,COUNTIF($Q$4:Q134,1))</f>
        <v>95</v>
      </c>
      <c r="T134" s="39">
        <f>IF(R134=0,0,COUNTIF($R$4:R134,1))</f>
        <v>0</v>
      </c>
      <c r="U134" s="82">
        <f t="shared" si="14"/>
        <v>1</v>
      </c>
      <c r="V134" s="35"/>
      <c r="W134" s="35"/>
      <c r="X134" s="35"/>
      <c r="Y134" s="35"/>
      <c r="Z134" s="35"/>
      <c r="AA134" s="35"/>
      <c r="AB134" s="35"/>
    </row>
    <row r="135" spans="1:28" ht="18" customHeight="1" thickBot="1" x14ac:dyDescent="0.25">
      <c r="A135" s="78">
        <v>22</v>
      </c>
      <c r="B135" s="79" t="s">
        <v>91</v>
      </c>
      <c r="C135" s="70">
        <f>IF(B135="","",IF(COUNT(D135:M135)=0,"",IF(O135&lt;6,SUM(D135:M135)+0.0001,SUM(SMALL(D135:M135,{1;2;3;4;5;6}))+(P135/10))))</f>
        <v>308.00009999999997</v>
      </c>
      <c r="D135" s="80">
        <v>62</v>
      </c>
      <c r="E135" s="80">
        <v>65</v>
      </c>
      <c r="F135" s="80">
        <v>57</v>
      </c>
      <c r="G135" s="80">
        <v>65</v>
      </c>
      <c r="H135" s="80">
        <v>59</v>
      </c>
      <c r="I135" s="80"/>
      <c r="J135" s="80"/>
      <c r="K135" s="80"/>
      <c r="L135" s="80"/>
      <c r="M135" s="80"/>
      <c r="N135" s="4">
        <f>IF(B135="","",IF(COUNT(D135:M135)=0,100,AVERAGEIF(D135:M135,"&lt;100")))</f>
        <v>61.6</v>
      </c>
      <c r="O135" s="3">
        <f t="shared" si="11"/>
        <v>5</v>
      </c>
      <c r="P135" s="35"/>
      <c r="Q135" s="39">
        <f t="shared" si="12"/>
        <v>1</v>
      </c>
      <c r="R135" s="39">
        <f t="shared" si="13"/>
        <v>0</v>
      </c>
      <c r="S135" s="39">
        <f ca="1">IF(Q135=0,0,COUNTIF($Q$4:Q135,1))</f>
        <v>96</v>
      </c>
      <c r="T135" s="39">
        <f>IF(R135=0,0,COUNTIF($R$4:R135,1))</f>
        <v>0</v>
      </c>
      <c r="U135" s="82">
        <f t="shared" si="14"/>
        <v>1</v>
      </c>
      <c r="V135" s="35"/>
      <c r="W135" s="35"/>
      <c r="X135" s="35"/>
      <c r="Y135" s="35"/>
      <c r="Z135" s="35"/>
      <c r="AA135" s="35"/>
      <c r="AB135" s="35"/>
    </row>
    <row r="136" spans="1:28" ht="18" hidden="1" customHeight="1" thickBot="1" x14ac:dyDescent="0.25">
      <c r="A136" s="43"/>
      <c r="B136" s="44"/>
      <c r="C136" s="45" t="str">
        <f>IF(B136="","",IF(COUNT(D136:M136)=0,"",IF(O136&lt;6,SUM(D136:M136)+0.0001,SUM(SMALL(D136:M136,{1;2;3;4;5;6}))+(P136/10))))</f>
        <v/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" t="str">
        <f>IF(B136="","",IF(COUNT(D136:M136)=0,100,AVERAGEIF(D136:M136,"&lt;100")))</f>
        <v/>
      </c>
      <c r="O136" s="3">
        <f t="shared" si="11"/>
        <v>0</v>
      </c>
      <c r="P136" s="35"/>
      <c r="Q136" s="39">
        <f t="shared" si="12"/>
        <v>0</v>
      </c>
      <c r="R136" s="39">
        <f t="shared" si="13"/>
        <v>0</v>
      </c>
      <c r="S136" s="39">
        <f>IF(Q136=0,0,COUNTIF($Q$4:Q136,1))</f>
        <v>0</v>
      </c>
      <c r="T136" s="39">
        <f>IF(R136=0,0,COUNTIF($R$4:R136,1))</f>
        <v>0</v>
      </c>
      <c r="U136" s="40">
        <f t="shared" si="14"/>
        <v>0</v>
      </c>
      <c r="V136" s="35"/>
      <c r="W136" s="35"/>
      <c r="X136" s="35"/>
      <c r="Y136" s="35"/>
      <c r="Z136" s="35"/>
      <c r="AA136" s="35"/>
      <c r="AB136" s="35"/>
    </row>
    <row r="137" spans="1:28" ht="18" customHeight="1" thickTop="1" thickBot="1" x14ac:dyDescent="0.25">
      <c r="A137" s="83" t="s">
        <v>246</v>
      </c>
      <c r="B137" s="84" t="str">
        <f ca="1">IF(Keppendur!B135="","",Keppendur!B135)</f>
        <v>Björgvin - Gunnar - Jón - Sævar</v>
      </c>
      <c r="C137" s="85">
        <f ca="1">IF(B137="","",IF(COUNT(D137:M137)=0,"",IF(O137&lt;6,SUM(D137:M137)+0.0001,SUM(SMALL(D137:M137,{1;2;3;4;5;6}))+(P137/10))))</f>
        <v>596.00009999999997</v>
      </c>
      <c r="D137" s="86">
        <v>117</v>
      </c>
      <c r="E137" s="86">
        <v>125</v>
      </c>
      <c r="F137" s="86">
        <v>118</v>
      </c>
      <c r="G137" s="86">
        <v>119</v>
      </c>
      <c r="H137" s="86">
        <v>117</v>
      </c>
      <c r="I137" s="86"/>
      <c r="J137" s="86"/>
      <c r="K137" s="86"/>
      <c r="L137" s="86"/>
      <c r="M137" s="86"/>
      <c r="N137" s="4">
        <f ca="1">IF(B137="","",IF(COUNT(D137:M137)=0,200,AVERAGEIF(D137:M137,"&lt;200")))</f>
        <v>119.2</v>
      </c>
      <c r="O137" s="3">
        <f t="shared" si="11"/>
        <v>5</v>
      </c>
      <c r="P137" s="35"/>
      <c r="Q137" s="39">
        <f t="shared" ca="1" si="12"/>
        <v>0</v>
      </c>
      <c r="R137" s="39">
        <f t="shared" ca="1" si="13"/>
        <v>1</v>
      </c>
      <c r="S137" s="39">
        <f ca="1">IF(Q137=0,0,COUNTIF($Q$4:Q137,1))</f>
        <v>0</v>
      </c>
      <c r="T137" s="39">
        <f ca="1">IF(R137=0,0,COUNTIF($R$4:R137,1))</f>
        <v>21</v>
      </c>
      <c r="U137" s="82">
        <f t="shared" ca="1" si="14"/>
        <v>1</v>
      </c>
      <c r="V137" s="35"/>
      <c r="W137" s="35"/>
      <c r="X137" s="35"/>
      <c r="Y137" s="35"/>
      <c r="Z137" s="35"/>
      <c r="AA137" s="35"/>
      <c r="AB137" s="35"/>
    </row>
    <row r="138" spans="1:28" ht="18" customHeight="1" thickTop="1" x14ac:dyDescent="0.2">
      <c r="A138" s="78">
        <v>23</v>
      </c>
      <c r="B138" s="79" t="s">
        <v>156</v>
      </c>
      <c r="C138" s="70">
        <f>IF(B138="","",IF(COUNT(D138:M138)=0,"",IF(O138&lt;6,SUM(D138:M138)+0.0001,SUM(SMALL(D138:M138,{1;2;3;4;5;6}))+(P138/10))))</f>
        <v>313.00009999999997</v>
      </c>
      <c r="D138" s="80">
        <v>63</v>
      </c>
      <c r="E138" s="80">
        <v>67</v>
      </c>
      <c r="F138" s="80">
        <v>58</v>
      </c>
      <c r="G138" s="80">
        <v>62</v>
      </c>
      <c r="H138" s="80">
        <v>63</v>
      </c>
      <c r="I138" s="80"/>
      <c r="J138" s="80"/>
      <c r="K138" s="80"/>
      <c r="L138" s="80"/>
      <c r="M138" s="80"/>
      <c r="N138" s="4">
        <f>IF(B138="","",IF(COUNT(D138:M138)=0,100,AVERAGEIF(D138:M138,"&lt;100")))</f>
        <v>62.6</v>
      </c>
      <c r="O138" s="3">
        <f t="shared" si="11"/>
        <v>5</v>
      </c>
      <c r="P138" s="35"/>
      <c r="Q138" s="39">
        <f t="shared" si="12"/>
        <v>1</v>
      </c>
      <c r="R138" s="39">
        <f t="shared" si="13"/>
        <v>0</v>
      </c>
      <c r="S138" s="39">
        <f ca="1">IF(Q138=0,0,COUNTIF($Q$4:Q138,1))</f>
        <v>97</v>
      </c>
      <c r="T138" s="39">
        <f>IF(R138=0,0,COUNTIF($R$4:R138,1))</f>
        <v>0</v>
      </c>
      <c r="U138" s="82">
        <f t="shared" si="14"/>
        <v>1</v>
      </c>
      <c r="V138" s="35"/>
      <c r="W138" s="35"/>
      <c r="X138" s="35"/>
      <c r="Y138" s="35"/>
      <c r="Z138" s="35"/>
      <c r="AA138" s="35"/>
      <c r="AB138" s="35"/>
    </row>
    <row r="139" spans="1:28" ht="18" customHeight="1" x14ac:dyDescent="0.2">
      <c r="A139" s="78">
        <v>23</v>
      </c>
      <c r="B139" s="93" t="s">
        <v>190</v>
      </c>
      <c r="C139" s="70">
        <f>IF(B139="","",IF(COUNT(D139:M139)=0,"",IF(O139&lt;6,SUM(D139:M139)+0.0001,SUM(SMALL(D139:M139,{1;2;3;4;5;6}))+(P139/10))))</f>
        <v>310.00009999999997</v>
      </c>
      <c r="D139" s="80">
        <v>65</v>
      </c>
      <c r="E139" s="80">
        <v>58</v>
      </c>
      <c r="F139" s="80">
        <v>61</v>
      </c>
      <c r="G139" s="80">
        <v>60</v>
      </c>
      <c r="H139" s="80">
        <v>66</v>
      </c>
      <c r="I139" s="80"/>
      <c r="J139" s="80"/>
      <c r="K139" s="80"/>
      <c r="L139" s="80"/>
      <c r="M139" s="80"/>
      <c r="N139" s="4">
        <f>IF(B139="","",IF(COUNT(D139:M139)=0,100,AVERAGEIF(D139:M139,"&lt;100")))</f>
        <v>62</v>
      </c>
      <c r="O139" s="3">
        <f t="shared" si="11"/>
        <v>5</v>
      </c>
      <c r="P139" s="35"/>
      <c r="Q139" s="39">
        <f t="shared" si="12"/>
        <v>1</v>
      </c>
      <c r="R139" s="39">
        <f t="shared" si="13"/>
        <v>0</v>
      </c>
      <c r="S139" s="39">
        <f ca="1">IF(Q139=0,0,COUNTIF($Q$4:Q139,1))</f>
        <v>98</v>
      </c>
      <c r="T139" s="39">
        <f>IF(R139=0,0,COUNTIF($R$4:R139,1))</f>
        <v>0</v>
      </c>
      <c r="U139" s="82">
        <f t="shared" si="14"/>
        <v>1</v>
      </c>
      <c r="V139" s="35"/>
      <c r="W139" s="35"/>
      <c r="X139" s="35"/>
      <c r="Y139" s="35"/>
      <c r="Z139" s="35"/>
      <c r="AA139" s="35"/>
      <c r="AB139" s="35"/>
    </row>
    <row r="140" spans="1:28" ht="18" customHeight="1" x14ac:dyDescent="0.2">
      <c r="A140" s="78">
        <v>23</v>
      </c>
      <c r="B140" s="93" t="s">
        <v>191</v>
      </c>
      <c r="C140" s="70">
        <f>IF(B140="","",IF(COUNT(D140:M140)=0,"",IF(O140&lt;6,SUM(D140:M140)+0.0001,SUM(SMALL(D140:M140,{1;2;3;4;5;6}))+(P140/10))))</f>
        <v>296.00009999999997</v>
      </c>
      <c r="D140" s="80">
        <v>59</v>
      </c>
      <c r="E140" s="80">
        <v>66</v>
      </c>
      <c r="F140" s="80">
        <v>58</v>
      </c>
      <c r="G140" s="80">
        <v>57</v>
      </c>
      <c r="H140" s="80">
        <v>56</v>
      </c>
      <c r="I140" s="80"/>
      <c r="J140" s="80"/>
      <c r="K140" s="80"/>
      <c r="L140" s="80"/>
      <c r="M140" s="80"/>
      <c r="N140" s="4">
        <f>IF(B140="","",IF(COUNT(D140:M140)=0,100,AVERAGEIF(D140:M140,"&lt;100")))</f>
        <v>59.2</v>
      </c>
      <c r="O140" s="3">
        <f t="shared" si="11"/>
        <v>5</v>
      </c>
      <c r="P140" s="35"/>
      <c r="Q140" s="39">
        <f t="shared" si="12"/>
        <v>1</v>
      </c>
      <c r="R140" s="39">
        <f t="shared" si="13"/>
        <v>0</v>
      </c>
      <c r="S140" s="39">
        <f ca="1">IF(Q140=0,0,COUNTIF($Q$4:Q140,1))</f>
        <v>99</v>
      </c>
      <c r="T140" s="39">
        <f>IF(R140=0,0,COUNTIF($R$4:R140,1))</f>
        <v>0</v>
      </c>
      <c r="U140" s="82">
        <f t="shared" si="14"/>
        <v>1</v>
      </c>
      <c r="V140" s="35"/>
      <c r="W140" s="35"/>
      <c r="X140" s="35"/>
      <c r="Y140" s="35"/>
      <c r="Z140" s="35"/>
      <c r="AA140" s="35"/>
      <c r="AB140" s="35"/>
    </row>
    <row r="141" spans="1:28" ht="18" customHeight="1" thickBot="1" x14ac:dyDescent="0.25">
      <c r="A141" s="78">
        <v>23</v>
      </c>
      <c r="B141" s="79" t="s">
        <v>162</v>
      </c>
      <c r="C141" s="70">
        <f>IF(B141="","",IF(COUNT(D141:M141)=0,"",IF(O141&lt;6,SUM(D141:M141)+0.0001,SUM(SMALL(D141:M141,{1;2;3;4;5;6}))+(P141/10))))</f>
        <v>317.00009999999997</v>
      </c>
      <c r="D141" s="80">
        <v>70</v>
      </c>
      <c r="E141" s="80">
        <v>63</v>
      </c>
      <c r="F141" s="80">
        <v>54</v>
      </c>
      <c r="G141" s="80">
        <v>66</v>
      </c>
      <c r="H141" s="80">
        <v>64</v>
      </c>
      <c r="I141" s="80"/>
      <c r="J141" s="80"/>
      <c r="K141" s="80"/>
      <c r="L141" s="80"/>
      <c r="M141" s="80"/>
      <c r="N141" s="4">
        <f>IF(B141="","",IF(COUNT(D141:M141)=0,100,AVERAGEIF(D141:M141,"&lt;100")))</f>
        <v>63.4</v>
      </c>
      <c r="O141" s="3">
        <f t="shared" si="11"/>
        <v>5</v>
      </c>
      <c r="P141" s="35"/>
      <c r="Q141" s="39">
        <f t="shared" si="12"/>
        <v>1</v>
      </c>
      <c r="R141" s="39">
        <f t="shared" si="13"/>
        <v>0</v>
      </c>
      <c r="S141" s="39">
        <f ca="1">IF(Q141=0,0,COUNTIF($Q$4:Q141,1))</f>
        <v>100</v>
      </c>
      <c r="T141" s="39">
        <f>IF(R141=0,0,COUNTIF($R$4:R141,1))</f>
        <v>0</v>
      </c>
      <c r="U141" s="82">
        <f t="shared" si="14"/>
        <v>1</v>
      </c>
      <c r="V141" s="35"/>
      <c r="W141" s="35"/>
      <c r="X141" s="35"/>
      <c r="Y141" s="35"/>
      <c r="Z141" s="35"/>
      <c r="AA141" s="35"/>
      <c r="AB141" s="35"/>
    </row>
    <row r="142" spans="1:28" ht="18" hidden="1" customHeight="1" thickBot="1" x14ac:dyDescent="0.25">
      <c r="A142" s="43"/>
      <c r="B142" s="44"/>
      <c r="C142" s="45" t="str">
        <f>IF(B142="","",IF(COUNT(D142:M142)=0,"",IF(O142&lt;6,SUM(D142:M142)+0.0001,SUM(SMALL(D142:M142,{1;2;3;4;5;6}))+(P142/10))))</f>
        <v/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" t="str">
        <f>IF(B142="","",IF(COUNT(D142:M142)=0,100,AVERAGEIF(D142:M142,"&lt;100")))</f>
        <v/>
      </c>
      <c r="O142" s="3">
        <f t="shared" si="11"/>
        <v>0</v>
      </c>
      <c r="P142" s="35"/>
      <c r="Q142" s="39">
        <f t="shared" si="12"/>
        <v>0</v>
      </c>
      <c r="R142" s="39">
        <f t="shared" si="13"/>
        <v>0</v>
      </c>
      <c r="S142" s="39">
        <f>IF(Q142=0,0,COUNTIF($Q$4:Q142,1))</f>
        <v>0</v>
      </c>
      <c r="T142" s="39">
        <f>IF(R142=0,0,COUNTIF($R$4:R142,1))</f>
        <v>0</v>
      </c>
      <c r="U142" s="40">
        <f t="shared" si="14"/>
        <v>0</v>
      </c>
      <c r="V142" s="35"/>
      <c r="W142" s="35"/>
      <c r="X142" s="35"/>
      <c r="Y142" s="35"/>
      <c r="Z142" s="35"/>
      <c r="AA142" s="35"/>
      <c r="AB142" s="35"/>
    </row>
    <row r="143" spans="1:28" ht="18" customHeight="1" thickTop="1" thickBot="1" x14ac:dyDescent="0.25">
      <c r="A143" s="83" t="s">
        <v>247</v>
      </c>
      <c r="B143" s="84" t="str">
        <f ca="1">IF(Keppendur!B141="","",Keppendur!B141)</f>
        <v>Emil - Leó - Patrekur - Ragnar</v>
      </c>
      <c r="C143" s="85">
        <f ca="1">IF(B143="","",IF(COUNT(D143:M143)=0,"",IF(O143&lt;6,SUM(D143:M143)+0.0001,SUM(SMALL(D143:M143,{1;2;3;4;5;6}))+(P143/10))))</f>
        <v>582.00009999999997</v>
      </c>
      <c r="D143" s="86">
        <v>120</v>
      </c>
      <c r="E143" s="86">
        <v>120</v>
      </c>
      <c r="F143" s="86">
        <v>110</v>
      </c>
      <c r="G143" s="86">
        <v>115</v>
      </c>
      <c r="H143" s="86">
        <v>117</v>
      </c>
      <c r="I143" s="86"/>
      <c r="J143" s="86"/>
      <c r="K143" s="86"/>
      <c r="L143" s="86"/>
      <c r="M143" s="86"/>
      <c r="N143" s="4">
        <f ca="1">IF(B143="","",IF(COUNT(D143:M143)=0,200,AVERAGEIF(D143:M143,"&lt;200")))</f>
        <v>116.4</v>
      </c>
      <c r="O143" s="3">
        <f t="shared" si="11"/>
        <v>5</v>
      </c>
      <c r="P143" s="35"/>
      <c r="Q143" s="39">
        <f t="shared" ca="1" si="12"/>
        <v>0</v>
      </c>
      <c r="R143" s="39">
        <f t="shared" ca="1" si="13"/>
        <v>1</v>
      </c>
      <c r="S143" s="39">
        <f ca="1">IF(Q143=0,0,COUNTIF($Q$4:Q143,1))</f>
        <v>0</v>
      </c>
      <c r="T143" s="39">
        <f ca="1">IF(R143=0,0,COUNTIF($R$4:R143,1))</f>
        <v>22</v>
      </c>
      <c r="U143" s="82">
        <f t="shared" ca="1" si="14"/>
        <v>1</v>
      </c>
      <c r="V143" s="35"/>
      <c r="W143" s="35"/>
      <c r="X143" s="35"/>
      <c r="Y143" s="35"/>
      <c r="Z143" s="35"/>
      <c r="AA143" s="35"/>
      <c r="AB143" s="35"/>
    </row>
    <row r="144" spans="1:28" ht="18" customHeight="1" thickTop="1" x14ac:dyDescent="0.2">
      <c r="A144" s="78">
        <v>24</v>
      </c>
      <c r="B144" s="79" t="s">
        <v>260</v>
      </c>
      <c r="C144" s="70">
        <f>IF(B144="","",IF(COUNT(D144:M144)=0,"",IF(O144&lt;6,SUM(D144:M144)+0.0001,SUM(SMALL(D144:M144,{1;2;3;4;5;6}))+(P144/10))))</f>
        <v>192.0001</v>
      </c>
      <c r="D144" s="80"/>
      <c r="E144" s="80">
        <v>64</v>
      </c>
      <c r="F144" s="98">
        <v>65</v>
      </c>
      <c r="G144" s="98">
        <v>63</v>
      </c>
      <c r="H144" s="30"/>
      <c r="I144" s="30"/>
      <c r="J144" s="30"/>
      <c r="K144" s="30"/>
      <c r="L144" s="30"/>
      <c r="M144" s="30"/>
      <c r="N144" s="4">
        <f>IF(B144="","",IF(COUNT(D144:M144)=0,100,AVERAGEIF(D144:M144,"&lt;100")))</f>
        <v>64</v>
      </c>
      <c r="O144" s="3">
        <f t="shared" si="11"/>
        <v>3</v>
      </c>
      <c r="P144" s="35"/>
      <c r="Q144" s="39">
        <f t="shared" si="12"/>
        <v>1</v>
      </c>
      <c r="R144" s="39">
        <f t="shared" si="13"/>
        <v>0</v>
      </c>
      <c r="S144" s="39">
        <f ca="1">IF(Q144=0,0,COUNTIF($Q$4:Q144,1))</f>
        <v>101</v>
      </c>
      <c r="T144" s="39">
        <f>IF(R144=0,0,COUNTIF($R$4:R144,1))</f>
        <v>0</v>
      </c>
      <c r="U144" s="40">
        <f t="shared" si="14"/>
        <v>1</v>
      </c>
      <c r="V144" s="35"/>
      <c r="W144" s="35"/>
      <c r="X144" s="35"/>
      <c r="Y144" s="35"/>
      <c r="Z144" s="35"/>
      <c r="AA144" s="35"/>
      <c r="AB144" s="35"/>
    </row>
    <row r="145" spans="1:28" ht="18" customHeight="1" x14ac:dyDescent="0.2">
      <c r="A145" s="78">
        <v>24</v>
      </c>
      <c r="B145" s="79" t="s">
        <v>261</v>
      </c>
      <c r="C145" s="70">
        <f>IF(B145="","",IF(COUNT(D145:M145)=0,"",IF(O145&lt;6,SUM(D145:M145)+0.0001,SUM(SMALL(D145:M145,{1;2;3;4;5;6}))+(P145/10))))</f>
        <v>124.0001</v>
      </c>
      <c r="D145" s="80"/>
      <c r="E145" s="80"/>
      <c r="F145" s="98">
        <v>61</v>
      </c>
      <c r="G145" s="98">
        <v>63</v>
      </c>
      <c r="H145" s="30"/>
      <c r="I145" s="30"/>
      <c r="J145" s="30"/>
      <c r="K145" s="30"/>
      <c r="L145" s="30"/>
      <c r="M145" s="30"/>
      <c r="N145" s="4">
        <f>IF(B145="","",IF(COUNT(D145:M145)=0,100,AVERAGEIF(D145:M145,"&lt;100")))</f>
        <v>62</v>
      </c>
      <c r="O145" s="3">
        <f t="shared" si="11"/>
        <v>2</v>
      </c>
      <c r="P145" s="35"/>
      <c r="Q145" s="39">
        <f t="shared" si="12"/>
        <v>1</v>
      </c>
      <c r="R145" s="39">
        <f t="shared" si="13"/>
        <v>0</v>
      </c>
      <c r="S145" s="39">
        <f ca="1">IF(Q145=0,0,COUNTIF($Q$4:Q145,1))</f>
        <v>102</v>
      </c>
      <c r="T145" s="39">
        <f>IF(R145=0,0,COUNTIF($R$4:R145,1))</f>
        <v>0</v>
      </c>
      <c r="U145" s="40">
        <f t="shared" si="14"/>
        <v>1</v>
      </c>
      <c r="V145" s="35"/>
      <c r="W145" s="35"/>
      <c r="X145" s="35"/>
      <c r="Y145" s="35"/>
      <c r="Z145" s="35"/>
      <c r="AA145" s="35"/>
      <c r="AB145" s="35"/>
    </row>
    <row r="146" spans="1:28" ht="18" customHeight="1" x14ac:dyDescent="0.2">
      <c r="A146" s="87">
        <v>24</v>
      </c>
      <c r="B146" s="79" t="s">
        <v>204</v>
      </c>
      <c r="C146" s="70">
        <f>IF(B146="","",IF(COUNT(D146:M146)=0,"",IF(O146&lt;6,SUM(D146:M146)+0.0001,SUM(SMALL(D146:M146,{1;2;3;4;5;6}))+(P146/10))))</f>
        <v>130.0001</v>
      </c>
      <c r="D146" s="80"/>
      <c r="E146" s="80"/>
      <c r="F146" s="30"/>
      <c r="G146" s="98">
        <v>66</v>
      </c>
      <c r="H146" s="98">
        <v>64</v>
      </c>
      <c r="I146" s="30"/>
      <c r="J146" s="30"/>
      <c r="K146" s="30"/>
      <c r="L146" s="30"/>
      <c r="M146" s="30"/>
      <c r="N146" s="4">
        <f>IF(B146="","",IF(COUNT(D146:M146)=0,100,AVERAGEIF(D146:M146,"&lt;100")))</f>
        <v>65</v>
      </c>
      <c r="O146" s="3">
        <f t="shared" si="11"/>
        <v>2</v>
      </c>
      <c r="P146" s="35"/>
      <c r="Q146" s="39">
        <f t="shared" si="12"/>
        <v>1</v>
      </c>
      <c r="R146" s="39">
        <f t="shared" si="13"/>
        <v>0</v>
      </c>
      <c r="S146" s="39">
        <f ca="1">IF(Q146=0,0,COUNTIF($Q$4:Q146,1))</f>
        <v>103</v>
      </c>
      <c r="T146" s="39">
        <f>IF(R146=0,0,COUNTIF($R$4:R146,1))</f>
        <v>0</v>
      </c>
      <c r="U146" s="40">
        <f t="shared" si="14"/>
        <v>1</v>
      </c>
      <c r="V146" s="35"/>
      <c r="W146" s="35"/>
      <c r="X146" s="35"/>
      <c r="Y146" s="35"/>
      <c r="Z146" s="35"/>
      <c r="AA146" s="35"/>
      <c r="AB146" s="35"/>
    </row>
    <row r="147" spans="1:28" ht="18" customHeight="1" thickBot="1" x14ac:dyDescent="0.25">
      <c r="A147" s="87">
        <v>24</v>
      </c>
      <c r="B147" s="79" t="s">
        <v>262</v>
      </c>
      <c r="C147" s="70">
        <f>IF(B147="","",IF(COUNT(D147:M147)=0,"",IF(O147&lt;6,SUM(D147:M147)+0.0001,SUM(SMALL(D147:M147,{1;2;3;4;5;6}))+(P147/10))))</f>
        <v>128.0001</v>
      </c>
      <c r="D147" s="80"/>
      <c r="E147" s="80"/>
      <c r="F147" s="30"/>
      <c r="G147" s="98">
        <v>65</v>
      </c>
      <c r="H147" s="98">
        <v>63</v>
      </c>
      <c r="I147" s="30"/>
      <c r="J147" s="30"/>
      <c r="K147" s="30"/>
      <c r="L147" s="30"/>
      <c r="M147" s="30"/>
      <c r="N147" s="4">
        <f>IF(B147="","",IF(COUNT(D147:M147)=0,100,AVERAGEIF(D147:M147,"&lt;100")))</f>
        <v>64</v>
      </c>
      <c r="O147" s="3">
        <f t="shared" si="11"/>
        <v>2</v>
      </c>
      <c r="P147" s="35"/>
      <c r="Q147" s="39">
        <f t="shared" si="12"/>
        <v>1</v>
      </c>
      <c r="R147" s="39">
        <f t="shared" si="13"/>
        <v>0</v>
      </c>
      <c r="S147" s="39">
        <f ca="1">IF(Q147=0,0,COUNTIF($Q$4:Q147,1))</f>
        <v>104</v>
      </c>
      <c r="T147" s="39">
        <f>IF(R147=0,0,COUNTIF($R$4:R147,1))</f>
        <v>0</v>
      </c>
      <c r="U147" s="40">
        <f t="shared" si="14"/>
        <v>1</v>
      </c>
      <c r="V147" s="35"/>
      <c r="W147" s="35"/>
      <c r="X147" s="35"/>
      <c r="Y147" s="35"/>
      <c r="Z147" s="35"/>
      <c r="AA147" s="35"/>
      <c r="AB147" s="35"/>
    </row>
    <row r="148" spans="1:28" ht="18" hidden="1" customHeight="1" thickBot="1" x14ac:dyDescent="0.25">
      <c r="A148" s="43"/>
      <c r="B148" s="44"/>
      <c r="C148" s="45" t="str">
        <f>IF(B148="","",IF(COUNT(D148:M148)=0,"",IF(O148&lt;6,SUM(D148:M148)+0.0001,SUM(SMALL(D148:M148,{1;2;3;4;5;6}))+(P148/10))))</f>
        <v/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" t="str">
        <f>IF(B148="","",IF(COUNT(D148:M148)=0,100,AVERAGEIF(D148:M148,"&lt;100")))</f>
        <v/>
      </c>
      <c r="O148" s="3">
        <f t="shared" si="11"/>
        <v>0</v>
      </c>
      <c r="P148" s="35"/>
      <c r="Q148" s="39">
        <f t="shared" si="12"/>
        <v>0</v>
      </c>
      <c r="R148" s="39">
        <f t="shared" si="13"/>
        <v>0</v>
      </c>
      <c r="S148" s="39">
        <f>IF(Q148=0,0,COUNTIF($Q$4:Q148,1))</f>
        <v>0</v>
      </c>
      <c r="T148" s="39">
        <f>IF(R148=0,0,COUNTIF($R$4:R148,1))</f>
        <v>0</v>
      </c>
      <c r="U148" s="40">
        <f t="shared" si="14"/>
        <v>0</v>
      </c>
      <c r="V148" s="35"/>
      <c r="W148" s="35"/>
      <c r="X148" s="35"/>
      <c r="Y148" s="35"/>
      <c r="Z148" s="35"/>
      <c r="AA148" s="35"/>
      <c r="AB148" s="35"/>
    </row>
    <row r="149" spans="1:28" ht="18" customHeight="1" thickTop="1" thickBot="1" x14ac:dyDescent="0.25">
      <c r="A149" s="47">
        <v>24</v>
      </c>
      <c r="B149" s="84" t="str">
        <f ca="1">IF(Keppendur!B147="","",Keppendur!B147)</f>
        <v>Benedikt - Gísli - Magnús - Rúnar</v>
      </c>
      <c r="C149" s="49">
        <f ca="1">IF(B149="","",IF(COUNT(D149:M149)=0,"",IF(O149&lt;6,SUM(D149:M149)+0.0001,SUM(SMALL(D149:M149,{1;2;3;4;5;6}))+(P149/10))))</f>
        <v>376.00009999999997</v>
      </c>
      <c r="D149" s="50"/>
      <c r="E149" s="50"/>
      <c r="F149" s="86">
        <v>126</v>
      </c>
      <c r="G149" s="86">
        <v>123</v>
      </c>
      <c r="H149" s="86">
        <v>127</v>
      </c>
      <c r="I149" s="50"/>
      <c r="J149" s="50"/>
      <c r="K149" s="50"/>
      <c r="L149" s="50"/>
      <c r="M149" s="50"/>
      <c r="N149" s="4">
        <f ca="1">IF(B149="","",IF(COUNT(D149:M149)=0,200,AVERAGEIF(D149:M149,"&lt;200")))</f>
        <v>125.33333333333333</v>
      </c>
      <c r="O149" s="3">
        <f t="shared" si="11"/>
        <v>3</v>
      </c>
      <c r="P149" s="35"/>
      <c r="Q149" s="39">
        <f t="shared" ca="1" si="12"/>
        <v>1</v>
      </c>
      <c r="R149" s="39">
        <f t="shared" ca="1" si="13"/>
        <v>0</v>
      </c>
      <c r="S149" s="39">
        <f ca="1">IF(Q149=0,0,COUNTIF($Q$4:Q149,1))</f>
        <v>105</v>
      </c>
      <c r="T149" s="39">
        <f ca="1">IF(R149=0,0,COUNTIF($R$4:R149,1))</f>
        <v>0</v>
      </c>
      <c r="U149" s="40">
        <f t="shared" ca="1" si="14"/>
        <v>1</v>
      </c>
      <c r="V149" s="35"/>
      <c r="W149" s="35"/>
      <c r="X149" s="35"/>
      <c r="Y149" s="35"/>
      <c r="Z149" s="35"/>
      <c r="AA149" s="35"/>
      <c r="AB149" s="35"/>
    </row>
    <row r="150" spans="1:28" ht="18" customHeight="1" thickTop="1" x14ac:dyDescent="0.2">
      <c r="A150" s="87">
        <v>25</v>
      </c>
      <c r="B150" s="79" t="s">
        <v>110</v>
      </c>
      <c r="C150" s="70">
        <f>IF(B150="","",IF(COUNT(D150:M150)=0,"",IF(O150&lt;6,SUM(D150:M150)+0.0001,SUM(SMALL(D150:M150,{1;2;3;4;5;6}))+(P150/10))))</f>
        <v>271.00009999999997</v>
      </c>
      <c r="D150" s="80"/>
      <c r="E150" s="80">
        <v>67</v>
      </c>
      <c r="F150" s="80">
        <v>70</v>
      </c>
      <c r="G150" s="80">
        <v>70</v>
      </c>
      <c r="H150" s="80">
        <v>64</v>
      </c>
      <c r="I150" s="80"/>
      <c r="J150" s="80"/>
      <c r="K150" s="80"/>
      <c r="L150" s="80"/>
      <c r="M150" s="80"/>
      <c r="N150" s="4">
        <f>IF(B150="","",IF(COUNT(D150:M150)=0,100,AVERAGEIF(D150:M150,"&lt;100")))</f>
        <v>67.75</v>
      </c>
      <c r="O150" s="3">
        <f t="shared" si="11"/>
        <v>4</v>
      </c>
      <c r="P150" s="35"/>
      <c r="Q150" s="39">
        <f t="shared" si="12"/>
        <v>1</v>
      </c>
      <c r="R150" s="39">
        <f t="shared" si="13"/>
        <v>0</v>
      </c>
      <c r="S150" s="39">
        <f ca="1">IF(Q150=0,0,COUNTIF($Q$4:Q150,1))</f>
        <v>106</v>
      </c>
      <c r="T150" s="39">
        <f>IF(R150=0,0,COUNTIF($R$4:R150,1))</f>
        <v>0</v>
      </c>
      <c r="U150" s="82">
        <f t="shared" si="14"/>
        <v>1</v>
      </c>
      <c r="V150" s="35"/>
      <c r="W150" s="35"/>
      <c r="X150" s="35"/>
      <c r="Y150" s="35"/>
      <c r="Z150" s="35"/>
      <c r="AA150" s="35"/>
      <c r="AB150" s="35"/>
    </row>
    <row r="151" spans="1:28" ht="18" customHeight="1" x14ac:dyDescent="0.2">
      <c r="A151" s="87">
        <v>25</v>
      </c>
      <c r="B151" s="79" t="s">
        <v>192</v>
      </c>
      <c r="C151" s="70">
        <f>IF(B151="","",IF(COUNT(D151:M151)=0,"",IF(O151&lt;6,SUM(D151:M151)+0.0001,SUM(SMALL(D151:M151,{1;2;3;4;5;6}))+(P151/10))))</f>
        <v>256.00009999999997</v>
      </c>
      <c r="D151" s="80">
        <v>67</v>
      </c>
      <c r="E151" s="80">
        <v>62</v>
      </c>
      <c r="F151" s="80">
        <v>66</v>
      </c>
      <c r="G151" s="80"/>
      <c r="H151" s="80">
        <v>61</v>
      </c>
      <c r="I151" s="80"/>
      <c r="J151" s="80"/>
      <c r="K151" s="80"/>
      <c r="L151" s="80"/>
      <c r="M151" s="80"/>
      <c r="N151" s="4">
        <f>IF(B151="","",IF(COUNT(D151:M151)=0,100,AVERAGEIF(D151:M151,"&lt;100")))</f>
        <v>64</v>
      </c>
      <c r="O151" s="3">
        <f t="shared" si="11"/>
        <v>4</v>
      </c>
      <c r="P151" s="35"/>
      <c r="Q151" s="39">
        <f t="shared" si="12"/>
        <v>1</v>
      </c>
      <c r="R151" s="39">
        <f t="shared" si="13"/>
        <v>0</v>
      </c>
      <c r="S151" s="39">
        <f ca="1">IF(Q151=0,0,COUNTIF($Q$4:Q151,1))</f>
        <v>107</v>
      </c>
      <c r="T151" s="39">
        <f>IF(R151=0,0,COUNTIF($R$4:R151,1))</f>
        <v>0</v>
      </c>
      <c r="U151" s="82">
        <f t="shared" si="14"/>
        <v>1</v>
      </c>
      <c r="V151" s="35"/>
      <c r="W151" s="35"/>
      <c r="X151" s="35"/>
      <c r="Y151" s="35"/>
      <c r="Z151" s="35"/>
      <c r="AA151" s="35"/>
      <c r="AB151" s="35"/>
    </row>
    <row r="152" spans="1:28" ht="18" customHeight="1" thickBot="1" x14ac:dyDescent="0.25">
      <c r="A152" s="78">
        <v>25</v>
      </c>
      <c r="B152" s="79" t="s">
        <v>193</v>
      </c>
      <c r="C152" s="70">
        <f>IF(B152="","",IF(COUNT(D152:M152)=0,"",IF(O152&lt;6,SUM(D152:M152)+0.0001,SUM(SMALL(D152:M152,{1;2;3;4;5;6}))+(P152/10))))</f>
        <v>329.00009999999997</v>
      </c>
      <c r="D152" s="80">
        <v>61</v>
      </c>
      <c r="E152" s="80">
        <v>68</v>
      </c>
      <c r="F152" s="80">
        <v>67</v>
      </c>
      <c r="G152" s="80">
        <v>68</v>
      </c>
      <c r="H152" s="80">
        <v>65</v>
      </c>
      <c r="I152" s="80"/>
      <c r="J152" s="80"/>
      <c r="K152" s="80"/>
      <c r="L152" s="80"/>
      <c r="M152" s="80"/>
      <c r="N152" s="4">
        <f>IF(B152="","",IF(COUNT(D152:M152)=0,100,AVERAGEIF(D152:M152,"&lt;100")))</f>
        <v>65.8</v>
      </c>
      <c r="O152" s="3">
        <f t="shared" si="11"/>
        <v>5</v>
      </c>
      <c r="P152" s="35"/>
      <c r="Q152" s="39">
        <f t="shared" si="12"/>
        <v>1</v>
      </c>
      <c r="R152" s="39">
        <f t="shared" si="13"/>
        <v>0</v>
      </c>
      <c r="S152" s="39">
        <f ca="1">IF(Q152=0,0,COUNTIF($Q$4:Q152,1))</f>
        <v>108</v>
      </c>
      <c r="T152" s="39">
        <f>IF(R152=0,0,COUNTIF($R$4:R152,1))</f>
        <v>0</v>
      </c>
      <c r="U152" s="82">
        <f t="shared" si="14"/>
        <v>1</v>
      </c>
      <c r="V152" s="35"/>
      <c r="W152" s="35"/>
      <c r="X152" s="35"/>
      <c r="Y152" s="35"/>
      <c r="Z152" s="35"/>
      <c r="AA152" s="35"/>
      <c r="AB152" s="35"/>
    </row>
    <row r="153" spans="1:28" ht="18" hidden="1" customHeight="1" x14ac:dyDescent="0.25">
      <c r="A153" s="78"/>
      <c r="B153" s="79"/>
      <c r="C153" s="70" t="str">
        <f>IF(B153="","",IF(COUNT(D153:M153)=0,"",IF(O153&lt;6,SUM(D153:M153)+0.0001,SUM(SMALL(D153:M153,{1;2;3;4;5;6}))+(P153/10))))</f>
        <v/>
      </c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4" t="str">
        <f>IF(B153="","",IF(COUNT(D153:M153)=0,100,AVERAGEIF(D153:M153,"&lt;100")))</f>
        <v/>
      </c>
      <c r="O153" s="3">
        <f t="shared" si="11"/>
        <v>0</v>
      </c>
      <c r="P153" s="35"/>
      <c r="Q153" s="39">
        <f t="shared" si="12"/>
        <v>0</v>
      </c>
      <c r="R153" s="39">
        <f t="shared" si="13"/>
        <v>0</v>
      </c>
      <c r="S153" s="39">
        <f>IF(Q153=0,0,COUNTIF($Q$4:Q153,1))</f>
        <v>0</v>
      </c>
      <c r="T153" s="39">
        <f>IF(R153=0,0,COUNTIF($R$4:R153,1))</f>
        <v>0</v>
      </c>
      <c r="U153" s="82">
        <f t="shared" si="14"/>
        <v>0</v>
      </c>
      <c r="V153" s="35"/>
      <c r="W153" s="35"/>
      <c r="X153" s="35"/>
      <c r="Y153" s="35"/>
      <c r="Z153" s="35"/>
      <c r="AA153" s="35"/>
      <c r="AB153" s="35"/>
    </row>
    <row r="154" spans="1:28" ht="18" hidden="1" customHeight="1" thickBot="1" x14ac:dyDescent="0.25">
      <c r="A154" s="43"/>
      <c r="B154" s="44"/>
      <c r="C154" s="45" t="str">
        <f>IF(B154="","",IF(COUNT(D154:M154)=0,"",IF(O154&lt;6,SUM(D154:M154)+0.0001,SUM(SMALL(D154:M154,{1;2;3;4;5;6}))+(P154/10))))</f>
        <v/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" t="str">
        <f>IF(B154="","",IF(COUNT(D154:M154)=0,100,AVERAGEIF(D154:M154,"&lt;100")))</f>
        <v/>
      </c>
      <c r="O154" s="3">
        <f t="shared" si="11"/>
        <v>0</v>
      </c>
      <c r="P154" s="35"/>
      <c r="Q154" s="39">
        <f t="shared" si="12"/>
        <v>0</v>
      </c>
      <c r="R154" s="39">
        <f t="shared" si="13"/>
        <v>0</v>
      </c>
      <c r="S154" s="39">
        <f>IF(Q154=0,0,COUNTIF($Q$4:Q154,1))</f>
        <v>0</v>
      </c>
      <c r="T154" s="39">
        <f>IF(R154=0,0,COUNTIF($R$4:R154,1))</f>
        <v>0</v>
      </c>
      <c r="U154" s="40">
        <f t="shared" si="14"/>
        <v>0</v>
      </c>
      <c r="V154" s="35"/>
      <c r="W154" s="35"/>
      <c r="X154" s="35"/>
      <c r="Y154" s="35"/>
      <c r="Z154" s="35"/>
      <c r="AA154" s="35"/>
      <c r="AB154" s="35"/>
    </row>
    <row r="155" spans="1:28" ht="18" customHeight="1" thickTop="1" thickBot="1" x14ac:dyDescent="0.25">
      <c r="A155" s="47" t="s">
        <v>199</v>
      </c>
      <c r="B155" s="84" t="str">
        <f ca="1">IF(Keppendur!B153="","",Keppendur!B153)</f>
        <v>Gunnar - Héðinn - Valur</v>
      </c>
      <c r="C155" s="85">
        <f ca="1">IF(B155="","",IF(COUNT(D155:M155)=0,"",IF(O155&lt;6,SUM(D155:M155)+0.0001,SUM(SMALL(D155:M155,{1;2;3;4;5;6}))+(P155/10))))</f>
        <v>648.00009999999997</v>
      </c>
      <c r="D155" s="86">
        <v>128</v>
      </c>
      <c r="E155" s="86">
        <v>127</v>
      </c>
      <c r="F155" s="86">
        <v>132</v>
      </c>
      <c r="G155" s="86">
        <v>138</v>
      </c>
      <c r="H155" s="86">
        <v>123</v>
      </c>
      <c r="I155" s="86"/>
      <c r="J155" s="86"/>
      <c r="K155" s="86"/>
      <c r="L155" s="86"/>
      <c r="M155" s="86"/>
      <c r="N155" s="4">
        <f ca="1">IF(B155="","",IF(COUNT(D155:M155)=0,200,AVERAGEIF(D155:M155,"&lt;200")))</f>
        <v>129.6</v>
      </c>
      <c r="O155" s="3">
        <f t="shared" si="11"/>
        <v>5</v>
      </c>
      <c r="P155" s="35"/>
      <c r="Q155" s="39">
        <f t="shared" ca="1" si="12"/>
        <v>0</v>
      </c>
      <c r="R155" s="39">
        <f t="shared" ca="1" si="13"/>
        <v>1</v>
      </c>
      <c r="S155" s="39">
        <f ca="1">IF(Q155=0,0,COUNTIF($Q$4:Q155,1))</f>
        <v>0</v>
      </c>
      <c r="T155" s="39">
        <f ca="1">IF(R155=0,0,COUNTIF($R$4:R155,1))</f>
        <v>23</v>
      </c>
      <c r="U155" s="82">
        <f t="shared" ca="1" si="14"/>
        <v>1</v>
      </c>
      <c r="V155" s="35"/>
      <c r="W155" s="35"/>
      <c r="X155" s="35"/>
      <c r="Y155" s="35"/>
      <c r="Z155" s="35"/>
      <c r="AA155" s="35"/>
      <c r="AB155" s="35"/>
    </row>
    <row r="156" spans="1:28" ht="18" customHeight="1" thickTop="1" x14ac:dyDescent="0.2">
      <c r="A156" s="78">
        <v>26</v>
      </c>
      <c r="B156" s="79" t="s">
        <v>34</v>
      </c>
      <c r="C156" s="70">
        <f>IF(B156="","",IF(COUNT(D156:M156)=0,"",IF(O156&lt;6,SUM(D156:M156)+0.0001,SUM(SMALL(D156:M156,{1;2;3;4;5;6}))+(P156/10))))</f>
        <v>303.00009999999997</v>
      </c>
      <c r="D156" s="80">
        <v>61</v>
      </c>
      <c r="E156" s="80">
        <v>59</v>
      </c>
      <c r="F156" s="80">
        <v>63</v>
      </c>
      <c r="G156" s="80">
        <v>60</v>
      </c>
      <c r="H156" s="80">
        <v>60</v>
      </c>
      <c r="I156" s="80"/>
      <c r="J156" s="80"/>
      <c r="K156" s="80"/>
      <c r="L156" s="80"/>
      <c r="M156" s="80"/>
      <c r="N156" s="4">
        <f>IF(B156="","",IF(COUNT(D156:M156)=0,100,AVERAGEIF(D156:M156,"&lt;100")))</f>
        <v>60.6</v>
      </c>
      <c r="O156" s="3">
        <f t="shared" si="11"/>
        <v>5</v>
      </c>
      <c r="P156" s="35"/>
      <c r="Q156" s="39">
        <f t="shared" si="12"/>
        <v>1</v>
      </c>
      <c r="R156" s="39">
        <f t="shared" si="13"/>
        <v>0</v>
      </c>
      <c r="S156" s="39">
        <f ca="1">IF(Q156=0,0,COUNTIF($Q$4:Q156,1))</f>
        <v>109</v>
      </c>
      <c r="T156" s="39">
        <f>IF(R156=0,0,COUNTIF($R$4:R156,1))</f>
        <v>0</v>
      </c>
      <c r="U156" s="82">
        <f t="shared" si="14"/>
        <v>1</v>
      </c>
      <c r="V156" s="35"/>
      <c r="W156" s="35"/>
      <c r="X156" s="35"/>
      <c r="Y156" s="35"/>
      <c r="Z156" s="35"/>
      <c r="AA156" s="35"/>
      <c r="AB156" s="35"/>
    </row>
    <row r="157" spans="1:28" ht="18" customHeight="1" x14ac:dyDescent="0.2">
      <c r="A157" s="87">
        <v>26</v>
      </c>
      <c r="B157" s="79" t="s">
        <v>15</v>
      </c>
      <c r="C157" s="70">
        <f>IF(B157="","",IF(COUNT(D157:M157)=0,"",IF(O157&lt;6,SUM(D157:M157)+0.0001,SUM(SMALL(D157:M157,{1;2;3;4;5;6}))+(P157/10))))</f>
        <v>310.00009999999997</v>
      </c>
      <c r="D157" s="80">
        <v>64</v>
      </c>
      <c r="E157" s="80">
        <v>59</v>
      </c>
      <c r="F157" s="80">
        <v>63</v>
      </c>
      <c r="G157" s="80">
        <v>61</v>
      </c>
      <c r="H157" s="80">
        <v>63</v>
      </c>
      <c r="I157" s="80"/>
      <c r="J157" s="80"/>
      <c r="K157" s="80"/>
      <c r="L157" s="80"/>
      <c r="M157" s="80"/>
      <c r="N157" s="4">
        <f>IF(B157="","",IF(COUNT(D157:M157)=0,100,AVERAGEIF(D157:M157,"&lt;100")))</f>
        <v>62</v>
      </c>
      <c r="O157" s="3">
        <f t="shared" si="11"/>
        <v>5</v>
      </c>
      <c r="P157" s="35"/>
      <c r="Q157" s="39">
        <f t="shared" si="12"/>
        <v>1</v>
      </c>
      <c r="R157" s="39">
        <f t="shared" si="13"/>
        <v>0</v>
      </c>
      <c r="S157" s="39">
        <f ca="1">IF(Q157=0,0,COUNTIF($Q$4:Q157,1))</f>
        <v>110</v>
      </c>
      <c r="T157" s="39">
        <f>IF(R157=0,0,COUNTIF($R$4:R157,1))</f>
        <v>0</v>
      </c>
      <c r="U157" s="82">
        <f t="shared" si="14"/>
        <v>1</v>
      </c>
      <c r="V157" s="35"/>
      <c r="W157" s="35"/>
      <c r="X157" s="35"/>
      <c r="Y157" s="35"/>
      <c r="Z157" s="35"/>
      <c r="AA157" s="35"/>
      <c r="AB157" s="35"/>
    </row>
    <row r="158" spans="1:28" ht="18" customHeight="1" x14ac:dyDescent="0.2">
      <c r="A158" s="78">
        <v>26</v>
      </c>
      <c r="B158" s="79" t="s">
        <v>29</v>
      </c>
      <c r="C158" s="70">
        <f>IF(B158="","",IF(COUNT(D158:M158)=0,"",IF(O158&lt;6,SUM(D158:M158)+0.0001,SUM(SMALL(D158:M158,{1;2;3;4;5;6}))+(P158/10))))</f>
        <v>241.0001</v>
      </c>
      <c r="D158" s="80">
        <v>64</v>
      </c>
      <c r="E158" s="80">
        <v>61</v>
      </c>
      <c r="F158" s="80"/>
      <c r="G158" s="80">
        <v>57</v>
      </c>
      <c r="H158" s="80">
        <v>59</v>
      </c>
      <c r="I158" s="80"/>
      <c r="J158" s="80"/>
      <c r="K158" s="80"/>
      <c r="L158" s="80"/>
      <c r="M158" s="80"/>
      <c r="N158" s="4">
        <f>IF(B158="","",IF(COUNT(D158:M158)=0,100,AVERAGEIF(D158:M158,"&lt;100")))</f>
        <v>60.25</v>
      </c>
      <c r="O158" s="3">
        <f t="shared" si="11"/>
        <v>4</v>
      </c>
      <c r="P158" s="35"/>
      <c r="Q158" s="39">
        <f t="shared" si="12"/>
        <v>1</v>
      </c>
      <c r="R158" s="39">
        <f t="shared" si="13"/>
        <v>0</v>
      </c>
      <c r="S158" s="39">
        <f ca="1">IF(Q158=0,0,COUNTIF($Q$4:Q158,1))</f>
        <v>111</v>
      </c>
      <c r="T158" s="39">
        <f>IF(R158=0,0,COUNTIF($R$4:R158,1))</f>
        <v>0</v>
      </c>
      <c r="U158" s="82">
        <f t="shared" si="14"/>
        <v>1</v>
      </c>
      <c r="V158" s="35"/>
      <c r="W158" s="35"/>
      <c r="X158" s="35"/>
      <c r="Y158" s="35"/>
      <c r="Z158" s="35"/>
      <c r="AA158" s="35"/>
      <c r="AB158" s="35"/>
    </row>
    <row r="159" spans="1:28" ht="18" customHeight="1" thickBot="1" x14ac:dyDescent="0.25">
      <c r="A159" s="38">
        <v>26</v>
      </c>
      <c r="B159" s="79" t="s">
        <v>194</v>
      </c>
      <c r="C159" s="70">
        <f>IF(B159="","",IF(COUNT(D159:M159)=0,"",IF(O159&lt;6,SUM(D159:M159)+0.0001,SUM(SMALL(D159:M159,{1;2;3;4;5;6}))+(P159/10))))</f>
        <v>297.00009999999997</v>
      </c>
      <c r="D159" s="80">
        <v>63</v>
      </c>
      <c r="E159" s="98">
        <v>57</v>
      </c>
      <c r="F159" s="80">
        <v>58</v>
      </c>
      <c r="G159" s="80">
        <v>58</v>
      </c>
      <c r="H159" s="80">
        <v>61</v>
      </c>
      <c r="I159" s="30"/>
      <c r="J159" s="30"/>
      <c r="K159" s="30"/>
      <c r="L159" s="30"/>
      <c r="M159" s="30"/>
      <c r="N159" s="4">
        <f>IF(B159="","",IF(COUNT(D159:M159)=0,100,AVERAGEIF(D159:M159,"&lt;100")))</f>
        <v>59.4</v>
      </c>
      <c r="O159" s="3">
        <f t="shared" si="11"/>
        <v>5</v>
      </c>
      <c r="P159" s="35"/>
      <c r="Q159" s="39">
        <f t="shared" si="12"/>
        <v>1</v>
      </c>
      <c r="R159" s="39">
        <f t="shared" si="13"/>
        <v>0</v>
      </c>
      <c r="S159" s="39">
        <f ca="1">IF(Q159=0,0,COUNTIF($Q$4:Q159,1))</f>
        <v>112</v>
      </c>
      <c r="T159" s="39">
        <f>IF(R159=0,0,COUNTIF($R$4:R159,1))</f>
        <v>0</v>
      </c>
      <c r="U159" s="40">
        <f t="shared" si="14"/>
        <v>1</v>
      </c>
      <c r="V159" s="35"/>
      <c r="W159" s="35"/>
      <c r="X159" s="35"/>
      <c r="Y159" s="35"/>
      <c r="Z159" s="35"/>
      <c r="AA159" s="35"/>
      <c r="AB159" s="35"/>
    </row>
    <row r="160" spans="1:28" ht="18" hidden="1" customHeight="1" thickBot="1" x14ac:dyDescent="0.25">
      <c r="A160" s="43"/>
      <c r="B160" s="44"/>
      <c r="C160" s="45" t="str">
        <f>IF(B160="","",IF(COUNT(D160:M160)=0,"",IF(O160&lt;6,SUM(D160:M160)+0.0001,SUM(SMALL(D160:M160,{1;2;3;4;5;6}))+(P160/10))))</f>
        <v/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" t="str">
        <f>IF(B160="","",IF(COUNT(D160:M160)=0,100,AVERAGEIF(D160:M160,"&lt;100")))</f>
        <v/>
      </c>
      <c r="O160" s="3">
        <f t="shared" si="11"/>
        <v>0</v>
      </c>
      <c r="P160" s="35"/>
      <c r="Q160" s="39">
        <f t="shared" si="12"/>
        <v>0</v>
      </c>
      <c r="R160" s="39">
        <f t="shared" si="13"/>
        <v>0</v>
      </c>
      <c r="S160" s="39">
        <f>IF(Q160=0,0,COUNTIF($Q$4:Q160,1))</f>
        <v>0</v>
      </c>
      <c r="T160" s="39">
        <f>IF(R160=0,0,COUNTIF($R$4:R160,1))</f>
        <v>0</v>
      </c>
      <c r="U160" s="40">
        <f t="shared" si="14"/>
        <v>0</v>
      </c>
      <c r="V160" s="35"/>
      <c r="W160" s="35"/>
      <c r="X160" s="35"/>
      <c r="Y160" s="35"/>
      <c r="Z160" s="35"/>
      <c r="AA160" s="35"/>
      <c r="AB160" s="35"/>
    </row>
    <row r="161" spans="1:28" ht="18" customHeight="1" thickTop="1" thickBot="1" x14ac:dyDescent="0.25">
      <c r="A161" s="83" t="s">
        <v>200</v>
      </c>
      <c r="B161" s="84" t="str">
        <f ca="1">IF(Keppendur!B159="","",Keppendur!B159)</f>
        <v>Jóhann H - Jóhann S - Magnús - Jónas</v>
      </c>
      <c r="C161" s="85">
        <f ca="1">IF(B161="","",IF(COUNT(D161:M161)=0,"",IF(O161&lt;6,SUM(D161:M161)+0.0001,SUM(SMALL(D161:M161,{1;2;3;4;5;6}))+(P161/10))))</f>
        <v>583.00009999999997</v>
      </c>
      <c r="D161" s="86">
        <v>122</v>
      </c>
      <c r="E161" s="86">
        <v>114</v>
      </c>
      <c r="F161" s="86">
        <v>118</v>
      </c>
      <c r="G161" s="86">
        <v>112</v>
      </c>
      <c r="H161" s="86">
        <v>117</v>
      </c>
      <c r="I161" s="86"/>
      <c r="J161" s="86"/>
      <c r="K161" s="86"/>
      <c r="L161" s="86"/>
      <c r="M161" s="86"/>
      <c r="N161" s="4">
        <f ca="1">IF(B161="","",IF(COUNT(D161:M161)=0,200,AVERAGEIF(D161:M161,"&lt;200")))</f>
        <v>116.6</v>
      </c>
      <c r="O161" s="3">
        <f t="shared" si="11"/>
        <v>5</v>
      </c>
      <c r="P161" s="35"/>
      <c r="Q161" s="39">
        <f t="shared" ca="1" si="12"/>
        <v>0</v>
      </c>
      <c r="R161" s="39">
        <f t="shared" ca="1" si="13"/>
        <v>1</v>
      </c>
      <c r="S161" s="39">
        <f ca="1">IF(Q161=0,0,COUNTIF($Q$4:Q161,1))</f>
        <v>0</v>
      </c>
      <c r="T161" s="39">
        <f ca="1">IF(R161=0,0,COUNTIF($R$4:R161,1))</f>
        <v>24</v>
      </c>
      <c r="U161" s="82">
        <f t="shared" ca="1" si="14"/>
        <v>1</v>
      </c>
      <c r="V161" s="35"/>
      <c r="W161" s="35"/>
      <c r="X161" s="35"/>
      <c r="Y161" s="35"/>
      <c r="Z161" s="35"/>
      <c r="AA161" s="35"/>
      <c r="AB161" s="35"/>
    </row>
    <row r="162" spans="1:28" ht="18" customHeight="1" thickTop="1" x14ac:dyDescent="0.2">
      <c r="A162" s="87">
        <v>27</v>
      </c>
      <c r="B162" s="79" t="s">
        <v>157</v>
      </c>
      <c r="C162" s="70">
        <f>IF(B162="","",IF(COUNT(D162:M162)=0,"",IF(O162&lt;6,SUM(D162:M162)+0.0001,SUM(SMALL(D162:M162,{1;2;3;4;5;6}))+(P162/10))))</f>
        <v>255.0001</v>
      </c>
      <c r="D162" s="80">
        <v>63</v>
      </c>
      <c r="E162" s="80">
        <v>70</v>
      </c>
      <c r="F162" s="80">
        <v>60</v>
      </c>
      <c r="G162" s="80"/>
      <c r="H162" s="80">
        <v>62</v>
      </c>
      <c r="I162" s="80"/>
      <c r="J162" s="80"/>
      <c r="K162" s="80"/>
      <c r="L162" s="80"/>
      <c r="M162" s="80"/>
      <c r="N162" s="4">
        <f>IF(B162="","",IF(COUNT(D162:M162)=0,100,AVERAGEIF(D162:M162,"&lt;100")))</f>
        <v>63.75</v>
      </c>
      <c r="O162" s="3">
        <f t="shared" si="11"/>
        <v>4</v>
      </c>
      <c r="P162" s="35"/>
      <c r="Q162" s="39">
        <f t="shared" si="12"/>
        <v>1</v>
      </c>
      <c r="R162" s="39">
        <f t="shared" si="13"/>
        <v>0</v>
      </c>
      <c r="S162" s="39">
        <f ca="1">IF(Q162=0,0,COUNTIF($Q$4:Q162,1))</f>
        <v>113</v>
      </c>
      <c r="T162" s="39">
        <f>IF(R162=0,0,COUNTIF($R$4:R162,1))</f>
        <v>0</v>
      </c>
      <c r="U162" s="82">
        <f t="shared" si="14"/>
        <v>1</v>
      </c>
      <c r="V162" s="35"/>
      <c r="W162" s="35"/>
      <c r="X162" s="35"/>
      <c r="Y162" s="35"/>
      <c r="Z162" s="35"/>
      <c r="AA162" s="35"/>
      <c r="AB162" s="35"/>
    </row>
    <row r="163" spans="1:28" ht="18" customHeight="1" x14ac:dyDescent="0.2">
      <c r="A163" s="78">
        <v>27</v>
      </c>
      <c r="B163" s="79" t="s">
        <v>195</v>
      </c>
      <c r="C163" s="70">
        <f>IF(B163="","",IF(COUNT(D163:M163)=0,"",IF(O163&lt;6,SUM(D163:M163)+0.0001,SUM(SMALL(D163:M163,{1;2;3;4;5;6}))+(P163/10))))</f>
        <v>201.0001</v>
      </c>
      <c r="D163" s="80">
        <v>69</v>
      </c>
      <c r="E163" s="80"/>
      <c r="F163" s="80">
        <v>61</v>
      </c>
      <c r="G163" s="80"/>
      <c r="H163" s="80">
        <v>71</v>
      </c>
      <c r="I163" s="80"/>
      <c r="J163" s="80"/>
      <c r="K163" s="80"/>
      <c r="L163" s="80"/>
      <c r="M163" s="80"/>
      <c r="N163" s="4">
        <f>IF(B163="","",IF(COUNT(D163:M163)=0,100,AVERAGEIF(D163:M163,"&lt;100")))</f>
        <v>67</v>
      </c>
      <c r="O163" s="3">
        <f t="shared" si="11"/>
        <v>3</v>
      </c>
      <c r="P163" s="35"/>
      <c r="Q163" s="39">
        <f t="shared" si="12"/>
        <v>1</v>
      </c>
      <c r="R163" s="39">
        <f t="shared" si="13"/>
        <v>0</v>
      </c>
      <c r="S163" s="39">
        <f ca="1">IF(Q163=0,0,COUNTIF($Q$4:Q163,1))</f>
        <v>114</v>
      </c>
      <c r="T163" s="39">
        <f>IF(R163=0,0,COUNTIF($R$4:R163,1))</f>
        <v>0</v>
      </c>
      <c r="U163" s="82">
        <f t="shared" si="14"/>
        <v>1</v>
      </c>
      <c r="V163" s="35"/>
      <c r="W163" s="35"/>
      <c r="X163" s="35"/>
      <c r="Y163" s="35"/>
      <c r="Z163" s="35"/>
      <c r="AA163" s="35"/>
      <c r="AB163" s="35"/>
    </row>
    <row r="164" spans="1:28" ht="18" customHeight="1" x14ac:dyDescent="0.2">
      <c r="A164" s="78">
        <v>27</v>
      </c>
      <c r="B164" s="79" t="s">
        <v>196</v>
      </c>
      <c r="C164" s="70">
        <f>IF(B164="","",IF(COUNT(D164:M164)=0,"",IF(O164&lt;6,SUM(D164:M164)+0.0001,SUM(SMALL(D164:M164,{1;2;3;4;5;6}))+(P164/10))))</f>
        <v>254.0001</v>
      </c>
      <c r="D164" s="80">
        <v>62</v>
      </c>
      <c r="E164" s="80">
        <v>66</v>
      </c>
      <c r="F164" s="80"/>
      <c r="G164" s="80">
        <v>65</v>
      </c>
      <c r="H164" s="80">
        <v>61</v>
      </c>
      <c r="I164" s="80"/>
      <c r="J164" s="80"/>
      <c r="K164" s="80"/>
      <c r="L164" s="80"/>
      <c r="M164" s="80"/>
      <c r="N164" s="4">
        <f>IF(B164="","",IF(COUNT(D164:M164)=0,100,AVERAGEIF(D164:M164,"&lt;100")))</f>
        <v>63.5</v>
      </c>
      <c r="O164" s="3">
        <f t="shared" si="11"/>
        <v>4</v>
      </c>
      <c r="P164" s="35"/>
      <c r="Q164" s="39">
        <f t="shared" si="12"/>
        <v>1</v>
      </c>
      <c r="R164" s="39">
        <f t="shared" si="13"/>
        <v>0</v>
      </c>
      <c r="S164" s="39">
        <f ca="1">IF(Q164=0,0,COUNTIF($Q$4:Q164,1))</f>
        <v>115</v>
      </c>
      <c r="T164" s="39">
        <f>IF(R164=0,0,COUNTIF($R$4:R164,1))</f>
        <v>0</v>
      </c>
      <c r="U164" s="82">
        <f t="shared" si="14"/>
        <v>1</v>
      </c>
      <c r="V164" s="35"/>
      <c r="W164" s="35"/>
      <c r="X164" s="35"/>
      <c r="Y164" s="35"/>
      <c r="Z164" s="35"/>
      <c r="AA164" s="35"/>
      <c r="AB164" s="35"/>
    </row>
    <row r="165" spans="1:28" ht="18" customHeight="1" x14ac:dyDescent="0.2">
      <c r="A165" s="78">
        <v>27</v>
      </c>
      <c r="B165" s="79" t="s">
        <v>270</v>
      </c>
      <c r="C165" s="70">
        <f>IF(B165="","",IF(COUNT(D165:M165)=0,"",IF(O165&lt;6,SUM(D165:M165)+0.0001,SUM(SMALL(D165:M165,{1;2;3;4;5;6}))+(P165/10))))</f>
        <v>62.000100000000003</v>
      </c>
      <c r="D165" s="80"/>
      <c r="E165" s="80"/>
      <c r="F165" s="80"/>
      <c r="G165" s="80"/>
      <c r="H165" s="80">
        <v>62</v>
      </c>
      <c r="I165" s="80"/>
      <c r="J165" s="80"/>
      <c r="K165" s="80"/>
      <c r="L165" s="80"/>
      <c r="M165" s="80"/>
      <c r="N165" s="4">
        <f>IF(B165="","",IF(COUNT(D165:M165)=0,100,AVERAGEIF(D165:M165,"&lt;100")))</f>
        <v>62</v>
      </c>
      <c r="O165" s="3">
        <f t="shared" si="11"/>
        <v>1</v>
      </c>
      <c r="P165" s="35"/>
      <c r="Q165" s="39">
        <f t="shared" si="12"/>
        <v>1</v>
      </c>
      <c r="R165" s="39">
        <f t="shared" si="13"/>
        <v>0</v>
      </c>
      <c r="S165" s="39">
        <f ca="1">IF(Q165=0,0,COUNTIF($Q$4:Q165,1))</f>
        <v>116</v>
      </c>
      <c r="T165" s="39">
        <f>IF(R165=0,0,COUNTIF($R$4:R165,1))</f>
        <v>0</v>
      </c>
      <c r="U165" s="82">
        <f t="shared" si="14"/>
        <v>1</v>
      </c>
      <c r="V165" s="35"/>
      <c r="W165" s="35"/>
      <c r="X165" s="35"/>
      <c r="Y165" s="35"/>
      <c r="Z165" s="35"/>
      <c r="AA165" s="35"/>
      <c r="AB165" s="35"/>
    </row>
    <row r="166" spans="1:28" ht="18" customHeight="1" thickBot="1" x14ac:dyDescent="0.25">
      <c r="A166" s="78">
        <v>27</v>
      </c>
      <c r="B166" s="79" t="s">
        <v>255</v>
      </c>
      <c r="C166" s="70">
        <f>IF(B166="","",IF(COUNT(D166:M166)=0,"",IF(O166&lt;6,SUM(D166:M166)+0.0001,SUM(SMALL(D166:M166,{1;2;3;4;5;6}))+(P166/10))))</f>
        <v>262.00009999999997</v>
      </c>
      <c r="D166" s="80"/>
      <c r="E166" s="80">
        <v>65</v>
      </c>
      <c r="F166" s="80">
        <v>63</v>
      </c>
      <c r="G166" s="98">
        <v>68</v>
      </c>
      <c r="H166" s="80">
        <v>66</v>
      </c>
      <c r="I166" s="46"/>
      <c r="J166" s="46"/>
      <c r="K166" s="46"/>
      <c r="L166" s="46"/>
      <c r="M166" s="46"/>
      <c r="N166" s="4">
        <f>IF(B166="","",IF(COUNT(D166:M166)=0,100,AVERAGEIF(D166:M166,"&lt;100")))</f>
        <v>65.5</v>
      </c>
      <c r="O166" s="3">
        <f t="shared" si="11"/>
        <v>4</v>
      </c>
      <c r="P166" s="35"/>
      <c r="Q166" s="39">
        <f t="shared" si="12"/>
        <v>1</v>
      </c>
      <c r="R166" s="39">
        <f t="shared" si="13"/>
        <v>0</v>
      </c>
      <c r="S166" s="39">
        <f ca="1">IF(Q166=0,0,COUNTIF($Q$4:Q166,1))</f>
        <v>117</v>
      </c>
      <c r="T166" s="39">
        <f>IF(R166=0,0,COUNTIF($R$4:R166,1))</f>
        <v>0</v>
      </c>
      <c r="U166" s="40">
        <f t="shared" si="14"/>
        <v>1</v>
      </c>
      <c r="V166" s="35"/>
      <c r="W166" s="35"/>
      <c r="X166" s="35"/>
      <c r="Y166" s="35"/>
      <c r="Z166" s="35"/>
      <c r="AA166" s="35"/>
      <c r="AB166" s="35"/>
    </row>
    <row r="167" spans="1:28" ht="18" customHeight="1" thickTop="1" thickBot="1" x14ac:dyDescent="0.25">
      <c r="A167" s="83" t="s">
        <v>201</v>
      </c>
      <c r="B167" s="84" t="str">
        <f ca="1">IF(Keppendur!B165="","",Keppendur!B165)</f>
        <v>Bjarni - Guðmundur - Sigurbjörn - Sigurþór - Steindór</v>
      </c>
      <c r="C167" s="85">
        <f ca="1">IF(B167="","",IF(COUNT(D167:M167)=0,"",IF(O167&lt;6,SUM(D167:M167)+0.0001,SUM(SMALL(D167:M167,{1;2;3;4;5;6}))+(P167/10))))</f>
        <v>627.00009999999997</v>
      </c>
      <c r="D167" s="86">
        <v>125</v>
      </c>
      <c r="E167" s="86">
        <v>130</v>
      </c>
      <c r="F167" s="86">
        <v>119</v>
      </c>
      <c r="G167" s="86">
        <v>133</v>
      </c>
      <c r="H167" s="86">
        <v>120</v>
      </c>
      <c r="I167" s="86"/>
      <c r="J167" s="86"/>
      <c r="K167" s="86"/>
      <c r="L167" s="86"/>
      <c r="M167" s="86"/>
      <c r="N167" s="4">
        <f ca="1">IF(B167="","",IF(COUNT(D167:M167)=0,200,AVERAGEIF(D167:M167,"&lt;200")))</f>
        <v>125.4</v>
      </c>
      <c r="O167" s="3">
        <f t="shared" si="11"/>
        <v>5</v>
      </c>
      <c r="P167" s="35"/>
      <c r="Q167" s="39">
        <f t="shared" ca="1" si="12"/>
        <v>0</v>
      </c>
      <c r="R167" s="39">
        <f t="shared" ca="1" si="13"/>
        <v>1</v>
      </c>
      <c r="S167" s="39">
        <f ca="1">IF(Q167=0,0,COUNTIF($Q$4:Q167,1))</f>
        <v>0</v>
      </c>
      <c r="T167" s="39">
        <f ca="1">IF(R167=0,0,COUNTIF($R$4:R167,1))</f>
        <v>25</v>
      </c>
      <c r="U167" s="82">
        <f t="shared" ca="1" si="14"/>
        <v>1</v>
      </c>
      <c r="V167" s="35"/>
      <c r="W167" s="35"/>
      <c r="X167" s="35"/>
      <c r="Y167" s="35"/>
      <c r="Z167" s="35"/>
      <c r="AA167" s="35"/>
      <c r="AB167" s="35"/>
    </row>
    <row r="168" spans="1:28" ht="18" customHeight="1" thickTop="1" x14ac:dyDescent="0.2">
      <c r="A168" s="87">
        <v>28</v>
      </c>
      <c r="B168" s="79" t="s">
        <v>7</v>
      </c>
      <c r="C168" s="70">
        <f>IF(B168="","",IF(COUNT(D168:M168)=0,"",IF(O168&lt;6,SUM(D168:M168)+0.0001,SUM(SMALL(D168:M168,{1;2;3;4;5;6}))+(P168/10))))</f>
        <v>253.0001</v>
      </c>
      <c r="D168" s="80">
        <v>68</v>
      </c>
      <c r="E168" s="80">
        <v>64</v>
      </c>
      <c r="F168" s="80"/>
      <c r="G168" s="80">
        <v>62</v>
      </c>
      <c r="H168" s="80">
        <v>59</v>
      </c>
      <c r="I168" s="80"/>
      <c r="J168" s="80"/>
      <c r="K168" s="80"/>
      <c r="L168" s="80"/>
      <c r="M168" s="80"/>
      <c r="N168" s="4">
        <f>IF(B168="","",IF(COUNT(D168:M168)=0,100,AVERAGEIF(D168:M168,"&lt;100")))</f>
        <v>63.25</v>
      </c>
      <c r="O168" s="3">
        <f t="shared" si="11"/>
        <v>4</v>
      </c>
      <c r="P168" s="35"/>
      <c r="Q168" s="39">
        <f t="shared" si="12"/>
        <v>1</v>
      </c>
      <c r="R168" s="39">
        <f t="shared" si="13"/>
        <v>0</v>
      </c>
      <c r="S168" s="39">
        <f ca="1">IF(Q168=0,0,COUNTIF($Q$4:Q168,1))</f>
        <v>118</v>
      </c>
      <c r="T168" s="39">
        <f>IF(R168=0,0,COUNTIF($R$4:R168,1))</f>
        <v>0</v>
      </c>
      <c r="U168" s="82">
        <f t="shared" si="14"/>
        <v>1</v>
      </c>
      <c r="V168" s="35"/>
      <c r="W168" s="35"/>
      <c r="X168" s="35"/>
      <c r="Y168" s="35"/>
      <c r="Z168" s="35"/>
      <c r="AA168" s="35"/>
      <c r="AB168" s="35"/>
    </row>
    <row r="169" spans="1:28" ht="18" customHeight="1" x14ac:dyDescent="0.2">
      <c r="A169" s="78">
        <v>28</v>
      </c>
      <c r="B169" s="79" t="s">
        <v>197</v>
      </c>
      <c r="C169" s="70">
        <f>IF(B169="","",IF(COUNT(D169:M169)=0,"",IF(O169&lt;6,SUM(D169:M169)+0.0001,SUM(SMALL(D169:M169,{1;2;3;4;5;6}))+(P169/10))))</f>
        <v>132.0001</v>
      </c>
      <c r="D169" s="80">
        <v>70</v>
      </c>
      <c r="E169" s="80"/>
      <c r="F169" s="80">
        <v>62</v>
      </c>
      <c r="G169" s="80"/>
      <c r="H169" s="80"/>
      <c r="I169" s="80"/>
      <c r="J169" s="80"/>
      <c r="K169" s="80"/>
      <c r="L169" s="80"/>
      <c r="M169" s="80"/>
      <c r="N169" s="4">
        <f>IF(B169="","",IF(COUNT(D169:M169)=0,100,AVERAGEIF(D169:M169,"&lt;100")))</f>
        <v>66</v>
      </c>
      <c r="O169" s="3">
        <f t="shared" si="11"/>
        <v>2</v>
      </c>
      <c r="P169" s="35"/>
      <c r="Q169" s="39">
        <f t="shared" si="12"/>
        <v>1</v>
      </c>
      <c r="R169" s="39">
        <f t="shared" si="13"/>
        <v>0</v>
      </c>
      <c r="S169" s="39">
        <f ca="1">IF(Q169=0,0,COUNTIF($Q$4:Q169,1))</f>
        <v>119</v>
      </c>
      <c r="T169" s="39">
        <f>IF(R169=0,0,COUNTIF($R$4:R169,1))</f>
        <v>0</v>
      </c>
      <c r="U169" s="82">
        <f t="shared" si="14"/>
        <v>1</v>
      </c>
      <c r="V169" s="35"/>
      <c r="W169" s="35"/>
      <c r="X169" s="35"/>
      <c r="Y169" s="35"/>
      <c r="Z169" s="35"/>
      <c r="AA169" s="35"/>
      <c r="AB169" s="35"/>
    </row>
    <row r="170" spans="1:28" ht="18" customHeight="1" x14ac:dyDescent="0.2">
      <c r="A170" s="78">
        <v>28</v>
      </c>
      <c r="B170" s="79" t="s">
        <v>53</v>
      </c>
      <c r="C170" s="70">
        <f>IF(B170="","",IF(COUNT(D170:M170)=0,"",IF(O170&lt;6,SUM(D170:M170)+0.0001,SUM(SMALL(D170:M170,{1;2;3;4;5;6}))+(P170/10))))</f>
        <v>298.00009999999997</v>
      </c>
      <c r="D170" s="80">
        <v>59</v>
      </c>
      <c r="E170" s="80">
        <v>58</v>
      </c>
      <c r="F170" s="80">
        <v>61</v>
      </c>
      <c r="G170" s="80">
        <v>62</v>
      </c>
      <c r="H170" s="80">
        <v>58</v>
      </c>
      <c r="I170" s="80"/>
      <c r="J170" s="80"/>
      <c r="K170" s="80"/>
      <c r="L170" s="80"/>
      <c r="M170" s="80"/>
      <c r="N170" s="4">
        <f>IF(B170="","",IF(COUNT(D170:M170)=0,100,AVERAGEIF(D170:M170,"&lt;100")))</f>
        <v>59.6</v>
      </c>
      <c r="O170" s="3">
        <f t="shared" si="11"/>
        <v>5</v>
      </c>
      <c r="P170" s="35"/>
      <c r="Q170" s="39">
        <f t="shared" si="12"/>
        <v>1</v>
      </c>
      <c r="R170" s="39">
        <f t="shared" si="13"/>
        <v>0</v>
      </c>
      <c r="S170" s="39">
        <f ca="1">IF(Q170=0,0,COUNTIF($Q$4:Q170,1))</f>
        <v>120</v>
      </c>
      <c r="T170" s="39">
        <f>IF(R170=0,0,COUNTIF($R$4:R170,1))</f>
        <v>0</v>
      </c>
      <c r="U170" s="82">
        <f t="shared" si="14"/>
        <v>1</v>
      </c>
      <c r="V170" s="35"/>
      <c r="W170" s="35"/>
      <c r="X170" s="35"/>
      <c r="Y170" s="35"/>
      <c r="Z170" s="35"/>
      <c r="AA170" s="35"/>
      <c r="AB170" s="35"/>
    </row>
    <row r="171" spans="1:28" ht="18" customHeight="1" x14ac:dyDescent="0.2">
      <c r="A171" s="87">
        <v>28</v>
      </c>
      <c r="B171" s="79" t="s">
        <v>20</v>
      </c>
      <c r="C171" s="70">
        <f>IF(B171="","",IF(COUNT(D171:M171)=0,"",IF(O171&lt;6,SUM(D171:M171)+0.0001,SUM(SMALL(D171:M171,{1;2;3;4;5;6}))+(P171/10))))</f>
        <v>294.00009999999997</v>
      </c>
      <c r="D171" s="80">
        <v>59</v>
      </c>
      <c r="E171" s="80">
        <v>58</v>
      </c>
      <c r="F171" s="80">
        <v>56</v>
      </c>
      <c r="G171" s="80">
        <v>62</v>
      </c>
      <c r="H171" s="80">
        <v>59</v>
      </c>
      <c r="I171" s="80"/>
      <c r="J171" s="80"/>
      <c r="K171" s="80"/>
      <c r="L171" s="80"/>
      <c r="M171" s="80"/>
      <c r="N171" s="4">
        <f>IF(B171="","",IF(COUNT(D171:M171)=0,100,AVERAGEIF(D171:M171,"&lt;100")))</f>
        <v>58.8</v>
      </c>
      <c r="O171" s="3">
        <f t="shared" si="11"/>
        <v>5</v>
      </c>
      <c r="P171" s="35"/>
      <c r="Q171" s="39">
        <f t="shared" si="12"/>
        <v>1</v>
      </c>
      <c r="R171" s="39">
        <f t="shared" si="13"/>
        <v>0</v>
      </c>
      <c r="S171" s="39">
        <f ca="1">IF(Q171=0,0,COUNTIF($Q$4:Q171,1))</f>
        <v>121</v>
      </c>
      <c r="T171" s="39">
        <f>IF(R171=0,0,COUNTIF($R$4:R171,1))</f>
        <v>0</v>
      </c>
      <c r="U171" s="82">
        <f t="shared" si="14"/>
        <v>1</v>
      </c>
      <c r="V171" s="35"/>
      <c r="W171" s="35"/>
      <c r="X171" s="35"/>
      <c r="Y171" s="35"/>
      <c r="Z171" s="35"/>
      <c r="AA171" s="35"/>
      <c r="AB171" s="35"/>
    </row>
    <row r="172" spans="1:28" ht="18" customHeight="1" thickBot="1" x14ac:dyDescent="0.25">
      <c r="A172" s="43">
        <v>28</v>
      </c>
      <c r="B172" s="79" t="s">
        <v>108</v>
      </c>
      <c r="C172" s="70">
        <f>IF(B172="","",IF(COUNT(D172:M172)=0,"",IF(O172&lt;6,SUM(D172:M172)+0.0001,SUM(SMALL(D172:M172,{1;2;3;4;5;6}))+(P172/10))))</f>
        <v>64.000100000000003</v>
      </c>
      <c r="D172" s="80"/>
      <c r="E172" s="46"/>
      <c r="F172" s="46"/>
      <c r="G172" s="46"/>
      <c r="H172" s="80">
        <v>64</v>
      </c>
      <c r="I172" s="46"/>
      <c r="J172" s="46"/>
      <c r="K172" s="46"/>
      <c r="L172" s="46"/>
      <c r="M172" s="46"/>
      <c r="N172" s="4">
        <f>IF(B172="","",IF(COUNT(D172:M172)=0,100,AVERAGEIF(D172:M172,"&lt;100")))</f>
        <v>64</v>
      </c>
      <c r="O172" s="3">
        <f t="shared" si="11"/>
        <v>1</v>
      </c>
      <c r="P172" s="35"/>
      <c r="Q172" s="39">
        <f t="shared" si="12"/>
        <v>1</v>
      </c>
      <c r="R172" s="39">
        <f t="shared" si="13"/>
        <v>0</v>
      </c>
      <c r="S172" s="39">
        <f ca="1">IF(Q172=0,0,COUNTIF($Q$4:Q172,1))</f>
        <v>122</v>
      </c>
      <c r="T172" s="39">
        <f>IF(R172=0,0,COUNTIF($R$4:R172,1))</f>
        <v>0</v>
      </c>
      <c r="U172" s="40">
        <f t="shared" si="14"/>
        <v>1</v>
      </c>
      <c r="V172" s="35"/>
      <c r="W172" s="35"/>
      <c r="X172" s="35"/>
      <c r="Y172" s="35"/>
      <c r="Z172" s="35"/>
      <c r="AA172" s="35"/>
      <c r="AB172" s="35"/>
    </row>
    <row r="173" spans="1:28" ht="18" customHeight="1" thickTop="1" thickBot="1" x14ac:dyDescent="0.25">
      <c r="A173" s="83" t="str">
        <f>"Lið "&amp;A172</f>
        <v>Lið 28</v>
      </c>
      <c r="B173" s="84" t="str">
        <f ca="1">IF(Keppendur!B171="","",Keppendur!B171)</f>
        <v>Jóhann - Páll - Sæbjörn - Sæmundur - Ögmundur</v>
      </c>
      <c r="C173" s="85">
        <f ca="1">IF(B173="","",IF(COUNT(D173:M173)=0,"",IF(O173&lt;6,SUM(D173:M173)+0.0001,SUM(SMALL(D173:M173,{1;2;3;4;5;6}))+(P173/10))))</f>
        <v>585.00009999999997</v>
      </c>
      <c r="D173" s="86">
        <v>118</v>
      </c>
      <c r="E173" s="86">
        <v>116</v>
      </c>
      <c r="F173" s="86">
        <v>115</v>
      </c>
      <c r="G173" s="86">
        <v>121</v>
      </c>
      <c r="H173" s="86">
        <v>115</v>
      </c>
      <c r="I173" s="86"/>
      <c r="J173" s="86"/>
      <c r="K173" s="86"/>
      <c r="L173" s="86"/>
      <c r="M173" s="86"/>
      <c r="N173" s="4">
        <f ca="1">IF(B173="","",IF(COUNT(D173:M173)=0,200,AVERAGEIF(D173:M173,"&lt;200")))</f>
        <v>117</v>
      </c>
      <c r="O173" s="3">
        <f t="shared" si="11"/>
        <v>5</v>
      </c>
      <c r="P173" s="35"/>
      <c r="Q173" s="39">
        <f t="shared" ca="1" si="12"/>
        <v>0</v>
      </c>
      <c r="R173" s="39">
        <f t="shared" ca="1" si="13"/>
        <v>1</v>
      </c>
      <c r="S173" s="39">
        <f ca="1">IF(Q173=0,0,COUNTIF($Q$4:Q173,1))</f>
        <v>0</v>
      </c>
      <c r="T173" s="39">
        <f ca="1">IF(R173=0,0,COUNTIF($R$4:R173,1))</f>
        <v>26</v>
      </c>
      <c r="U173" s="82">
        <f t="shared" ca="1" si="14"/>
        <v>1</v>
      </c>
      <c r="V173" s="35"/>
      <c r="W173" s="35"/>
      <c r="X173" s="35"/>
      <c r="Y173" s="35"/>
      <c r="Z173" s="35"/>
      <c r="AA173" s="35"/>
      <c r="AB173" s="35"/>
    </row>
    <row r="174" spans="1:28" ht="18" hidden="1" customHeight="1" thickTop="1" x14ac:dyDescent="0.2">
      <c r="A174" s="78"/>
      <c r="B174" s="79"/>
      <c r="C174" s="70" t="str">
        <f>IF(B174="","",IF(COUNT(D174:M174)=0,"",IF(O174&lt;6,SUM(D174:M174)+0.0001,SUM(SMALL(D174:M174,{1;2;3;4;5;6}))+(P174/10))))</f>
        <v/>
      </c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4" t="str">
        <f>IF(B174="","",IF(COUNT(D174:M174)=0,100,AVERAGEIF(D174:M174,"&lt;100")))</f>
        <v/>
      </c>
      <c r="O174" s="3">
        <f t="shared" si="11"/>
        <v>0</v>
      </c>
      <c r="P174" s="35"/>
      <c r="Q174" s="39">
        <f t="shared" si="12"/>
        <v>0</v>
      </c>
      <c r="R174" s="39">
        <f t="shared" si="13"/>
        <v>0</v>
      </c>
      <c r="S174" s="39">
        <f>IF(Q174=0,0,COUNTIF($Q$4:Q174,1))</f>
        <v>0</v>
      </c>
      <c r="T174" s="39">
        <f>IF(R174=0,0,COUNTIF($R$4:R174,1))</f>
        <v>0</v>
      </c>
      <c r="U174" s="82">
        <f t="shared" si="14"/>
        <v>0</v>
      </c>
      <c r="V174" s="35"/>
      <c r="W174" s="35"/>
      <c r="X174" s="35"/>
      <c r="Y174" s="35"/>
      <c r="Z174" s="35"/>
      <c r="AA174" s="35"/>
      <c r="AB174" s="35"/>
    </row>
    <row r="175" spans="1:28" ht="18" hidden="1" customHeight="1" x14ac:dyDescent="0.2">
      <c r="A175" s="87"/>
      <c r="B175" s="79"/>
      <c r="C175" s="70" t="str">
        <f>IF(B175="","",IF(COUNT(D175:M175)=0,"",IF(O175&lt;6,SUM(D175:M175)+0.0001,SUM(SMALL(D175:M175,{1;2;3;4;5;6}))+(P175/10))))</f>
        <v/>
      </c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4" t="str">
        <f>IF(B175="","",IF(COUNT(D175:M175)=0,100,AVERAGEIF(D175:M175,"&lt;100")))</f>
        <v/>
      </c>
      <c r="O175" s="3">
        <f t="shared" si="11"/>
        <v>0</v>
      </c>
      <c r="P175" s="35"/>
      <c r="Q175" s="39">
        <f t="shared" si="12"/>
        <v>0</v>
      </c>
      <c r="R175" s="39">
        <f t="shared" si="13"/>
        <v>0</v>
      </c>
      <c r="S175" s="39">
        <f>IF(Q175=0,0,COUNTIF($Q$4:Q175,1))</f>
        <v>0</v>
      </c>
      <c r="T175" s="39">
        <f>IF(R175=0,0,COUNTIF($R$4:R175,1))</f>
        <v>0</v>
      </c>
      <c r="U175" s="82">
        <f t="shared" si="14"/>
        <v>0</v>
      </c>
      <c r="V175" s="35"/>
      <c r="W175" s="35"/>
      <c r="X175" s="35"/>
      <c r="Y175" s="35"/>
      <c r="Z175" s="35"/>
      <c r="AA175" s="35"/>
      <c r="AB175" s="35"/>
    </row>
    <row r="176" spans="1:28" ht="18" hidden="1" customHeight="1" x14ac:dyDescent="0.2">
      <c r="A176" s="87"/>
      <c r="B176" s="79"/>
      <c r="C176" s="70" t="str">
        <f>IF(B176="","",IF(COUNT(D176:M176)=0,"",IF(O176&lt;6,SUM(D176:M176)+0.0001,SUM(SMALL(D176:M176,{1;2;3;4;5;6}))+(P176/10))))</f>
        <v/>
      </c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4" t="str">
        <f>IF(B176="","",IF(COUNT(D176:M176)=0,100,AVERAGEIF(D176:M176,"&lt;100")))</f>
        <v/>
      </c>
      <c r="O176" s="3">
        <f t="shared" si="11"/>
        <v>0</v>
      </c>
      <c r="P176" s="35"/>
      <c r="Q176" s="39">
        <f t="shared" si="12"/>
        <v>0</v>
      </c>
      <c r="R176" s="39">
        <f t="shared" si="13"/>
        <v>0</v>
      </c>
      <c r="S176" s="39">
        <f>IF(Q176=0,0,COUNTIF($Q$4:Q176,1))</f>
        <v>0</v>
      </c>
      <c r="T176" s="39">
        <f>IF(R176=0,0,COUNTIF($R$4:R176,1))</f>
        <v>0</v>
      </c>
      <c r="U176" s="82">
        <f t="shared" si="14"/>
        <v>0</v>
      </c>
      <c r="V176" s="35"/>
      <c r="W176" s="35"/>
      <c r="X176" s="35"/>
      <c r="Y176" s="35"/>
      <c r="Z176" s="35"/>
      <c r="AA176" s="35"/>
      <c r="AB176" s="35"/>
    </row>
    <row r="177" spans="1:28" ht="18" hidden="1" customHeight="1" x14ac:dyDescent="0.2">
      <c r="A177" s="78"/>
      <c r="B177" s="79"/>
      <c r="C177" s="70" t="str">
        <f>IF(B177="","",IF(COUNT(D177:M177)=0,"",IF(O177&lt;6,SUM(D177:M177)+0.0001,SUM(SMALL(D177:M177,{1;2;3;4;5;6}))+(P177/10))))</f>
        <v/>
      </c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4" t="str">
        <f>IF(B177="","",IF(COUNT(D177:M177)=0,100,AVERAGEIF(D177:M177,"&lt;100")))</f>
        <v/>
      </c>
      <c r="O177" s="3">
        <f t="shared" si="11"/>
        <v>0</v>
      </c>
      <c r="P177" s="35"/>
      <c r="Q177" s="39">
        <f t="shared" si="12"/>
        <v>0</v>
      </c>
      <c r="R177" s="39">
        <f t="shared" si="13"/>
        <v>0</v>
      </c>
      <c r="S177" s="39">
        <f>IF(Q177=0,0,COUNTIF($Q$4:Q177,1))</f>
        <v>0</v>
      </c>
      <c r="T177" s="39">
        <f>IF(R177=0,0,COUNTIF($R$4:R177,1))</f>
        <v>0</v>
      </c>
      <c r="U177" s="82">
        <f t="shared" si="14"/>
        <v>0</v>
      </c>
      <c r="V177" s="35"/>
      <c r="W177" s="35"/>
      <c r="X177" s="35"/>
      <c r="Y177" s="35"/>
      <c r="Z177" s="35"/>
      <c r="AA177" s="35"/>
      <c r="AB177" s="35"/>
    </row>
    <row r="178" spans="1:28" ht="18" hidden="1" customHeight="1" thickBot="1" x14ac:dyDescent="0.2">
      <c r="A178" s="43"/>
      <c r="B178" s="44"/>
      <c r="C178" s="45" t="str">
        <f>IF(B178="","",IF(COUNT(D178:M178)=0,"",IF(O178&lt;6,SUM(D178:M178)+0.0001,SUM(SMALL(D178:M178,{1;2;3;4;5;6}))+(P178/10))))</f>
        <v/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" t="str">
        <f>IF(B178="","",IF(COUNT(D178:M178)=0,100,AVERAGEIF(D178:M178,"&lt;100")))</f>
        <v/>
      </c>
      <c r="O178" s="3">
        <f t="shared" si="11"/>
        <v>0</v>
      </c>
      <c r="P178" s="35"/>
      <c r="Q178" s="39">
        <f t="shared" si="12"/>
        <v>0</v>
      </c>
      <c r="R178" s="39">
        <f t="shared" si="13"/>
        <v>0</v>
      </c>
      <c r="S178" s="39">
        <f>IF(Q178=0,0,COUNTIF($Q$4:Q178,1))</f>
        <v>0</v>
      </c>
      <c r="T178" s="39">
        <f>IF(R178=0,0,COUNTIF($R$4:R178,1))</f>
        <v>0</v>
      </c>
      <c r="U178" s="40">
        <f t="shared" si="14"/>
        <v>0</v>
      </c>
      <c r="V178" s="35"/>
      <c r="W178" s="35"/>
      <c r="X178" s="35"/>
      <c r="Y178" s="35"/>
      <c r="Z178" s="35"/>
      <c r="AA178" s="35"/>
      <c r="AB178" s="35"/>
    </row>
    <row r="179" spans="1:28" ht="18" hidden="1" customHeight="1" thickTop="1" thickBot="1" x14ac:dyDescent="0.25">
      <c r="A179" s="83"/>
      <c r="B179" s="84" t="str">
        <f ca="1">IF(Keppendur!B177="","",Keppendur!B177)</f>
        <v/>
      </c>
      <c r="C179" s="85" t="str">
        <f ca="1">IF(B179="","",IF(COUNT(D179:M179)=0,"",IF(O179&lt;6,SUM(D179:M179)+0.0001,SUM(SMALL(D179:M179,{1;2;3;4;5;6}))+(P179/10))))</f>
        <v/>
      </c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4" t="str">
        <f ca="1">IF(B179="","",IF(COUNT(D179:M179)=0,200,AVERAGEIF(D179:M179,"&lt;200")))</f>
        <v/>
      </c>
      <c r="O179" s="3">
        <f t="shared" si="11"/>
        <v>0</v>
      </c>
      <c r="P179" s="35"/>
      <c r="Q179" s="39">
        <f t="shared" ca="1" si="12"/>
        <v>0</v>
      </c>
      <c r="R179" s="39">
        <f t="shared" ca="1" si="13"/>
        <v>0</v>
      </c>
      <c r="S179" s="39">
        <f ca="1">IF(Q179=0,0,COUNTIF($Q$4:Q179,1))</f>
        <v>0</v>
      </c>
      <c r="T179" s="39">
        <f ca="1">IF(R179=0,0,COUNTIF($R$4:R179,1))</f>
        <v>0</v>
      </c>
      <c r="U179" s="82">
        <f t="shared" ca="1" si="14"/>
        <v>0</v>
      </c>
      <c r="V179" s="35"/>
      <c r="W179" s="35"/>
      <c r="X179" s="35"/>
      <c r="Y179" s="35"/>
      <c r="Z179" s="35"/>
      <c r="AA179" s="35"/>
      <c r="AB179" s="35"/>
    </row>
    <row r="180" spans="1:28" ht="18" customHeight="1" collapsed="1" thickTop="1" x14ac:dyDescent="0.2">
      <c r="A180" s="87">
        <v>30</v>
      </c>
      <c r="B180" s="79" t="s">
        <v>59</v>
      </c>
      <c r="C180" s="70">
        <f>IF(B180="","",IF(COUNT(D180:M180)=0,"",IF(O180&lt;6,SUM(D180:M180)+0.0001,SUM(SMALL(D180:M180,{1;2;3;4;5;6}))+(P180/10))))</f>
        <v>313.00009999999997</v>
      </c>
      <c r="D180" s="80">
        <v>61</v>
      </c>
      <c r="E180" s="80">
        <v>67</v>
      </c>
      <c r="F180" s="80">
        <v>59</v>
      </c>
      <c r="G180" s="80">
        <v>67</v>
      </c>
      <c r="H180" s="80">
        <v>59</v>
      </c>
      <c r="I180" s="80"/>
      <c r="J180" s="80"/>
      <c r="K180" s="80"/>
      <c r="L180" s="80"/>
      <c r="M180" s="80"/>
      <c r="N180" s="4">
        <f>IF(B180="","",IF(COUNT(D180:M180)=0,100,AVERAGEIF(D180:M180,"&lt;100")))</f>
        <v>62.6</v>
      </c>
      <c r="O180" s="3">
        <f t="shared" si="11"/>
        <v>5</v>
      </c>
      <c r="P180" s="35"/>
      <c r="Q180" s="39">
        <f t="shared" si="12"/>
        <v>1</v>
      </c>
      <c r="R180" s="39">
        <f t="shared" si="13"/>
        <v>0</v>
      </c>
      <c r="S180" s="39">
        <f ca="1">IF(Q180=0,0,COUNTIF($Q$4:Q180,1))</f>
        <v>123</v>
      </c>
      <c r="T180" s="39">
        <f>IF(R180=0,0,COUNTIF($R$4:R180,1))</f>
        <v>0</v>
      </c>
      <c r="U180" s="82">
        <f t="shared" si="14"/>
        <v>1</v>
      </c>
      <c r="V180" s="35"/>
      <c r="W180" s="35"/>
      <c r="X180" s="35"/>
      <c r="Y180" s="35"/>
      <c r="Z180" s="35"/>
      <c r="AA180" s="35"/>
      <c r="AB180" s="35"/>
    </row>
    <row r="181" spans="1:28" ht="18" customHeight="1" x14ac:dyDescent="0.2">
      <c r="A181" s="87">
        <v>30</v>
      </c>
      <c r="B181" s="93" t="s">
        <v>32</v>
      </c>
      <c r="C181" s="70">
        <f>IF(B181="","",IF(COUNT(D181:M181)=0,"",IF(O181&lt;6,SUM(D181:M181)+0.0001,SUM(SMALL(D181:M181,{1;2;3;4;5;6}))+(P181/10))))</f>
        <v>190.0001</v>
      </c>
      <c r="D181" s="80"/>
      <c r="E181" s="80">
        <v>64</v>
      </c>
      <c r="F181" s="80">
        <v>60</v>
      </c>
      <c r="G181" s="80"/>
      <c r="H181" s="80">
        <v>66</v>
      </c>
      <c r="I181" s="80"/>
      <c r="J181" s="80"/>
      <c r="K181" s="80"/>
      <c r="L181" s="80"/>
      <c r="M181" s="80"/>
      <c r="N181" s="4">
        <f>IF(B181="","",IF(COUNT(D181:M181)=0,100,AVERAGEIF(D181:M181,"&lt;100")))</f>
        <v>63.333333333333336</v>
      </c>
      <c r="O181" s="3">
        <f t="shared" si="11"/>
        <v>3</v>
      </c>
      <c r="P181" s="35"/>
      <c r="Q181" s="39">
        <f t="shared" si="12"/>
        <v>1</v>
      </c>
      <c r="R181" s="39">
        <f t="shared" si="13"/>
        <v>0</v>
      </c>
      <c r="S181" s="39">
        <f ca="1">IF(Q181=0,0,COUNTIF($Q$4:Q181,1))</f>
        <v>124</v>
      </c>
      <c r="T181" s="39">
        <f>IF(R181=0,0,COUNTIF($R$4:R181,1))</f>
        <v>0</v>
      </c>
      <c r="U181" s="82">
        <f t="shared" si="14"/>
        <v>1</v>
      </c>
      <c r="V181" s="35"/>
      <c r="W181" s="35"/>
      <c r="X181" s="35"/>
      <c r="Y181" s="35"/>
      <c r="Z181" s="35"/>
      <c r="AA181" s="35"/>
      <c r="AB181" s="35"/>
    </row>
    <row r="182" spans="1:28" ht="18" customHeight="1" x14ac:dyDescent="0.2">
      <c r="A182" s="78">
        <v>30</v>
      </c>
      <c r="B182" s="79" t="s">
        <v>202</v>
      </c>
      <c r="C182" s="70">
        <f>IF(B182="","",IF(COUNT(D182:M182)=0,"",IF(O182&lt;6,SUM(D182:M182)+0.0001,SUM(SMALL(D182:M182,{1;2;3;4;5;6}))+(P182/10))))</f>
        <v>319.00009999999997</v>
      </c>
      <c r="D182" s="80">
        <v>68</v>
      </c>
      <c r="E182" s="80">
        <v>66</v>
      </c>
      <c r="F182" s="80">
        <v>59</v>
      </c>
      <c r="G182" s="80">
        <v>65</v>
      </c>
      <c r="H182" s="80">
        <v>61</v>
      </c>
      <c r="I182" s="80"/>
      <c r="J182" s="80"/>
      <c r="K182" s="80"/>
      <c r="L182" s="80"/>
      <c r="M182" s="80"/>
      <c r="N182" s="4">
        <f>IF(B182="","",IF(COUNT(D182:M182)=0,100,AVERAGEIF(D182:M182,"&lt;100")))</f>
        <v>63.8</v>
      </c>
      <c r="O182" s="3">
        <f t="shared" si="11"/>
        <v>5</v>
      </c>
      <c r="P182" s="35"/>
      <c r="Q182" s="39">
        <f t="shared" si="12"/>
        <v>1</v>
      </c>
      <c r="R182" s="39">
        <f t="shared" si="13"/>
        <v>0</v>
      </c>
      <c r="S182" s="39">
        <f ca="1">IF(Q182=0,0,COUNTIF($Q$4:Q182,1))</f>
        <v>125</v>
      </c>
      <c r="T182" s="39">
        <f>IF(R182=0,0,COUNTIF($R$4:R182,1))</f>
        <v>0</v>
      </c>
      <c r="U182" s="82">
        <f t="shared" si="14"/>
        <v>1</v>
      </c>
      <c r="V182" s="35"/>
      <c r="W182" s="35"/>
      <c r="X182" s="35"/>
      <c r="Y182" s="35"/>
      <c r="Z182" s="35"/>
      <c r="AA182" s="35"/>
      <c r="AB182" s="35"/>
    </row>
    <row r="183" spans="1:28" ht="18" customHeight="1" x14ac:dyDescent="0.2">
      <c r="A183" s="87">
        <v>30</v>
      </c>
      <c r="B183" s="79" t="s">
        <v>1</v>
      </c>
      <c r="C183" s="70">
        <f>IF(B183="","",IF(COUNT(D183:M183)=0,"",IF(O183&lt;6,SUM(D183:M183)+0.0001,SUM(SMALL(D183:M183,{1;2;3;4;5;6}))+(P183/10))))</f>
        <v>309.00009999999997</v>
      </c>
      <c r="D183" s="80">
        <v>64</v>
      </c>
      <c r="E183" s="80">
        <v>64</v>
      </c>
      <c r="F183" s="80">
        <v>55</v>
      </c>
      <c r="G183" s="80">
        <v>63</v>
      </c>
      <c r="H183" s="80">
        <v>63</v>
      </c>
      <c r="I183" s="80"/>
      <c r="J183" s="80"/>
      <c r="K183" s="80"/>
      <c r="L183" s="80"/>
      <c r="M183" s="80"/>
      <c r="N183" s="4">
        <f>IF(B183="","",IF(COUNT(D183:M183)=0,100,AVERAGEIF(D183:M183,"&lt;100")))</f>
        <v>61.8</v>
      </c>
      <c r="O183" s="3">
        <f t="shared" si="11"/>
        <v>5</v>
      </c>
      <c r="P183" s="35"/>
      <c r="Q183" s="39">
        <f t="shared" si="12"/>
        <v>1</v>
      </c>
      <c r="R183" s="39">
        <f t="shared" si="13"/>
        <v>0</v>
      </c>
      <c r="S183" s="39">
        <f ca="1">IF(Q183=0,0,COUNTIF($Q$4:Q183,1))</f>
        <v>126</v>
      </c>
      <c r="T183" s="39">
        <f>IF(R183=0,0,COUNTIF($R$4:R183,1))</f>
        <v>0</v>
      </c>
      <c r="U183" s="82">
        <f t="shared" si="14"/>
        <v>1</v>
      </c>
      <c r="V183" s="35"/>
      <c r="W183" s="35"/>
      <c r="X183" s="35"/>
      <c r="Y183" s="35"/>
      <c r="Z183" s="35"/>
      <c r="AA183" s="35"/>
      <c r="AB183" s="35"/>
    </row>
    <row r="184" spans="1:28" ht="18" customHeight="1" thickBot="1" x14ac:dyDescent="0.25">
      <c r="A184" s="43">
        <v>30</v>
      </c>
      <c r="B184" s="79" t="s">
        <v>0</v>
      </c>
      <c r="C184" s="70">
        <f>IF(B184="","",IF(COUNT(D184:M184)=0,"",IF(O184&lt;6,SUM(D184:M184)+0.0001,SUM(SMALL(D184:M184,{1;2;3;4;5;6}))+(P184/10))))</f>
        <v>249.0001</v>
      </c>
      <c r="D184" s="80">
        <v>63</v>
      </c>
      <c r="E184" s="80">
        <v>61</v>
      </c>
      <c r="F184" s="98">
        <v>62</v>
      </c>
      <c r="G184" s="98">
        <v>63</v>
      </c>
      <c r="H184" s="46"/>
      <c r="I184" s="46"/>
      <c r="J184" s="46"/>
      <c r="K184" s="46"/>
      <c r="L184" s="46"/>
      <c r="M184" s="46"/>
      <c r="N184" s="4">
        <f>IF(B184="","",IF(COUNT(D184:M184)=0,100,AVERAGEIF(D184:M184,"&lt;100")))</f>
        <v>62.25</v>
      </c>
      <c r="O184" s="3">
        <f t="shared" si="11"/>
        <v>4</v>
      </c>
      <c r="P184" s="35"/>
      <c r="Q184" s="39">
        <f t="shared" si="12"/>
        <v>1</v>
      </c>
      <c r="R184" s="39">
        <f t="shared" si="13"/>
        <v>0</v>
      </c>
      <c r="S184" s="39">
        <f ca="1">IF(Q184=0,0,COUNTIF($Q$4:Q184,1))</f>
        <v>127</v>
      </c>
      <c r="T184" s="39">
        <f>IF(R184=0,0,COUNTIF($R$4:R184,1))</f>
        <v>0</v>
      </c>
      <c r="U184" s="40">
        <f t="shared" si="14"/>
        <v>1</v>
      </c>
      <c r="V184" s="35"/>
      <c r="W184" s="35"/>
      <c r="X184" s="35"/>
      <c r="Y184" s="35"/>
      <c r="Z184" s="35"/>
      <c r="AA184" s="35"/>
      <c r="AB184" s="35"/>
    </row>
    <row r="185" spans="1:28" ht="18" customHeight="1" thickTop="1" thickBot="1" x14ac:dyDescent="0.25">
      <c r="A185" s="83" t="str">
        <f>"Lið "&amp;A184</f>
        <v>Lið 30</v>
      </c>
      <c r="B185" s="84" t="str">
        <f ca="1">IF(Keppendur!B183="","",Keppendur!B183)</f>
        <v>Atli - Arnar - Baldur - Björn - Ragnar</v>
      </c>
      <c r="C185" s="85">
        <f ca="1">IF(B185="","",IF(COUNT(D185:M185)=0,"",IF(O185&lt;6,SUM(D185:M185)+0.0001,SUM(SMALL(D185:M185,{1;2;3;4;5;6}))+(P185/10))))</f>
        <v>605.00009999999997</v>
      </c>
      <c r="D185" s="86">
        <v>122</v>
      </c>
      <c r="E185" s="86">
        <v>125</v>
      </c>
      <c r="F185" s="86">
        <v>115</v>
      </c>
      <c r="G185" s="86">
        <v>126</v>
      </c>
      <c r="H185" s="86">
        <v>117</v>
      </c>
      <c r="I185" s="86"/>
      <c r="J185" s="86"/>
      <c r="K185" s="86"/>
      <c r="L185" s="86"/>
      <c r="M185" s="86"/>
      <c r="N185" s="4">
        <f ca="1">IF(B185="","",IF(COUNT(D185:M185)=0,200,AVERAGEIF(D185:M185,"&lt;200")))</f>
        <v>121</v>
      </c>
      <c r="O185" s="3">
        <f t="shared" si="11"/>
        <v>5</v>
      </c>
      <c r="P185" s="35"/>
      <c r="Q185" s="39">
        <f t="shared" ca="1" si="12"/>
        <v>0</v>
      </c>
      <c r="R185" s="39">
        <f t="shared" ca="1" si="13"/>
        <v>1</v>
      </c>
      <c r="S185" s="39">
        <f ca="1">IF(Q185=0,0,COUNTIF($Q$4:Q185,1))</f>
        <v>0</v>
      </c>
      <c r="T185" s="39">
        <f ca="1">IF(R185=0,0,COUNTIF($R$4:R185,1))</f>
        <v>27</v>
      </c>
      <c r="U185" s="82">
        <f t="shared" ca="1" si="14"/>
        <v>1</v>
      </c>
      <c r="V185" s="35"/>
      <c r="W185" s="35"/>
      <c r="X185" s="35"/>
      <c r="Y185" s="35"/>
      <c r="Z185" s="35"/>
      <c r="AA185" s="35"/>
      <c r="AB185" s="35"/>
    </row>
    <row r="186" spans="1:28" ht="18" customHeight="1" thickTop="1" x14ac:dyDescent="0.2">
      <c r="A186" s="78">
        <v>31</v>
      </c>
      <c r="B186" s="79" t="s">
        <v>203</v>
      </c>
      <c r="C186" s="70">
        <f>IF(B186="","",IF(COUNT(D186:M186)=0,"",IF(O186&lt;6,SUM(D186:M186)+0.0001,SUM(SMALL(D186:M186,{1;2;3;4;5;6}))+(P186/10))))</f>
        <v>315.00009999999997</v>
      </c>
      <c r="D186" s="80">
        <v>66</v>
      </c>
      <c r="E186" s="80">
        <v>65</v>
      </c>
      <c r="F186" s="80">
        <v>61</v>
      </c>
      <c r="G186" s="80">
        <v>60</v>
      </c>
      <c r="H186" s="80">
        <v>63</v>
      </c>
      <c r="I186" s="80"/>
      <c r="J186" s="80"/>
      <c r="K186" s="80"/>
      <c r="L186" s="80"/>
      <c r="M186" s="80"/>
      <c r="N186" s="4">
        <f>IF(B186="","",IF(COUNT(D186:M186)=0,100,AVERAGEIF(D186:M186,"&lt;100")))</f>
        <v>63</v>
      </c>
      <c r="O186" s="3">
        <f t="shared" si="11"/>
        <v>5</v>
      </c>
      <c r="P186" s="35"/>
      <c r="Q186" s="39">
        <f t="shared" si="12"/>
        <v>1</v>
      </c>
      <c r="R186" s="39">
        <f t="shared" si="13"/>
        <v>0</v>
      </c>
      <c r="S186" s="39">
        <f ca="1">IF(Q186=0,0,COUNTIF($Q$4:Q186,1))</f>
        <v>128</v>
      </c>
      <c r="T186" s="39">
        <f>IF(R186=0,0,COUNTIF($R$4:R186,1))</f>
        <v>0</v>
      </c>
      <c r="U186" s="82">
        <f t="shared" si="14"/>
        <v>1</v>
      </c>
      <c r="V186" s="35"/>
      <c r="W186" s="35"/>
      <c r="X186" s="35"/>
      <c r="Y186" s="35"/>
      <c r="Z186" s="35"/>
      <c r="AA186" s="35"/>
      <c r="AB186" s="35"/>
    </row>
    <row r="187" spans="1:28" ht="18" customHeight="1" x14ac:dyDescent="0.2">
      <c r="A187" s="78">
        <v>31</v>
      </c>
      <c r="B187" s="94" t="s">
        <v>204</v>
      </c>
      <c r="C187" s="70">
        <f>IF(B187="","",IF(COUNT(D187:M187)=0,"",IF(O187&lt;6,SUM(D187:M187)+0.0001,SUM(SMALL(D187:M187,{1;2;3;4;5;6}))+(P187/10))))</f>
        <v>308.00009999999997</v>
      </c>
      <c r="D187" s="80">
        <v>63</v>
      </c>
      <c r="E187" s="80">
        <v>63</v>
      </c>
      <c r="F187" s="80">
        <v>59</v>
      </c>
      <c r="G187" s="80">
        <v>62</v>
      </c>
      <c r="H187" s="80">
        <v>61</v>
      </c>
      <c r="I187" s="80"/>
      <c r="J187" s="80"/>
      <c r="K187" s="80"/>
      <c r="L187" s="80"/>
      <c r="M187" s="80"/>
      <c r="N187" s="4">
        <f>IF(B187="","",IF(COUNT(D187:M187)=0,100,AVERAGEIF(D187:M187,"&lt;100")))</f>
        <v>61.6</v>
      </c>
      <c r="O187" s="3">
        <f t="shared" si="11"/>
        <v>5</v>
      </c>
      <c r="P187" s="35"/>
      <c r="Q187" s="39">
        <f t="shared" si="12"/>
        <v>1</v>
      </c>
      <c r="R187" s="39">
        <f t="shared" si="13"/>
        <v>0</v>
      </c>
      <c r="S187" s="39">
        <f ca="1">IF(Q187=0,0,COUNTIF($Q$4:Q187,1))</f>
        <v>129</v>
      </c>
      <c r="T187" s="39">
        <f>IF(R187=0,0,COUNTIF($R$4:R187,1))</f>
        <v>0</v>
      </c>
      <c r="U187" s="82">
        <f t="shared" si="14"/>
        <v>1</v>
      </c>
      <c r="V187" s="35"/>
      <c r="W187" s="35"/>
      <c r="X187" s="35"/>
      <c r="Y187" s="35"/>
      <c r="Z187" s="35"/>
      <c r="AA187" s="35"/>
      <c r="AB187" s="35"/>
    </row>
    <row r="188" spans="1:28" ht="18" customHeight="1" x14ac:dyDescent="0.2">
      <c r="A188" s="78">
        <v>31</v>
      </c>
      <c r="B188" s="79" t="s">
        <v>205</v>
      </c>
      <c r="C188" s="70">
        <f>IF(B188="","",IF(COUNT(D188:M188)=0,"",IF(O188&lt;6,SUM(D188:M188)+0.0001,SUM(SMALL(D188:M188,{1;2;3;4;5;6}))+(P188/10))))</f>
        <v>249.0001</v>
      </c>
      <c r="D188" s="80">
        <v>67</v>
      </c>
      <c r="E188" s="80">
        <v>63</v>
      </c>
      <c r="F188" s="80">
        <v>62</v>
      </c>
      <c r="G188" s="80">
        <v>57</v>
      </c>
      <c r="H188" s="80"/>
      <c r="I188" s="80"/>
      <c r="J188" s="80"/>
      <c r="K188" s="80"/>
      <c r="L188" s="80"/>
      <c r="M188" s="80"/>
      <c r="N188" s="4">
        <f>IF(B188="","",IF(COUNT(D188:M188)=0,100,AVERAGEIF(D188:M188,"&lt;100")))</f>
        <v>62.25</v>
      </c>
      <c r="O188" s="3">
        <f t="shared" si="11"/>
        <v>4</v>
      </c>
      <c r="P188" s="35"/>
      <c r="Q188" s="39">
        <f t="shared" si="12"/>
        <v>1</v>
      </c>
      <c r="R188" s="39">
        <f t="shared" si="13"/>
        <v>0</v>
      </c>
      <c r="S188" s="39">
        <f ca="1">IF(Q188=0,0,COUNTIF($Q$4:Q188,1))</f>
        <v>130</v>
      </c>
      <c r="T188" s="39">
        <f>IF(R188=0,0,COUNTIF($R$4:R188,1))</f>
        <v>0</v>
      </c>
      <c r="U188" s="82">
        <f t="shared" si="14"/>
        <v>1</v>
      </c>
      <c r="V188" s="35"/>
      <c r="W188" s="35"/>
      <c r="X188" s="35"/>
      <c r="Y188" s="35"/>
      <c r="Z188" s="35"/>
      <c r="AA188" s="35"/>
      <c r="AB188" s="35"/>
    </row>
    <row r="189" spans="1:28" ht="18" customHeight="1" thickBot="1" x14ac:dyDescent="0.25">
      <c r="A189" s="78">
        <v>31</v>
      </c>
      <c r="B189" s="79" t="s">
        <v>206</v>
      </c>
      <c r="C189" s="70">
        <f>IF(B189="","",IF(COUNT(D189:M189)=0,"",IF(O189&lt;6,SUM(D189:M189)+0.0001,SUM(SMALL(D189:M189,{1;2;3;4;5;6}))+(P189/10))))</f>
        <v>298.00009999999997</v>
      </c>
      <c r="D189" s="80">
        <v>59</v>
      </c>
      <c r="E189" s="80">
        <v>59</v>
      </c>
      <c r="F189" s="80">
        <v>57</v>
      </c>
      <c r="G189" s="80">
        <v>64</v>
      </c>
      <c r="H189" s="80">
        <v>59</v>
      </c>
      <c r="I189" s="80"/>
      <c r="J189" s="80"/>
      <c r="K189" s="80"/>
      <c r="L189" s="80"/>
      <c r="M189" s="80"/>
      <c r="N189" s="4">
        <f>IF(B189="","",IF(COUNT(D189:M189)=0,100,AVERAGEIF(D189:M189,"&lt;100")))</f>
        <v>59.6</v>
      </c>
      <c r="O189" s="3">
        <f t="shared" si="11"/>
        <v>5</v>
      </c>
      <c r="P189" s="35"/>
      <c r="Q189" s="39">
        <f t="shared" si="12"/>
        <v>1</v>
      </c>
      <c r="R189" s="39">
        <f t="shared" si="13"/>
        <v>0</v>
      </c>
      <c r="S189" s="39">
        <f ca="1">IF(Q189=0,0,COUNTIF($Q$4:Q189,1))</f>
        <v>131</v>
      </c>
      <c r="T189" s="39">
        <f>IF(R189=0,0,COUNTIF($R$4:R189,1))</f>
        <v>0</v>
      </c>
      <c r="U189" s="82">
        <f t="shared" si="14"/>
        <v>1</v>
      </c>
      <c r="V189" s="35"/>
      <c r="W189" s="35"/>
      <c r="X189" s="35"/>
      <c r="Y189" s="35"/>
      <c r="Z189" s="35"/>
      <c r="AA189" s="35"/>
      <c r="AB189" s="35"/>
    </row>
    <row r="190" spans="1:28" ht="18" hidden="1" customHeight="1" thickBot="1" x14ac:dyDescent="0.25">
      <c r="A190" s="43"/>
      <c r="B190" s="44"/>
      <c r="C190" s="45" t="str">
        <f>IF(B190="","",IF(COUNT(D190:M190)=0,"",IF(O190&lt;6,SUM(D190:M190)+0.0001,SUM(SMALL(D190:M190,{1;2;3;4;5;6}))+(P190/10))))</f>
        <v/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" t="str">
        <f>IF(B190="","",IF(COUNT(D190:M190)=0,100,AVERAGEIF(D190:M190,"&lt;100")))</f>
        <v/>
      </c>
      <c r="O190" s="3">
        <f t="shared" si="11"/>
        <v>0</v>
      </c>
      <c r="P190" s="35"/>
      <c r="Q190" s="39">
        <f t="shared" si="12"/>
        <v>0</v>
      </c>
      <c r="R190" s="39">
        <f t="shared" si="13"/>
        <v>0</v>
      </c>
      <c r="S190" s="39">
        <f>IF(Q190=0,0,COUNTIF($Q$4:Q190,1))</f>
        <v>0</v>
      </c>
      <c r="T190" s="39">
        <f>IF(R190=0,0,COUNTIF($R$4:R190,1))</f>
        <v>0</v>
      </c>
      <c r="U190" s="40">
        <f t="shared" si="14"/>
        <v>0</v>
      </c>
      <c r="V190" s="35"/>
      <c r="W190" s="35"/>
      <c r="X190" s="35"/>
      <c r="Y190" s="35"/>
      <c r="Z190" s="35"/>
      <c r="AA190" s="35"/>
      <c r="AB190" s="35"/>
    </row>
    <row r="191" spans="1:28" ht="18" customHeight="1" thickTop="1" thickBot="1" x14ac:dyDescent="0.25">
      <c r="A191" s="83" t="s">
        <v>208</v>
      </c>
      <c r="B191" s="84" t="str">
        <f ca="1">IF(Keppendur!B189="","",Keppendur!B189)</f>
        <v>Erlingur - Magnús - Snorri - Sævar</v>
      </c>
      <c r="C191" s="85">
        <f ca="1">IF(B191="","",IF(COUNT(D191:M191)=0,"",IF(O191&lt;6,SUM(D191:M191)+0.0001,SUM(SMALL(D191:M191,{1;2;3;4;5;6}))+(P191/10))))</f>
        <v>592.00009999999997</v>
      </c>
      <c r="D191" s="86">
        <v>121</v>
      </c>
      <c r="E191" s="86">
        <v>121</v>
      </c>
      <c r="F191" s="86">
        <v>116</v>
      </c>
      <c r="G191" s="86">
        <v>116</v>
      </c>
      <c r="H191" s="86">
        <v>118</v>
      </c>
      <c r="I191" s="86"/>
      <c r="J191" s="86"/>
      <c r="K191" s="86"/>
      <c r="L191" s="86"/>
      <c r="M191" s="86"/>
      <c r="N191" s="4">
        <f ca="1">IF(B191="","",IF(COUNT(D191:M191)=0,200,AVERAGEIF(D191:M191,"&lt;200")))</f>
        <v>118.4</v>
      </c>
      <c r="O191" s="3">
        <f t="shared" si="11"/>
        <v>5</v>
      </c>
      <c r="P191" s="35"/>
      <c r="Q191" s="39">
        <f t="shared" ca="1" si="12"/>
        <v>0</v>
      </c>
      <c r="R191" s="39">
        <f t="shared" ca="1" si="13"/>
        <v>1</v>
      </c>
      <c r="S191" s="39">
        <f ca="1">IF(Q191=0,0,COUNTIF($Q$4:Q191,1))</f>
        <v>0</v>
      </c>
      <c r="T191" s="39">
        <f ca="1">IF(R191=0,0,COUNTIF($R$4:R191,1))</f>
        <v>28</v>
      </c>
      <c r="U191" s="82">
        <f t="shared" ca="1" si="14"/>
        <v>1</v>
      </c>
      <c r="V191" s="35"/>
      <c r="W191" s="35"/>
      <c r="X191" s="35"/>
      <c r="Y191" s="35"/>
      <c r="Z191" s="35"/>
      <c r="AA191" s="35"/>
      <c r="AB191" s="35"/>
    </row>
    <row r="192" spans="1:28" ht="18" customHeight="1" collapsed="1" thickTop="1" x14ac:dyDescent="0.2">
      <c r="A192" s="78">
        <v>32</v>
      </c>
      <c r="B192" s="79" t="s">
        <v>28</v>
      </c>
      <c r="C192" s="70">
        <f>IF(B192="","",IF(COUNT(D192:M192)=0,"",IF(O192&lt;6,SUM(D192:M192)+0.0001,SUM(SMALL(D192:M192,{1;2;3;4;5;6}))+(P192/10))))</f>
        <v>310.00009999999997</v>
      </c>
      <c r="D192" s="80">
        <v>61</v>
      </c>
      <c r="E192" s="80">
        <v>65</v>
      </c>
      <c r="F192" s="80">
        <v>59</v>
      </c>
      <c r="G192" s="80">
        <v>66</v>
      </c>
      <c r="H192" s="80">
        <v>59</v>
      </c>
      <c r="I192" s="80"/>
      <c r="J192" s="80"/>
      <c r="K192" s="80"/>
      <c r="L192" s="80"/>
      <c r="M192" s="80"/>
      <c r="N192" s="4">
        <f>IF(B192="","",IF(COUNT(D192:M192)=0,100,AVERAGEIF(D192:M192,"&lt;100")))</f>
        <v>62</v>
      </c>
      <c r="O192" s="3">
        <f t="shared" si="11"/>
        <v>5</v>
      </c>
      <c r="P192" s="35"/>
      <c r="Q192" s="39">
        <f t="shared" si="12"/>
        <v>1</v>
      </c>
      <c r="R192" s="39">
        <f t="shared" si="13"/>
        <v>0</v>
      </c>
      <c r="S192" s="39">
        <f ca="1">IF(Q192=0,0,COUNTIF($Q$4:Q192,1))</f>
        <v>132</v>
      </c>
      <c r="T192" s="39">
        <f>IF(R192=0,0,COUNTIF($R$4:R192,1))</f>
        <v>0</v>
      </c>
      <c r="U192" s="82">
        <f t="shared" si="14"/>
        <v>1</v>
      </c>
      <c r="V192" s="35"/>
      <c r="W192" s="35"/>
      <c r="X192" s="35"/>
      <c r="Y192" s="35"/>
      <c r="Z192" s="35"/>
      <c r="AA192" s="35"/>
      <c r="AB192" s="35"/>
    </row>
    <row r="193" spans="1:28" ht="18" customHeight="1" x14ac:dyDescent="0.2">
      <c r="A193" s="78">
        <v>32</v>
      </c>
      <c r="B193" s="79" t="s">
        <v>40</v>
      </c>
      <c r="C193" s="70" t="str">
        <f>IF(B193="","",IF(COUNT(D193:M193)=0,"",IF(O193&lt;6,SUM(D193:M193)+0.0001,SUM(SMALL(D193:M193,{1;2;3;4;5;6}))+(P193/10))))</f>
        <v/>
      </c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4">
        <f>IF(B193="","",IF(COUNT(D193:M193)=0,100,AVERAGEIF(D193:M193,"&lt;100")))</f>
        <v>100</v>
      </c>
      <c r="O193" s="3">
        <f t="shared" si="11"/>
        <v>0</v>
      </c>
      <c r="P193" s="35"/>
      <c r="Q193" s="39">
        <f t="shared" si="12"/>
        <v>1</v>
      </c>
      <c r="R193" s="39">
        <f t="shared" si="13"/>
        <v>0</v>
      </c>
      <c r="S193" s="39">
        <f ca="1">IF(Q193=0,0,COUNTIF($Q$4:Q193,1))</f>
        <v>133</v>
      </c>
      <c r="T193" s="39">
        <f>IF(R193=0,0,COUNTIF($R$4:R193,1))</f>
        <v>0</v>
      </c>
      <c r="U193" s="82">
        <f t="shared" si="14"/>
        <v>1</v>
      </c>
      <c r="V193" s="35"/>
      <c r="W193" s="35"/>
      <c r="X193" s="35"/>
      <c r="Y193" s="35"/>
      <c r="Z193" s="35"/>
      <c r="AA193" s="35"/>
      <c r="AB193" s="35"/>
    </row>
    <row r="194" spans="1:28" ht="18" customHeight="1" x14ac:dyDescent="0.2">
      <c r="A194" s="78">
        <v>32</v>
      </c>
      <c r="B194" s="79" t="s">
        <v>207</v>
      </c>
      <c r="C194" s="70">
        <f>IF(B194="","",IF(COUNT(D194:M194)=0,"",IF(O194&lt;6,SUM(D194:M194)+0.0001,SUM(SMALL(D194:M194,{1;2;3;4;5;6}))+(P194/10))))</f>
        <v>251.0001</v>
      </c>
      <c r="D194" s="80">
        <v>65</v>
      </c>
      <c r="E194" s="80"/>
      <c r="F194" s="80">
        <v>65</v>
      </c>
      <c r="G194" s="80">
        <v>60</v>
      </c>
      <c r="H194" s="80">
        <v>61</v>
      </c>
      <c r="I194" s="80"/>
      <c r="J194" s="80"/>
      <c r="K194" s="80"/>
      <c r="L194" s="80"/>
      <c r="M194" s="80"/>
      <c r="N194" s="4">
        <f>IF(B194="","",IF(COUNT(D194:M194)=0,100,AVERAGEIF(D194:M194,"&lt;100")))</f>
        <v>62.75</v>
      </c>
      <c r="O194" s="3">
        <f t="shared" si="11"/>
        <v>4</v>
      </c>
      <c r="P194" s="35"/>
      <c r="Q194" s="39">
        <f t="shared" si="12"/>
        <v>1</v>
      </c>
      <c r="R194" s="39">
        <f t="shared" si="13"/>
        <v>0</v>
      </c>
      <c r="S194" s="39">
        <f ca="1">IF(Q194=0,0,COUNTIF($Q$4:Q194,1))</f>
        <v>134</v>
      </c>
      <c r="T194" s="39">
        <f>IF(R194=0,0,COUNTIF($R$4:R194,1))</f>
        <v>0</v>
      </c>
      <c r="U194" s="82">
        <f t="shared" si="14"/>
        <v>1</v>
      </c>
      <c r="V194" s="35"/>
      <c r="W194" s="35"/>
      <c r="X194" s="35"/>
      <c r="Y194" s="35"/>
      <c r="Z194" s="35"/>
      <c r="AA194" s="35"/>
      <c r="AB194" s="35"/>
    </row>
    <row r="195" spans="1:28" ht="18" customHeight="1" x14ac:dyDescent="0.2">
      <c r="A195" s="87">
        <v>32</v>
      </c>
      <c r="B195" s="79" t="s">
        <v>254</v>
      </c>
      <c r="C195" s="70">
        <f>IF(B195="","",IF(COUNT(D195:M195)=0,"",IF(O195&lt;6,SUM(D195:M195)+0.0001,SUM(SMALL(D195:M195,{1;2;3;4;5;6}))+(P195/10))))</f>
        <v>260.00009999999997</v>
      </c>
      <c r="D195" s="80">
        <v>64</v>
      </c>
      <c r="E195" s="80">
        <v>68</v>
      </c>
      <c r="F195" s="80">
        <v>62</v>
      </c>
      <c r="G195" s="80"/>
      <c r="H195" s="80">
        <v>66</v>
      </c>
      <c r="I195" s="80"/>
      <c r="J195" s="80"/>
      <c r="K195" s="80"/>
      <c r="L195" s="80"/>
      <c r="M195" s="80"/>
      <c r="N195" s="4">
        <f>IF(B195="","",IF(COUNT(D195:M195)=0,100,AVERAGEIF(D195:M195,"&lt;100")))</f>
        <v>65</v>
      </c>
      <c r="O195" s="3">
        <f t="shared" si="11"/>
        <v>4</v>
      </c>
      <c r="P195" s="35"/>
      <c r="Q195" s="39">
        <f t="shared" si="12"/>
        <v>1</v>
      </c>
      <c r="R195" s="39">
        <f t="shared" si="13"/>
        <v>0</v>
      </c>
      <c r="S195" s="39">
        <f ca="1">IF(Q195=0,0,COUNTIF($Q$4:Q195,1))</f>
        <v>135</v>
      </c>
      <c r="T195" s="39">
        <f>IF(R195=0,0,COUNTIF($R$4:R195,1))</f>
        <v>0</v>
      </c>
      <c r="U195" s="82">
        <f t="shared" si="14"/>
        <v>1</v>
      </c>
      <c r="V195" s="35"/>
      <c r="W195" s="35"/>
      <c r="X195" s="35"/>
      <c r="Y195" s="35"/>
      <c r="Z195" s="35"/>
      <c r="AA195" s="35"/>
      <c r="AB195" s="35"/>
    </row>
    <row r="196" spans="1:28" ht="18" customHeight="1" thickBot="1" x14ac:dyDescent="0.25">
      <c r="A196" s="87">
        <v>32</v>
      </c>
      <c r="B196" s="79" t="s">
        <v>27</v>
      </c>
      <c r="C196" s="70">
        <f>IF(B196="","",IF(COUNT(D196:M196)=0,"",IF(O196&lt;6,SUM(D196:M196)+0.0001,SUM(SMALL(D196:M196,{1;2;3;4;5;6}))+(P196/10))))</f>
        <v>311.00009999999997</v>
      </c>
      <c r="D196" s="80">
        <v>64</v>
      </c>
      <c r="E196" s="80">
        <v>67</v>
      </c>
      <c r="F196" s="98">
        <v>61</v>
      </c>
      <c r="G196" s="98">
        <v>60</v>
      </c>
      <c r="H196" s="80">
        <v>59</v>
      </c>
      <c r="I196" s="46"/>
      <c r="J196" s="46"/>
      <c r="K196" s="46"/>
      <c r="L196" s="46"/>
      <c r="M196" s="46"/>
      <c r="N196" s="4">
        <f>IF(B196="","",IF(COUNT(D196:M196)=0,100,AVERAGEIF(D196:M196,"&lt;100")))</f>
        <v>62.2</v>
      </c>
      <c r="O196" s="3">
        <f t="shared" ref="O196:O259" si="15">MIN(COUNT(D196:M196),6)</f>
        <v>5</v>
      </c>
      <c r="P196" s="35"/>
      <c r="Q196" s="39">
        <f t="shared" ref="Q196:Q259" si="16">IF(AND(ISNUMBER(A196),U196=1),1,0)</f>
        <v>1</v>
      </c>
      <c r="R196" s="39">
        <f t="shared" ref="R196:R259" si="17">IF(AND(ISTEXT(A196),U196=1),1,0)</f>
        <v>0</v>
      </c>
      <c r="S196" s="39">
        <f ca="1">IF(Q196=0,0,COUNTIF($Q$4:Q196,1))</f>
        <v>136</v>
      </c>
      <c r="T196" s="39">
        <f>IF(R196=0,0,COUNTIF($R$4:R196,1))</f>
        <v>0</v>
      </c>
      <c r="U196" s="40">
        <f t="shared" ref="U196:U259" si="18">IF(B196="",0,1)</f>
        <v>1</v>
      </c>
      <c r="V196" s="35"/>
      <c r="W196" s="35"/>
      <c r="X196" s="35"/>
      <c r="Y196" s="35"/>
      <c r="Z196" s="35"/>
      <c r="AA196" s="35"/>
      <c r="AB196" s="35"/>
    </row>
    <row r="197" spans="1:28" ht="18" customHeight="1" thickTop="1" thickBot="1" x14ac:dyDescent="0.25">
      <c r="A197" s="83" t="s">
        <v>211</v>
      </c>
      <c r="B197" s="84" t="str">
        <f ca="1">IF(Keppendur!B195="","",Keppendur!B195)</f>
        <v>Jóhannes - Matthías - Óskar - Hafsteinn - Þórður</v>
      </c>
      <c r="C197" s="85">
        <f ca="1">IF(B197="","",IF(COUNT(D197:M197)=0,"",IF(O197&lt;6,SUM(D197:M197)+0.0001,SUM(SMALL(D197:M197,{1;2;3;4;5;6}))+(P197/10))))</f>
        <v>602.00009999999997</v>
      </c>
      <c r="D197" s="86">
        <v>121</v>
      </c>
      <c r="E197" s="86">
        <v>127</v>
      </c>
      <c r="F197" s="86">
        <v>116</v>
      </c>
      <c r="G197" s="86">
        <v>120</v>
      </c>
      <c r="H197" s="86">
        <v>118</v>
      </c>
      <c r="I197" s="86"/>
      <c r="J197" s="86"/>
      <c r="K197" s="86"/>
      <c r="L197" s="86"/>
      <c r="M197" s="86"/>
      <c r="N197" s="4">
        <f ca="1">IF(B197="","",IF(COUNT(D197:M197)=0,200,AVERAGEIF(D197:M197,"&lt;200")))</f>
        <v>120.4</v>
      </c>
      <c r="O197" s="3">
        <f t="shared" si="15"/>
        <v>5</v>
      </c>
      <c r="P197" s="35"/>
      <c r="Q197" s="39">
        <f t="shared" ca="1" si="16"/>
        <v>0</v>
      </c>
      <c r="R197" s="39">
        <f t="shared" ca="1" si="17"/>
        <v>1</v>
      </c>
      <c r="S197" s="39">
        <f ca="1">IF(Q197=0,0,COUNTIF($Q$4:Q197,1))</f>
        <v>0</v>
      </c>
      <c r="T197" s="39">
        <f ca="1">IF(R197=0,0,COUNTIF($R$4:R197,1))</f>
        <v>29</v>
      </c>
      <c r="U197" s="82">
        <f t="shared" ca="1" si="18"/>
        <v>1</v>
      </c>
      <c r="V197" s="35"/>
      <c r="W197" s="35"/>
      <c r="X197" s="35"/>
      <c r="Y197" s="35"/>
      <c r="Z197" s="35"/>
      <c r="AA197" s="35"/>
      <c r="AB197" s="35"/>
    </row>
    <row r="198" spans="1:28" ht="18" hidden="1" customHeight="1" thickTop="1" x14ac:dyDescent="0.2">
      <c r="A198" s="38"/>
      <c r="B198" s="41"/>
      <c r="C198" s="2" t="str">
        <f>IF(B198="","",IF(COUNT(D198:M198)=0,"",IF(O198&lt;6,SUM(D198:M198)+0.0001,SUM(SMALL(D198:M198,{1;2;3;4;5;6}))+(P198/10))))</f>
        <v/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4" t="str">
        <f>IF(B198="","",IF(COUNT(D198:M198)=0,100,AVERAGEIF(D198:M198,"&lt;100")))</f>
        <v/>
      </c>
      <c r="O198" s="3">
        <f t="shared" si="15"/>
        <v>0</v>
      </c>
      <c r="P198" s="35"/>
      <c r="Q198" s="39">
        <f t="shared" si="16"/>
        <v>0</v>
      </c>
      <c r="R198" s="39">
        <f t="shared" si="17"/>
        <v>0</v>
      </c>
      <c r="S198" s="39">
        <f>IF(Q198=0,0,COUNTIF($Q$4:Q198,1))</f>
        <v>0</v>
      </c>
      <c r="T198" s="39">
        <f>IF(R198=0,0,COUNTIF($R$4:R198,1))</f>
        <v>0</v>
      </c>
      <c r="U198" s="40">
        <f t="shared" si="18"/>
        <v>0</v>
      </c>
      <c r="V198" s="35"/>
      <c r="W198" s="35"/>
      <c r="X198" s="35"/>
      <c r="Y198" s="35"/>
      <c r="Z198" s="35"/>
      <c r="AA198" s="35"/>
      <c r="AB198" s="35"/>
    </row>
    <row r="199" spans="1:28" ht="18" hidden="1" customHeight="1" x14ac:dyDescent="0.2">
      <c r="A199" s="38"/>
      <c r="B199" s="41"/>
      <c r="C199" s="2" t="str">
        <f>IF(B199="","",IF(COUNT(D199:M199)=0,"",IF(O199&lt;6,SUM(D199:M199)+0.0001,SUM(SMALL(D199:M199,{1;2;3;4;5;6}))+(P199/10))))</f>
        <v/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4" t="str">
        <f>IF(B199="","",IF(COUNT(D199:M199)=0,100,AVERAGEIF(D199:M199,"&lt;100")))</f>
        <v/>
      </c>
      <c r="O199" s="3">
        <f t="shared" si="15"/>
        <v>0</v>
      </c>
      <c r="P199" s="35"/>
      <c r="Q199" s="39">
        <f t="shared" si="16"/>
        <v>0</v>
      </c>
      <c r="R199" s="39">
        <f t="shared" si="17"/>
        <v>0</v>
      </c>
      <c r="S199" s="39">
        <f>IF(Q199=0,0,COUNTIF($Q$4:Q199,1))</f>
        <v>0</v>
      </c>
      <c r="T199" s="39">
        <f>IF(R199=0,0,COUNTIF($R$4:R199,1))</f>
        <v>0</v>
      </c>
      <c r="U199" s="40">
        <f t="shared" si="18"/>
        <v>0</v>
      </c>
      <c r="V199" s="35"/>
      <c r="W199" s="35"/>
      <c r="X199" s="35"/>
      <c r="Y199" s="35"/>
      <c r="Z199" s="35"/>
      <c r="AA199" s="35"/>
      <c r="AB199" s="35"/>
    </row>
    <row r="200" spans="1:28" ht="18" hidden="1" customHeight="1" x14ac:dyDescent="0.2">
      <c r="A200" s="38"/>
      <c r="B200" s="41"/>
      <c r="C200" s="2" t="str">
        <f>IF(B200="","",IF(COUNT(D200:M200)=0,"",IF(O200&lt;6,SUM(D200:M200)+0.0001,SUM(SMALL(D200:M200,{1;2;3;4;5;6}))+(P200/10))))</f>
        <v/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4" t="str">
        <f>IF(B200="","",IF(COUNT(D200:M200)=0,100,AVERAGEIF(D200:M200,"&lt;100")))</f>
        <v/>
      </c>
      <c r="O200" s="3">
        <f t="shared" si="15"/>
        <v>0</v>
      </c>
      <c r="P200" s="35"/>
      <c r="Q200" s="39">
        <f t="shared" si="16"/>
        <v>0</v>
      </c>
      <c r="R200" s="39">
        <f t="shared" si="17"/>
        <v>0</v>
      </c>
      <c r="S200" s="39">
        <f>IF(Q200=0,0,COUNTIF($Q$4:Q200,1))</f>
        <v>0</v>
      </c>
      <c r="T200" s="39">
        <f>IF(R200=0,0,COUNTIF($R$4:R200,1))</f>
        <v>0</v>
      </c>
      <c r="U200" s="40">
        <f t="shared" si="18"/>
        <v>0</v>
      </c>
      <c r="V200" s="35"/>
      <c r="W200" s="35"/>
      <c r="X200" s="35"/>
      <c r="Y200" s="35"/>
      <c r="Z200" s="35"/>
      <c r="AA200" s="35"/>
      <c r="AB200" s="35"/>
    </row>
    <row r="201" spans="1:28" ht="18" hidden="1" customHeight="1" x14ac:dyDescent="0.2">
      <c r="A201" s="38"/>
      <c r="B201" s="41"/>
      <c r="C201" s="2" t="str">
        <f>IF(B201="","",IF(COUNT(D201:M201)=0,"",IF(O201&lt;6,SUM(D201:M201)+0.0001,SUM(SMALL(D201:M201,{1;2;3;4;5;6}))+(P201/10))))</f>
        <v/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4" t="str">
        <f>IF(B201="","",IF(COUNT(D201:M201)=0,100,AVERAGEIF(D201:M201,"&lt;100")))</f>
        <v/>
      </c>
      <c r="O201" s="3">
        <f t="shared" si="15"/>
        <v>0</v>
      </c>
      <c r="P201" s="35"/>
      <c r="Q201" s="39">
        <f t="shared" si="16"/>
        <v>0</v>
      </c>
      <c r="R201" s="39">
        <f t="shared" si="17"/>
        <v>0</v>
      </c>
      <c r="S201" s="39">
        <f>IF(Q201=0,0,COUNTIF($Q$4:Q201,1))</f>
        <v>0</v>
      </c>
      <c r="T201" s="39">
        <f>IF(R201=0,0,COUNTIF($R$4:R201,1))</f>
        <v>0</v>
      </c>
      <c r="U201" s="40">
        <f t="shared" si="18"/>
        <v>0</v>
      </c>
      <c r="V201" s="35"/>
      <c r="W201" s="35"/>
      <c r="X201" s="35"/>
      <c r="Y201" s="35"/>
      <c r="Z201" s="35"/>
      <c r="AA201" s="35"/>
      <c r="AB201" s="35"/>
    </row>
    <row r="202" spans="1:28" ht="18" hidden="1" customHeight="1" thickBot="1" x14ac:dyDescent="0.2">
      <c r="A202" s="43"/>
      <c r="B202" s="44"/>
      <c r="C202" s="45" t="str">
        <f>IF(B202="","",IF(COUNT(D202:M202)=0,"",IF(O202&lt;6,SUM(D202:M202)+0.0001,SUM(SMALL(D202:M202,{1;2;3;4;5;6}))+(P202/10))))</f>
        <v/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" t="str">
        <f>IF(B202="","",IF(COUNT(D202:M202)=0,100,AVERAGEIF(D202:M202,"&lt;100")))</f>
        <v/>
      </c>
      <c r="O202" s="3">
        <f t="shared" si="15"/>
        <v>0</v>
      </c>
      <c r="P202" s="35"/>
      <c r="Q202" s="39">
        <f t="shared" si="16"/>
        <v>0</v>
      </c>
      <c r="R202" s="39">
        <f t="shared" si="17"/>
        <v>0</v>
      </c>
      <c r="S202" s="39">
        <f>IF(Q202=0,0,COUNTIF($Q$4:Q202,1))</f>
        <v>0</v>
      </c>
      <c r="T202" s="39">
        <f>IF(R202=0,0,COUNTIF($R$4:R202,1))</f>
        <v>0</v>
      </c>
      <c r="U202" s="40">
        <f t="shared" si="18"/>
        <v>0</v>
      </c>
      <c r="V202" s="35"/>
      <c r="W202" s="35"/>
      <c r="X202" s="35"/>
      <c r="Y202" s="35"/>
      <c r="Z202" s="35"/>
      <c r="AA202" s="35"/>
      <c r="AB202" s="35"/>
    </row>
    <row r="203" spans="1:28" ht="18" hidden="1" customHeight="1" thickTop="1" thickBot="1" x14ac:dyDescent="0.25">
      <c r="A203" s="47"/>
      <c r="B203" s="48" t="str">
        <f ca="1">IF(Keppendur!B201="","",Keppendur!B201)</f>
        <v/>
      </c>
      <c r="C203" s="49" t="str">
        <f ca="1">IF(B203="","",IF(COUNT(D203:M203)=0,"",IF(O203&lt;6,SUM(D203:M203)+0.0001,SUM(SMALL(D203:M203,{1;2;3;4;5;6}))+(P203/10))))</f>
        <v/>
      </c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4" t="str">
        <f ca="1">IF(B203="","",IF(COUNT(D203:M203)=0,200,AVERAGEIF(D203:M203,"&lt;200")))</f>
        <v/>
      </c>
      <c r="O203" s="3">
        <f t="shared" si="15"/>
        <v>0</v>
      </c>
      <c r="P203" s="35"/>
      <c r="Q203" s="39">
        <f t="shared" ca="1" si="16"/>
        <v>0</v>
      </c>
      <c r="R203" s="39">
        <f t="shared" ca="1" si="17"/>
        <v>0</v>
      </c>
      <c r="S203" s="39">
        <f ca="1">IF(Q203=0,0,COUNTIF($Q$4:Q203,1))</f>
        <v>0</v>
      </c>
      <c r="T203" s="39">
        <f ca="1">IF(R203=0,0,COUNTIF($R$4:R203,1))</f>
        <v>0</v>
      </c>
      <c r="U203" s="40">
        <f t="shared" ca="1" si="18"/>
        <v>0</v>
      </c>
      <c r="V203" s="35"/>
      <c r="W203" s="35"/>
      <c r="X203" s="35"/>
      <c r="Y203" s="35"/>
      <c r="Z203" s="35"/>
      <c r="AA203" s="35"/>
      <c r="AB203" s="35"/>
    </row>
    <row r="204" spans="1:28" ht="18" customHeight="1" collapsed="1" thickTop="1" x14ac:dyDescent="0.2">
      <c r="A204" s="78">
        <v>34</v>
      </c>
      <c r="B204" s="79" t="s">
        <v>42</v>
      </c>
      <c r="C204" s="70">
        <f>IF(B204="","",IF(COUNT(D204:M204)=0,"",IF(O204&lt;6,SUM(D204:M204)+0.0001,SUM(SMALL(D204:M204,{1;2;3;4;5;6}))+(P204/10))))</f>
        <v>278.00009999999997</v>
      </c>
      <c r="D204" s="80">
        <v>67</v>
      </c>
      <c r="E204" s="80">
        <v>70</v>
      </c>
      <c r="F204" s="80">
        <v>72</v>
      </c>
      <c r="G204" s="80">
        <v>69</v>
      </c>
      <c r="H204" s="80"/>
      <c r="I204" s="80"/>
      <c r="J204" s="80"/>
      <c r="K204" s="80"/>
      <c r="L204" s="80"/>
      <c r="M204" s="80"/>
      <c r="N204" s="4">
        <f>IF(B204="","",IF(COUNT(D204:M204)=0,100,AVERAGEIF(D204:M204,"&lt;100")))</f>
        <v>69.5</v>
      </c>
      <c r="O204" s="3">
        <f t="shared" si="15"/>
        <v>4</v>
      </c>
      <c r="P204" s="35"/>
      <c r="Q204" s="39">
        <f t="shared" si="16"/>
        <v>1</v>
      </c>
      <c r="R204" s="39">
        <f t="shared" si="17"/>
        <v>0</v>
      </c>
      <c r="S204" s="39">
        <f ca="1">IF(Q204=0,0,COUNTIF($Q$4:Q204,1))</f>
        <v>137</v>
      </c>
      <c r="T204" s="39">
        <f>IF(R204=0,0,COUNTIF($R$4:R204,1))</f>
        <v>0</v>
      </c>
      <c r="U204" s="82">
        <f t="shared" si="18"/>
        <v>1</v>
      </c>
      <c r="V204" s="35"/>
      <c r="W204" s="35"/>
      <c r="X204" s="35"/>
      <c r="Y204" s="35"/>
      <c r="Z204" s="35"/>
      <c r="AA204" s="35"/>
      <c r="AB204" s="35"/>
    </row>
    <row r="205" spans="1:28" ht="18" customHeight="1" x14ac:dyDescent="0.2">
      <c r="A205" s="51">
        <v>34</v>
      </c>
      <c r="B205" s="79" t="s">
        <v>209</v>
      </c>
      <c r="C205" s="2">
        <f>IF(B205="","",IF(COUNT(D205:M205)=0,"",IF(O205&lt;6,SUM(D205:M205)+0.0001,SUM(SMALL(D205:M205,{1;2;3;4;5;6}))+(P205/10))))</f>
        <v>200.0001</v>
      </c>
      <c r="D205" s="80">
        <v>72</v>
      </c>
      <c r="E205" s="80">
        <v>67</v>
      </c>
      <c r="F205" s="98">
        <v>61</v>
      </c>
      <c r="G205" s="30"/>
      <c r="H205" s="30"/>
      <c r="I205" s="30"/>
      <c r="J205" s="30"/>
      <c r="K205" s="30"/>
      <c r="L205" s="30"/>
      <c r="M205" s="30"/>
      <c r="N205" s="4">
        <f>IF(B205="","",IF(COUNT(D205:M205)=0,100,AVERAGEIF(D205:M205,"&lt;100")))</f>
        <v>66.666666666666671</v>
      </c>
      <c r="O205" s="3">
        <f t="shared" si="15"/>
        <v>3</v>
      </c>
      <c r="P205" s="35"/>
      <c r="Q205" s="39">
        <f t="shared" si="16"/>
        <v>1</v>
      </c>
      <c r="R205" s="39">
        <f t="shared" si="17"/>
        <v>0</v>
      </c>
      <c r="S205" s="39">
        <f ca="1">IF(Q205=0,0,COUNTIF($Q$4:Q205,1))</f>
        <v>138</v>
      </c>
      <c r="T205" s="39">
        <f>IF(R205=0,0,COUNTIF($R$4:R205,1))</f>
        <v>0</v>
      </c>
      <c r="U205" s="40">
        <f t="shared" si="18"/>
        <v>1</v>
      </c>
      <c r="V205" s="35"/>
      <c r="W205" s="35"/>
      <c r="X205" s="35"/>
      <c r="Y205" s="35"/>
      <c r="Z205" s="35"/>
      <c r="AA205" s="35"/>
      <c r="AB205" s="35"/>
    </row>
    <row r="206" spans="1:28" ht="18" customHeight="1" x14ac:dyDescent="0.2">
      <c r="A206" s="78">
        <v>34</v>
      </c>
      <c r="B206" s="79" t="s">
        <v>210</v>
      </c>
      <c r="C206" s="70">
        <f>IF(B206="","",IF(COUNT(D206:M206)=0,"",IF(O206&lt;6,SUM(D206:M206)+0.0001,SUM(SMALL(D206:M206,{1;2;3;4;5;6}))+(P206/10))))</f>
        <v>267.00009999999997</v>
      </c>
      <c r="D206" s="80">
        <v>63</v>
      </c>
      <c r="E206" s="80">
        <v>69</v>
      </c>
      <c r="F206" s="80"/>
      <c r="G206" s="80">
        <v>67</v>
      </c>
      <c r="H206" s="80">
        <v>68</v>
      </c>
      <c r="I206" s="80"/>
      <c r="J206" s="80"/>
      <c r="K206" s="80"/>
      <c r="L206" s="80"/>
      <c r="M206" s="80"/>
      <c r="N206" s="4">
        <f>IF(B206="","",IF(COUNT(D206:M206)=0,100,AVERAGEIF(D206:M206,"&lt;100")))</f>
        <v>66.75</v>
      </c>
      <c r="O206" s="3">
        <f t="shared" si="15"/>
        <v>4</v>
      </c>
      <c r="P206" s="35"/>
      <c r="Q206" s="39">
        <f t="shared" si="16"/>
        <v>1</v>
      </c>
      <c r="R206" s="39">
        <f t="shared" si="17"/>
        <v>0</v>
      </c>
      <c r="S206" s="39">
        <f ca="1">IF(Q206=0,0,COUNTIF($Q$4:Q206,1))</f>
        <v>139</v>
      </c>
      <c r="T206" s="39">
        <f>IF(R206=0,0,COUNTIF($R$4:R206,1))</f>
        <v>0</v>
      </c>
      <c r="U206" s="82">
        <f t="shared" si="18"/>
        <v>1</v>
      </c>
      <c r="V206" s="35"/>
      <c r="W206" s="35"/>
      <c r="X206" s="35"/>
      <c r="Y206" s="35"/>
      <c r="Z206" s="35"/>
      <c r="AA206" s="35"/>
      <c r="AB206" s="35"/>
    </row>
    <row r="207" spans="1:28" ht="18" customHeight="1" x14ac:dyDescent="0.2">
      <c r="A207" s="87">
        <v>34</v>
      </c>
      <c r="B207" s="79" t="s">
        <v>31</v>
      </c>
      <c r="C207" s="70">
        <f>IF(B207="","",IF(COUNT(D207:M207)=0,"",IF(O207&lt;6,SUM(D207:M207)+0.0001,SUM(SMALL(D207:M207,{1;2;3;4;5;6}))+(P207/10))))</f>
        <v>331.00009999999997</v>
      </c>
      <c r="D207" s="80">
        <v>67</v>
      </c>
      <c r="E207" s="80">
        <v>68</v>
      </c>
      <c r="F207" s="80">
        <v>66</v>
      </c>
      <c r="G207" s="80">
        <v>67</v>
      </c>
      <c r="H207" s="80">
        <v>63</v>
      </c>
      <c r="I207" s="80"/>
      <c r="J207" s="80"/>
      <c r="K207" s="80"/>
      <c r="L207" s="80"/>
      <c r="M207" s="80"/>
      <c r="N207" s="4">
        <f>IF(B207="","",IF(COUNT(D207:M207)=0,100,AVERAGEIF(D207:M207,"&lt;100")))</f>
        <v>66.2</v>
      </c>
      <c r="O207" s="3">
        <f t="shared" si="15"/>
        <v>5</v>
      </c>
      <c r="P207" s="35"/>
      <c r="Q207" s="39">
        <f t="shared" si="16"/>
        <v>1</v>
      </c>
      <c r="R207" s="39">
        <f t="shared" si="17"/>
        <v>0</v>
      </c>
      <c r="S207" s="39">
        <f ca="1">IF(Q207=0,0,COUNTIF($Q$4:Q207,1))</f>
        <v>140</v>
      </c>
      <c r="T207" s="39">
        <f>IF(R207=0,0,COUNTIF($R$4:R207,1))</f>
        <v>0</v>
      </c>
      <c r="U207" s="82">
        <f t="shared" si="18"/>
        <v>1</v>
      </c>
      <c r="V207" s="35"/>
      <c r="W207" s="35"/>
      <c r="X207" s="35"/>
      <c r="Y207" s="35"/>
      <c r="Z207" s="35"/>
      <c r="AA207" s="35"/>
      <c r="AB207" s="35"/>
    </row>
    <row r="208" spans="1:28" ht="18" customHeight="1" thickBot="1" x14ac:dyDescent="0.25">
      <c r="A208" s="92">
        <v>34</v>
      </c>
      <c r="B208" s="79" t="s">
        <v>41</v>
      </c>
      <c r="C208" s="70" t="str">
        <f>IF(B208="","",IF(COUNT(D208:M208)=0,"",IF(O208&lt;6,SUM(D208:M208)+0.0001,SUM(SMALL(D208:M208,{1;2;3;4;5;6}))+(P208/10))))</f>
        <v/>
      </c>
      <c r="D208" s="80"/>
      <c r="E208" s="91"/>
      <c r="F208" s="91"/>
      <c r="G208" s="91"/>
      <c r="H208" s="91"/>
      <c r="I208" s="91"/>
      <c r="J208" s="91"/>
      <c r="K208" s="91"/>
      <c r="L208" s="91"/>
      <c r="M208" s="91"/>
      <c r="N208" s="4">
        <f>IF(B208="","",IF(COUNT(D208:M208)=0,100,AVERAGEIF(D208:M208,"&lt;100")))</f>
        <v>100</v>
      </c>
      <c r="O208" s="3">
        <f t="shared" si="15"/>
        <v>0</v>
      </c>
      <c r="P208" s="35"/>
      <c r="Q208" s="39">
        <f t="shared" si="16"/>
        <v>1</v>
      </c>
      <c r="R208" s="39">
        <f t="shared" si="17"/>
        <v>0</v>
      </c>
      <c r="S208" s="39">
        <f ca="1">IF(Q208=0,0,COUNTIF($Q$4:Q208,1))</f>
        <v>141</v>
      </c>
      <c r="T208" s="39">
        <f>IF(R208=0,0,COUNTIF($R$4:R208,1))</f>
        <v>0</v>
      </c>
      <c r="U208" s="82">
        <f t="shared" si="18"/>
        <v>1</v>
      </c>
      <c r="V208" s="35"/>
      <c r="W208" s="35"/>
      <c r="X208" s="35"/>
      <c r="Y208" s="35"/>
      <c r="Z208" s="35"/>
      <c r="AA208" s="35"/>
      <c r="AB208" s="35"/>
    </row>
    <row r="209" spans="1:28" ht="18" customHeight="1" thickTop="1" thickBot="1" x14ac:dyDescent="0.25">
      <c r="A209" s="83" t="str">
        <f>"Lið "&amp;A208</f>
        <v>Lið 34</v>
      </c>
      <c r="B209" s="84" t="str">
        <f ca="1">IF(Keppendur!B207="","",Keppendur!B207)</f>
        <v>Gunnar - Gylfi - Guðmundur - Kristján - Sveinn</v>
      </c>
      <c r="C209" s="85">
        <f ca="1">IF(B209="","",IF(COUNT(D209:M209)=0,"",IF(O209&lt;6,SUM(D209:M209)+0.0001,SUM(SMALL(D209:M209,{1;2;3;4;5;6}))+(P209/10))))</f>
        <v>648.00009999999997</v>
      </c>
      <c r="D209" s="86">
        <v>126</v>
      </c>
      <c r="E209" s="86">
        <v>131</v>
      </c>
      <c r="F209" s="86">
        <v>127</v>
      </c>
      <c r="G209" s="86">
        <v>133</v>
      </c>
      <c r="H209" s="86">
        <v>131</v>
      </c>
      <c r="I209" s="86"/>
      <c r="J209" s="86"/>
      <c r="K209" s="86"/>
      <c r="L209" s="86"/>
      <c r="M209" s="86"/>
      <c r="N209" s="4">
        <f ca="1">IF(B209="","",IF(COUNT(D209:M209)=0,200,AVERAGEIF(D209:M209,"&lt;200")))</f>
        <v>129.6</v>
      </c>
      <c r="O209" s="3">
        <f t="shared" si="15"/>
        <v>5</v>
      </c>
      <c r="P209" s="35"/>
      <c r="Q209" s="39">
        <f t="shared" ca="1" si="16"/>
        <v>0</v>
      </c>
      <c r="R209" s="39">
        <f t="shared" ca="1" si="17"/>
        <v>1</v>
      </c>
      <c r="S209" s="39">
        <f ca="1">IF(Q209=0,0,COUNTIF($Q$4:Q209,1))</f>
        <v>0</v>
      </c>
      <c r="T209" s="39">
        <f ca="1">IF(R209=0,0,COUNTIF($R$4:R209,1))</f>
        <v>30</v>
      </c>
      <c r="U209" s="82">
        <f t="shared" ca="1" si="18"/>
        <v>1</v>
      </c>
      <c r="V209" s="35"/>
      <c r="W209" s="35"/>
      <c r="X209" s="35"/>
      <c r="Y209" s="35"/>
      <c r="Z209" s="35"/>
      <c r="AA209" s="35"/>
      <c r="AB209" s="35"/>
    </row>
    <row r="210" spans="1:28" ht="18" customHeight="1" thickTop="1" x14ac:dyDescent="0.2">
      <c r="A210" s="87">
        <v>35</v>
      </c>
      <c r="B210" s="79" t="s">
        <v>212</v>
      </c>
      <c r="C210" s="70">
        <f>IF(B210="","",IF(COUNT(D210:M210)=0,"",IF(O210&lt;6,SUM(D210:M210)+0.0001,SUM(SMALL(D210:M210,{1;2;3;4;5;6}))+(P210/10))))</f>
        <v>124.0001</v>
      </c>
      <c r="D210" s="80"/>
      <c r="E210" s="80">
        <v>66</v>
      </c>
      <c r="F210" s="80">
        <v>58</v>
      </c>
      <c r="G210" s="80"/>
      <c r="H210" s="80"/>
      <c r="I210" s="80"/>
      <c r="J210" s="80"/>
      <c r="K210" s="80"/>
      <c r="L210" s="80"/>
      <c r="M210" s="80"/>
      <c r="N210" s="4">
        <f>IF(B210="","",IF(COUNT(D210:M210)=0,100,AVERAGEIF(D210:M210,"&lt;100")))</f>
        <v>62</v>
      </c>
      <c r="O210" s="3">
        <f t="shared" si="15"/>
        <v>2</v>
      </c>
      <c r="P210" s="35"/>
      <c r="Q210" s="39">
        <f t="shared" si="16"/>
        <v>1</v>
      </c>
      <c r="R210" s="39">
        <f t="shared" si="17"/>
        <v>0</v>
      </c>
      <c r="S210" s="39">
        <f ca="1">IF(Q210=0,0,COUNTIF($Q$4:Q210,1))</f>
        <v>142</v>
      </c>
      <c r="T210" s="39">
        <f>IF(R210=0,0,COUNTIF($R$4:R210,1))</f>
        <v>0</v>
      </c>
      <c r="U210" s="82">
        <f t="shared" si="18"/>
        <v>1</v>
      </c>
      <c r="V210" s="35"/>
      <c r="W210" s="35"/>
      <c r="X210" s="35"/>
      <c r="Y210" s="35"/>
      <c r="Z210" s="35"/>
      <c r="AA210" s="35"/>
      <c r="AB210" s="35"/>
    </row>
    <row r="211" spans="1:28" ht="18" customHeight="1" x14ac:dyDescent="0.2">
      <c r="A211" s="87">
        <v>35</v>
      </c>
      <c r="B211" s="79" t="s">
        <v>213</v>
      </c>
      <c r="C211" s="70">
        <f>IF(B211="","",IF(COUNT(D211:M211)=0,"",IF(O211&lt;6,SUM(D211:M211)+0.0001,SUM(SMALL(D211:M211,{1;2;3;4;5;6}))+(P211/10))))</f>
        <v>63.000100000000003</v>
      </c>
      <c r="D211" s="80"/>
      <c r="E211" s="80">
        <v>63</v>
      </c>
      <c r="F211" s="80"/>
      <c r="G211" s="80"/>
      <c r="H211" s="80"/>
      <c r="I211" s="80"/>
      <c r="J211" s="80"/>
      <c r="K211" s="80"/>
      <c r="L211" s="80"/>
      <c r="M211" s="80"/>
      <c r="N211" s="4">
        <f>IF(B211="","",IF(COUNT(D211:M211)=0,100,AVERAGEIF(D211:M211,"&lt;100")))</f>
        <v>63</v>
      </c>
      <c r="O211" s="3">
        <f t="shared" si="15"/>
        <v>1</v>
      </c>
      <c r="P211" s="35"/>
      <c r="Q211" s="39">
        <f t="shared" si="16"/>
        <v>1</v>
      </c>
      <c r="R211" s="39">
        <f t="shared" si="17"/>
        <v>0</v>
      </c>
      <c r="S211" s="39">
        <f ca="1">IF(Q211=0,0,COUNTIF($Q$4:Q211,1))</f>
        <v>143</v>
      </c>
      <c r="T211" s="39">
        <f>IF(R211=0,0,COUNTIF($R$4:R211,1))</f>
        <v>0</v>
      </c>
      <c r="U211" s="82">
        <f t="shared" si="18"/>
        <v>1</v>
      </c>
      <c r="V211" s="35"/>
      <c r="W211" s="35"/>
      <c r="X211" s="35"/>
      <c r="Y211" s="35"/>
      <c r="Z211" s="35"/>
      <c r="AA211" s="35"/>
      <c r="AB211" s="35"/>
    </row>
    <row r="212" spans="1:28" ht="18" customHeight="1" x14ac:dyDescent="0.2">
      <c r="A212" s="87">
        <v>35</v>
      </c>
      <c r="B212" s="79" t="s">
        <v>92</v>
      </c>
      <c r="C212" s="70">
        <f>IF(B212="","",IF(COUNT(D212:M212)=0,"",IF(O212&lt;6,SUM(D212:M212)+0.0001,SUM(SMALL(D212:M212,{1;2;3;4;5;6}))+(P212/10))))</f>
        <v>189.0001</v>
      </c>
      <c r="D212" s="80">
        <v>65</v>
      </c>
      <c r="E212" s="80">
        <v>63</v>
      </c>
      <c r="F212" s="80">
        <v>61</v>
      </c>
      <c r="G212" s="80"/>
      <c r="H212" s="80"/>
      <c r="I212" s="80"/>
      <c r="J212" s="80"/>
      <c r="K212" s="80"/>
      <c r="L212" s="80"/>
      <c r="M212" s="80"/>
      <c r="N212" s="4">
        <f>IF(B212="","",IF(COUNT(D212:M212)=0,100,AVERAGEIF(D212:M212,"&lt;100")))</f>
        <v>63</v>
      </c>
      <c r="O212" s="3">
        <f t="shared" si="15"/>
        <v>3</v>
      </c>
      <c r="P212" s="35"/>
      <c r="Q212" s="39">
        <f t="shared" si="16"/>
        <v>1</v>
      </c>
      <c r="R212" s="39">
        <f t="shared" si="17"/>
        <v>0</v>
      </c>
      <c r="S212" s="39">
        <f ca="1">IF(Q212=0,0,COUNTIF($Q$4:Q212,1))</f>
        <v>144</v>
      </c>
      <c r="T212" s="39">
        <f>IF(R212=0,0,COUNTIF($R$4:R212,1))</f>
        <v>0</v>
      </c>
      <c r="U212" s="82">
        <f t="shared" si="18"/>
        <v>1</v>
      </c>
      <c r="V212" s="35"/>
      <c r="W212" s="35"/>
      <c r="X212" s="35"/>
      <c r="Y212" s="35"/>
      <c r="Z212" s="35"/>
      <c r="AA212" s="35"/>
      <c r="AB212" s="35"/>
    </row>
    <row r="213" spans="1:28" ht="18" customHeight="1" x14ac:dyDescent="0.2">
      <c r="A213" s="78">
        <v>35</v>
      </c>
      <c r="B213" s="79" t="s">
        <v>107</v>
      </c>
      <c r="C213" s="70">
        <f>IF(B213="","",IF(COUNT(D213:M213)=0,"",IF(O213&lt;6,SUM(D213:M213)+0.0001,SUM(SMALL(D213:M213,{1;2;3;4;5;6}))+(P213/10))))</f>
        <v>67.000100000000003</v>
      </c>
      <c r="D213" s="80">
        <v>67</v>
      </c>
      <c r="E213" s="80"/>
      <c r="F213" s="80"/>
      <c r="G213" s="80"/>
      <c r="H213" s="80"/>
      <c r="I213" s="80"/>
      <c r="J213" s="80"/>
      <c r="K213" s="80"/>
      <c r="L213" s="80"/>
      <c r="M213" s="80"/>
      <c r="N213" s="4">
        <f>IF(B213="","",IF(COUNT(D213:M213)=0,100,AVERAGEIF(D213:M213,"&lt;100")))</f>
        <v>67</v>
      </c>
      <c r="O213" s="3">
        <f t="shared" si="15"/>
        <v>1</v>
      </c>
      <c r="P213" s="35"/>
      <c r="Q213" s="39">
        <f t="shared" si="16"/>
        <v>1</v>
      </c>
      <c r="R213" s="39">
        <f t="shared" si="17"/>
        <v>0</v>
      </c>
      <c r="S213" s="39">
        <f ca="1">IF(Q213=0,0,COUNTIF($Q$4:Q213,1))</f>
        <v>145</v>
      </c>
      <c r="T213" s="39">
        <f>IF(R213=0,0,COUNTIF($R$4:R213,1))</f>
        <v>0</v>
      </c>
      <c r="U213" s="82">
        <f t="shared" si="18"/>
        <v>1</v>
      </c>
      <c r="V213" s="35"/>
      <c r="W213" s="35"/>
      <c r="X213" s="35"/>
      <c r="Y213" s="35"/>
      <c r="Z213" s="35"/>
      <c r="AA213" s="35"/>
      <c r="AB213" s="35"/>
    </row>
    <row r="214" spans="1:28" ht="18" customHeight="1" thickBot="1" x14ac:dyDescent="0.25">
      <c r="A214" s="43">
        <v>35</v>
      </c>
      <c r="B214" s="79" t="s">
        <v>214</v>
      </c>
      <c r="C214" s="70">
        <f>IF(B214="","",IF(COUNT(D214:M214)=0,"",IF(O214&lt;6,SUM(D214:M214)+0.0001,SUM(SMALL(D214:M214,{1;2;3;4;5;6}))+(P214/10))))</f>
        <v>200.0001</v>
      </c>
      <c r="D214" s="80">
        <v>66</v>
      </c>
      <c r="E214" s="80">
        <v>68</v>
      </c>
      <c r="F214" s="98">
        <v>66</v>
      </c>
      <c r="G214" s="46"/>
      <c r="H214" s="46"/>
      <c r="I214" s="46"/>
      <c r="J214" s="46"/>
      <c r="K214" s="46"/>
      <c r="L214" s="46"/>
      <c r="M214" s="46"/>
      <c r="N214" s="4">
        <f>IF(B214="","",IF(COUNT(D214:M214)=0,100,AVERAGEIF(D214:M214,"&lt;100")))</f>
        <v>66.666666666666671</v>
      </c>
      <c r="O214" s="3">
        <f t="shared" si="15"/>
        <v>3</v>
      </c>
      <c r="P214" s="35"/>
      <c r="Q214" s="39">
        <f t="shared" si="16"/>
        <v>1</v>
      </c>
      <c r="R214" s="39">
        <f t="shared" si="17"/>
        <v>0</v>
      </c>
      <c r="S214" s="39">
        <f ca="1">IF(Q214=0,0,COUNTIF($Q$4:Q214,1))</f>
        <v>146</v>
      </c>
      <c r="T214" s="39">
        <f>IF(R214=0,0,COUNTIF($R$4:R214,1))</f>
        <v>0</v>
      </c>
      <c r="U214" s="40">
        <f t="shared" si="18"/>
        <v>1</v>
      </c>
      <c r="V214" s="35"/>
      <c r="W214" s="35"/>
      <c r="X214" s="35"/>
      <c r="Y214" s="35"/>
      <c r="Z214" s="35"/>
      <c r="AA214" s="35"/>
      <c r="AB214" s="35"/>
    </row>
    <row r="215" spans="1:28" ht="18" customHeight="1" thickTop="1" thickBot="1" x14ac:dyDescent="0.25">
      <c r="A215" s="83" t="str">
        <f>"Lið "&amp;A214</f>
        <v>Lið 35</v>
      </c>
      <c r="B215" s="84" t="str">
        <f ca="1">IF(Keppendur!B213="","",Keppendur!B213)</f>
        <v>Andrés - Guðmundur - Gunnbjörn - Hilmar - Ólafur</v>
      </c>
      <c r="C215" s="85">
        <f ca="1">IF(B215="","",IF(COUNT(D215:M215)=0,"",IF(O215&lt;6,SUM(D215:M215)+0.0001,SUM(SMALL(D215:M215,{1;2;3;4;5;6}))+(P215/10))))</f>
        <v>373.00009999999997</v>
      </c>
      <c r="D215" s="86">
        <v>129</v>
      </c>
      <c r="E215" s="86">
        <v>125</v>
      </c>
      <c r="F215" s="86">
        <v>119</v>
      </c>
      <c r="G215" s="86"/>
      <c r="H215" s="86"/>
      <c r="I215" s="86"/>
      <c r="J215" s="86"/>
      <c r="K215" s="86"/>
      <c r="L215" s="86"/>
      <c r="M215" s="86"/>
      <c r="N215" s="4">
        <f ca="1">IF(B215="","",IF(COUNT(D215:M215)=0,200,AVERAGEIF(D215:M215,"&lt;200")))</f>
        <v>124.33333333333333</v>
      </c>
      <c r="O215" s="3">
        <f t="shared" si="15"/>
        <v>3</v>
      </c>
      <c r="P215" s="35"/>
      <c r="Q215" s="39">
        <f t="shared" ca="1" si="16"/>
        <v>0</v>
      </c>
      <c r="R215" s="39">
        <f t="shared" ca="1" si="17"/>
        <v>1</v>
      </c>
      <c r="S215" s="39">
        <f ca="1">IF(Q215=0,0,COUNTIF($Q$4:Q215,1))</f>
        <v>0</v>
      </c>
      <c r="T215" s="39">
        <f ca="1">IF(R215=0,0,COUNTIF($R$4:R215,1))</f>
        <v>31</v>
      </c>
      <c r="U215" s="82">
        <f t="shared" ca="1" si="18"/>
        <v>1</v>
      </c>
      <c r="V215" s="35"/>
      <c r="W215" s="35"/>
      <c r="X215" s="35"/>
      <c r="Y215" s="35"/>
      <c r="Z215" s="35"/>
      <c r="AA215" s="35"/>
      <c r="AB215" s="35"/>
    </row>
    <row r="216" spans="1:28" ht="18" customHeight="1" thickTop="1" x14ac:dyDescent="0.2">
      <c r="A216" s="78">
        <v>36</v>
      </c>
      <c r="B216" s="79" t="s">
        <v>69</v>
      </c>
      <c r="C216" s="70">
        <f>IF(B216="","",IF(COUNT(D216:M216)=0,"",IF(O216&lt;6,SUM(D216:M216)+0.0001,SUM(SMALL(D216:M216,{1;2;3;4;5;6}))+(P216/10))))</f>
        <v>303.00009999999997</v>
      </c>
      <c r="D216" s="80">
        <v>65</v>
      </c>
      <c r="E216" s="80">
        <v>59</v>
      </c>
      <c r="F216" s="80">
        <v>61</v>
      </c>
      <c r="G216" s="80">
        <v>59</v>
      </c>
      <c r="H216" s="80">
        <v>59</v>
      </c>
      <c r="I216" s="80"/>
      <c r="J216" s="80"/>
      <c r="K216" s="80"/>
      <c r="L216" s="80"/>
      <c r="M216" s="80"/>
      <c r="N216" s="4">
        <f>IF(B216="","",IF(COUNT(D216:M216)=0,100,AVERAGEIF(D216:M216,"&lt;100")))</f>
        <v>60.6</v>
      </c>
      <c r="O216" s="3">
        <f t="shared" si="15"/>
        <v>5</v>
      </c>
      <c r="P216" s="35"/>
      <c r="Q216" s="39">
        <f t="shared" si="16"/>
        <v>1</v>
      </c>
      <c r="R216" s="39">
        <f t="shared" si="17"/>
        <v>0</v>
      </c>
      <c r="S216" s="39">
        <f ca="1">IF(Q216=0,0,COUNTIF($Q$4:Q216,1))</f>
        <v>147</v>
      </c>
      <c r="T216" s="39">
        <f>IF(R216=0,0,COUNTIF($R$4:R216,1))</f>
        <v>0</v>
      </c>
      <c r="U216" s="82">
        <f t="shared" si="18"/>
        <v>1</v>
      </c>
      <c r="V216" s="35"/>
      <c r="W216" s="35"/>
      <c r="X216" s="35"/>
      <c r="Y216" s="35"/>
      <c r="Z216" s="35"/>
      <c r="AA216" s="35"/>
      <c r="AB216" s="35"/>
    </row>
    <row r="217" spans="1:28" ht="18" customHeight="1" x14ac:dyDescent="0.2">
      <c r="A217" s="78">
        <v>36</v>
      </c>
      <c r="B217" s="79" t="s">
        <v>37</v>
      </c>
      <c r="C217" s="70">
        <f>IF(B217="","",IF(COUNT(D217:M217)=0,"",IF(O217&lt;6,SUM(D217:M217)+0.0001,SUM(SMALL(D217:M217,{1;2;3;4;5;6}))+(P217/10))))</f>
        <v>316.00009999999997</v>
      </c>
      <c r="D217" s="80">
        <v>65</v>
      </c>
      <c r="E217" s="80">
        <v>64</v>
      </c>
      <c r="F217" s="80">
        <v>62</v>
      </c>
      <c r="G217" s="80">
        <v>64</v>
      </c>
      <c r="H217" s="80">
        <v>61</v>
      </c>
      <c r="I217" s="80"/>
      <c r="J217" s="80"/>
      <c r="K217" s="80"/>
      <c r="L217" s="80"/>
      <c r="M217" s="80"/>
      <c r="N217" s="4">
        <f>IF(B217="","",IF(COUNT(D217:M217)=0,100,AVERAGEIF(D217:M217,"&lt;100")))</f>
        <v>63.2</v>
      </c>
      <c r="O217" s="3">
        <f t="shared" si="15"/>
        <v>5</v>
      </c>
      <c r="P217" s="35"/>
      <c r="Q217" s="39">
        <f t="shared" si="16"/>
        <v>1</v>
      </c>
      <c r="R217" s="39">
        <f t="shared" si="17"/>
        <v>0</v>
      </c>
      <c r="S217" s="39">
        <f ca="1">IF(Q217=0,0,COUNTIF($Q$4:Q217,1))</f>
        <v>148</v>
      </c>
      <c r="T217" s="39">
        <f>IF(R217=0,0,COUNTIF($R$4:R217,1))</f>
        <v>0</v>
      </c>
      <c r="U217" s="82">
        <f t="shared" si="18"/>
        <v>1</v>
      </c>
      <c r="V217" s="35"/>
      <c r="W217" s="35"/>
      <c r="X217" s="35"/>
      <c r="Y217" s="35"/>
      <c r="Z217" s="35"/>
      <c r="AA217" s="35"/>
      <c r="AB217" s="35"/>
    </row>
    <row r="218" spans="1:28" ht="18" customHeight="1" x14ac:dyDescent="0.2">
      <c r="A218" s="78">
        <v>36</v>
      </c>
      <c r="B218" s="97" t="s">
        <v>38</v>
      </c>
      <c r="C218" s="70">
        <f>IF(B218="","",IF(COUNT(D218:M218)=0,"",IF(O218&lt;6,SUM(D218:M218)+0.0001,SUM(SMALL(D218:M218,{1;2;3;4;5;6}))+(P218/10))))</f>
        <v>304.00009999999997</v>
      </c>
      <c r="D218" s="80">
        <v>59</v>
      </c>
      <c r="E218" s="80">
        <v>62</v>
      </c>
      <c r="F218" s="80">
        <v>61</v>
      </c>
      <c r="G218" s="80">
        <v>59</v>
      </c>
      <c r="H218" s="80">
        <v>63</v>
      </c>
      <c r="I218" s="80"/>
      <c r="J218" s="80"/>
      <c r="K218" s="80"/>
      <c r="L218" s="80"/>
      <c r="M218" s="80"/>
      <c r="N218" s="4">
        <f>IF(B218="","",IF(COUNT(D218:M218)=0,100,AVERAGEIF(D218:M218,"&lt;100")))</f>
        <v>60.8</v>
      </c>
      <c r="O218" s="3">
        <f t="shared" si="15"/>
        <v>5</v>
      </c>
      <c r="P218" s="35"/>
      <c r="Q218" s="39">
        <f t="shared" si="16"/>
        <v>1</v>
      </c>
      <c r="R218" s="39">
        <f t="shared" si="17"/>
        <v>0</v>
      </c>
      <c r="S218" s="39">
        <f ca="1">IF(Q218=0,0,COUNTIF($Q$4:Q218,1))</f>
        <v>149</v>
      </c>
      <c r="T218" s="39">
        <f>IF(R218=0,0,COUNTIF($R$4:R218,1))</f>
        <v>0</v>
      </c>
      <c r="U218" s="82">
        <f t="shared" si="18"/>
        <v>1</v>
      </c>
      <c r="V218" s="35"/>
      <c r="W218" s="35"/>
      <c r="X218" s="35"/>
      <c r="Y218" s="35"/>
      <c r="Z218" s="35"/>
      <c r="AA218" s="35"/>
      <c r="AB218" s="35"/>
    </row>
    <row r="219" spans="1:28" ht="18" customHeight="1" thickBot="1" x14ac:dyDescent="0.25">
      <c r="A219" s="78">
        <v>36</v>
      </c>
      <c r="B219" s="79" t="s">
        <v>215</v>
      </c>
      <c r="C219" s="70">
        <f>IF(B219="","",IF(COUNT(D219:M219)=0,"",IF(O219&lt;6,SUM(D219:M219)+0.0001,SUM(SMALL(D219:M219,{1;2;3;4;5;6}))+(P219/10))))</f>
        <v>307.00009999999997</v>
      </c>
      <c r="D219" s="80">
        <v>63</v>
      </c>
      <c r="E219" s="80">
        <v>63</v>
      </c>
      <c r="F219" s="80">
        <v>61</v>
      </c>
      <c r="G219" s="80">
        <v>62</v>
      </c>
      <c r="H219" s="80">
        <v>58</v>
      </c>
      <c r="I219" s="80"/>
      <c r="J219" s="80"/>
      <c r="K219" s="80"/>
      <c r="L219" s="80"/>
      <c r="M219" s="80"/>
      <c r="N219" s="4">
        <f>IF(B219="","",IF(COUNT(D219:M219)=0,100,AVERAGEIF(D219:M219,"&lt;100")))</f>
        <v>61.4</v>
      </c>
      <c r="O219" s="3">
        <f t="shared" si="15"/>
        <v>5</v>
      </c>
      <c r="P219" s="35"/>
      <c r="Q219" s="39">
        <f t="shared" si="16"/>
        <v>1</v>
      </c>
      <c r="R219" s="39">
        <f t="shared" si="17"/>
        <v>0</v>
      </c>
      <c r="S219" s="39">
        <f ca="1">IF(Q219=0,0,COUNTIF($Q$4:Q219,1))</f>
        <v>150</v>
      </c>
      <c r="T219" s="39">
        <f>IF(R219=0,0,COUNTIF($R$4:R219,1))</f>
        <v>0</v>
      </c>
      <c r="U219" s="82">
        <f t="shared" si="18"/>
        <v>1</v>
      </c>
      <c r="V219" s="35"/>
      <c r="W219" s="35"/>
      <c r="X219" s="35"/>
      <c r="Y219" s="35"/>
      <c r="Z219" s="35"/>
      <c r="AA219" s="35"/>
      <c r="AB219" s="35"/>
    </row>
    <row r="220" spans="1:28" ht="18" hidden="1" customHeight="1" thickBot="1" x14ac:dyDescent="0.25">
      <c r="A220" s="43"/>
      <c r="B220" s="44"/>
      <c r="C220" s="45" t="str">
        <f>IF(B220="","",IF(COUNT(D220:M220)=0,"",IF(O220&lt;6,SUM(D220:M220)+0.0001,SUM(SMALL(D220:M220,{1;2;3;4;5;6}))+(P220/10))))</f>
        <v/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" t="str">
        <f>IF(B220="","",IF(COUNT(D220:M220)=0,100,AVERAGEIF(D220:M220,"&lt;100")))</f>
        <v/>
      </c>
      <c r="O220" s="3">
        <f t="shared" si="15"/>
        <v>0</v>
      </c>
      <c r="P220" s="35"/>
      <c r="Q220" s="39">
        <f t="shared" si="16"/>
        <v>0</v>
      </c>
      <c r="R220" s="39">
        <f t="shared" si="17"/>
        <v>0</v>
      </c>
      <c r="S220" s="39">
        <f>IF(Q220=0,0,COUNTIF($Q$4:Q220,1))</f>
        <v>0</v>
      </c>
      <c r="T220" s="39">
        <f>IF(R220=0,0,COUNTIF($R$4:R220,1))</f>
        <v>0</v>
      </c>
      <c r="U220" s="40">
        <f t="shared" si="18"/>
        <v>0</v>
      </c>
      <c r="V220" s="35"/>
      <c r="W220" s="35"/>
      <c r="X220" s="35"/>
      <c r="Y220" s="35"/>
      <c r="Z220" s="35"/>
      <c r="AA220" s="35"/>
      <c r="AB220" s="35"/>
    </row>
    <row r="221" spans="1:28" ht="18" customHeight="1" thickTop="1" thickBot="1" x14ac:dyDescent="0.25">
      <c r="A221" s="83" t="s">
        <v>217</v>
      </c>
      <c r="B221" s="84" t="str">
        <f ca="1">IF(Keppendur!B219="","",Keppendur!B219)</f>
        <v>Garðar - Jón - Kristinn - Sigurður</v>
      </c>
      <c r="C221" s="85">
        <f ca="1">IF(B221="","",IF(COUNT(D221:M221)=0,"",IF(O221&lt;6,SUM(D221:M221)+0.0001,SUM(SMALL(D221:M221,{1;2;3;4;5;6}))+(P221/10))))</f>
        <v>591.00009999999997</v>
      </c>
      <c r="D221" s="86">
        <v>120</v>
      </c>
      <c r="E221" s="86">
        <v>120</v>
      </c>
      <c r="F221" s="86">
        <v>117</v>
      </c>
      <c r="G221" s="86">
        <v>117</v>
      </c>
      <c r="H221" s="86">
        <v>117</v>
      </c>
      <c r="I221" s="86"/>
      <c r="J221" s="86"/>
      <c r="K221" s="86"/>
      <c r="L221" s="86"/>
      <c r="M221" s="86"/>
      <c r="N221" s="4">
        <f ca="1">IF(B221="","",IF(COUNT(D221:M221)=0,200,AVERAGEIF(D221:M221,"&lt;200")))</f>
        <v>118.2</v>
      </c>
      <c r="O221" s="3">
        <f t="shared" si="15"/>
        <v>5</v>
      </c>
      <c r="P221" s="35"/>
      <c r="Q221" s="39">
        <f t="shared" ca="1" si="16"/>
        <v>0</v>
      </c>
      <c r="R221" s="39">
        <f t="shared" ca="1" si="17"/>
        <v>1</v>
      </c>
      <c r="S221" s="39">
        <f ca="1">IF(Q221=0,0,COUNTIF($Q$4:Q221,1))</f>
        <v>0</v>
      </c>
      <c r="T221" s="39">
        <f ca="1">IF(R221=0,0,COUNTIF($R$4:R221,1))</f>
        <v>32</v>
      </c>
      <c r="U221" s="82">
        <f t="shared" ca="1" si="18"/>
        <v>1</v>
      </c>
      <c r="V221" s="35"/>
      <c r="W221" s="35"/>
      <c r="X221" s="35"/>
      <c r="Y221" s="35"/>
      <c r="Z221" s="35"/>
      <c r="AA221" s="35"/>
      <c r="AB221" s="35"/>
    </row>
    <row r="222" spans="1:28" ht="18" customHeight="1" thickTop="1" x14ac:dyDescent="0.2">
      <c r="A222" s="87">
        <v>37</v>
      </c>
      <c r="B222" s="79" t="s">
        <v>138</v>
      </c>
      <c r="C222" s="70" t="str">
        <f>IF(B222="","",IF(COUNT(D222:M222)=0,"",IF(O222&lt;6,SUM(D222:M222)+0.0001,SUM(SMALL(D222:M222,{1;2;3;4;5;6}))+(P222/10))))</f>
        <v/>
      </c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4">
        <f>IF(B222="","",IF(COUNT(D222:M222)=0,100,AVERAGEIF(D222:M222,"&lt;100")))</f>
        <v>100</v>
      </c>
      <c r="O222" s="3">
        <f t="shared" si="15"/>
        <v>0</v>
      </c>
      <c r="P222" s="35"/>
      <c r="Q222" s="39">
        <f t="shared" si="16"/>
        <v>1</v>
      </c>
      <c r="R222" s="39">
        <f t="shared" si="17"/>
        <v>0</v>
      </c>
      <c r="S222" s="39">
        <f ca="1">IF(Q222=0,0,COUNTIF($Q$4:Q222,1))</f>
        <v>151</v>
      </c>
      <c r="T222" s="39">
        <f>IF(R222=0,0,COUNTIF($R$4:R222,1))</f>
        <v>0</v>
      </c>
      <c r="U222" s="82">
        <f t="shared" si="18"/>
        <v>1</v>
      </c>
      <c r="V222" s="35"/>
      <c r="W222" s="35"/>
      <c r="X222" s="35"/>
      <c r="Y222" s="35"/>
      <c r="Z222" s="35"/>
      <c r="AA222" s="35"/>
      <c r="AB222" s="35"/>
    </row>
    <row r="223" spans="1:28" ht="18" customHeight="1" x14ac:dyDescent="0.2">
      <c r="A223" s="87">
        <v>37</v>
      </c>
      <c r="B223" s="79" t="s">
        <v>216</v>
      </c>
      <c r="C223" s="70">
        <f>IF(B223="","",IF(COUNT(D223:M223)=0,"",IF(O223&lt;6,SUM(D223:M223)+0.0001,SUM(SMALL(D223:M223,{1;2;3;4;5;6}))+(P223/10))))</f>
        <v>325.00009999999997</v>
      </c>
      <c r="D223" s="80">
        <v>70</v>
      </c>
      <c r="E223" s="80">
        <v>60</v>
      </c>
      <c r="F223" s="80">
        <v>63</v>
      </c>
      <c r="G223" s="80">
        <v>60</v>
      </c>
      <c r="H223" s="80">
        <v>72</v>
      </c>
      <c r="I223" s="80"/>
      <c r="J223" s="80"/>
      <c r="K223" s="80"/>
      <c r="L223" s="80"/>
      <c r="M223" s="80"/>
      <c r="N223" s="4">
        <f>IF(B223="","",IF(COUNT(D223:M223)=0,100,AVERAGEIF(D223:M223,"&lt;100")))</f>
        <v>65</v>
      </c>
      <c r="O223" s="3">
        <f t="shared" si="15"/>
        <v>5</v>
      </c>
      <c r="P223" s="35"/>
      <c r="Q223" s="39">
        <f t="shared" si="16"/>
        <v>1</v>
      </c>
      <c r="R223" s="39">
        <f t="shared" si="17"/>
        <v>0</v>
      </c>
      <c r="S223" s="39">
        <f ca="1">IF(Q223=0,0,COUNTIF($Q$4:Q223,1))</f>
        <v>152</v>
      </c>
      <c r="T223" s="39">
        <f>IF(R223=0,0,COUNTIF($R$4:R223,1))</f>
        <v>0</v>
      </c>
      <c r="U223" s="82">
        <f t="shared" si="18"/>
        <v>1</v>
      </c>
      <c r="V223" s="35"/>
      <c r="W223" s="35"/>
      <c r="X223" s="35"/>
      <c r="Y223" s="35"/>
      <c r="Z223" s="35"/>
      <c r="AA223" s="35"/>
      <c r="AB223" s="35"/>
    </row>
    <row r="224" spans="1:28" ht="18" customHeight="1" x14ac:dyDescent="0.2">
      <c r="A224" s="78">
        <v>37</v>
      </c>
      <c r="B224" s="79" t="s">
        <v>51</v>
      </c>
      <c r="C224" s="70">
        <f>IF(B224="","",IF(COUNT(D224:M224)=0,"",IF(O224&lt;6,SUM(D224:M224)+0.0001,SUM(SMALL(D224:M224,{1;2;3;4;5;6}))+(P224/10))))</f>
        <v>244.0001</v>
      </c>
      <c r="D224" s="80">
        <v>65</v>
      </c>
      <c r="E224" s="80"/>
      <c r="F224" s="80">
        <v>61</v>
      </c>
      <c r="G224" s="80">
        <v>60</v>
      </c>
      <c r="H224" s="80">
        <v>58</v>
      </c>
      <c r="I224" s="80"/>
      <c r="J224" s="80"/>
      <c r="K224" s="80"/>
      <c r="L224" s="80"/>
      <c r="M224" s="80"/>
      <c r="N224" s="4">
        <f>IF(B224="","",IF(COUNT(D224:M224)=0,100,AVERAGEIF(D224:M224,"&lt;100")))</f>
        <v>61</v>
      </c>
      <c r="O224" s="3">
        <f t="shared" si="15"/>
        <v>4</v>
      </c>
      <c r="P224" s="35"/>
      <c r="Q224" s="39">
        <f t="shared" si="16"/>
        <v>1</v>
      </c>
      <c r="R224" s="39">
        <f t="shared" si="17"/>
        <v>0</v>
      </c>
      <c r="S224" s="39">
        <f ca="1">IF(Q224=0,0,COUNTIF($Q$4:Q224,1))</f>
        <v>153</v>
      </c>
      <c r="T224" s="39">
        <f>IF(R224=0,0,COUNTIF($R$4:R224,1))</f>
        <v>0</v>
      </c>
      <c r="U224" s="82">
        <f t="shared" si="18"/>
        <v>1</v>
      </c>
      <c r="V224" s="35"/>
      <c r="W224" s="35"/>
      <c r="X224" s="35"/>
      <c r="Y224" s="35"/>
      <c r="Z224" s="35"/>
      <c r="AA224" s="35"/>
      <c r="AB224" s="35"/>
    </row>
    <row r="225" spans="1:28" ht="18" customHeight="1" x14ac:dyDescent="0.2">
      <c r="A225" s="78">
        <v>37</v>
      </c>
      <c r="B225" s="79" t="s">
        <v>52</v>
      </c>
      <c r="C225" s="70">
        <f>IF(B225="","",IF(COUNT(D225:M225)=0,"",IF(O225&lt;6,SUM(D225:M225)+0.0001,SUM(SMALL(D225:M225,{1;2;3;4;5;6}))+(P225/10))))</f>
        <v>190.0001</v>
      </c>
      <c r="D225" s="80">
        <v>64</v>
      </c>
      <c r="E225" s="80">
        <v>66</v>
      </c>
      <c r="F225" s="80">
        <v>60</v>
      </c>
      <c r="G225" s="80"/>
      <c r="H225" s="80"/>
      <c r="I225" s="80"/>
      <c r="J225" s="80"/>
      <c r="K225" s="80"/>
      <c r="L225" s="80"/>
      <c r="M225" s="80"/>
      <c r="N225" s="4">
        <f>IF(B225="","",IF(COUNT(D225:M225)=0,100,AVERAGEIF(D225:M225,"&lt;100")))</f>
        <v>63.333333333333336</v>
      </c>
      <c r="O225" s="3">
        <f t="shared" si="15"/>
        <v>3</v>
      </c>
      <c r="P225" s="35"/>
      <c r="Q225" s="39">
        <f t="shared" si="16"/>
        <v>1</v>
      </c>
      <c r="R225" s="39">
        <f t="shared" si="17"/>
        <v>0</v>
      </c>
      <c r="S225" s="39">
        <f ca="1">IF(Q225=0,0,COUNTIF($Q$4:Q225,1))</f>
        <v>154</v>
      </c>
      <c r="T225" s="39">
        <f>IF(R225=0,0,COUNTIF($R$4:R225,1))</f>
        <v>0</v>
      </c>
      <c r="U225" s="82">
        <f t="shared" si="18"/>
        <v>1</v>
      </c>
      <c r="V225" s="35"/>
      <c r="W225" s="35"/>
      <c r="X225" s="35"/>
      <c r="Y225" s="35"/>
      <c r="Z225" s="35"/>
      <c r="AA225" s="35"/>
      <c r="AB225" s="35"/>
    </row>
    <row r="226" spans="1:28" ht="18" customHeight="1" thickBot="1" x14ac:dyDescent="0.25">
      <c r="A226" s="43">
        <v>37</v>
      </c>
      <c r="B226" s="79" t="s">
        <v>64</v>
      </c>
      <c r="C226" s="70">
        <f>IF(B226="","",IF(COUNT(D226:M226)=0,"",IF(O226&lt;6,SUM(D226:M226)+0.0001,SUM(SMALL(D226:M226,{1;2;3;4;5;6}))+(P226/10))))</f>
        <v>309.00009999999997</v>
      </c>
      <c r="D226" s="80">
        <v>60</v>
      </c>
      <c r="E226" s="80">
        <v>63</v>
      </c>
      <c r="F226" s="98">
        <v>63</v>
      </c>
      <c r="G226" s="98">
        <v>62</v>
      </c>
      <c r="H226" s="80">
        <v>61</v>
      </c>
      <c r="I226" s="46"/>
      <c r="J226" s="46"/>
      <c r="K226" s="46"/>
      <c r="L226" s="46"/>
      <c r="M226" s="46"/>
      <c r="N226" s="4">
        <f>IF(B226="","",IF(COUNT(D226:M226)=0,100,AVERAGEIF(D226:M226,"&lt;100")))</f>
        <v>61.8</v>
      </c>
      <c r="O226" s="3">
        <f t="shared" si="15"/>
        <v>5</v>
      </c>
      <c r="P226" s="35"/>
      <c r="Q226" s="39">
        <f t="shared" si="16"/>
        <v>1</v>
      </c>
      <c r="R226" s="39">
        <f t="shared" si="17"/>
        <v>0</v>
      </c>
      <c r="S226" s="39">
        <f ca="1">IF(Q226=0,0,COUNTIF($Q$4:Q226,1))</f>
        <v>155</v>
      </c>
      <c r="T226" s="39">
        <f>IF(R226=0,0,COUNTIF($R$4:R226,1))</f>
        <v>0</v>
      </c>
      <c r="U226" s="40">
        <f t="shared" si="18"/>
        <v>1</v>
      </c>
      <c r="V226" s="35"/>
      <c r="W226" s="35"/>
      <c r="X226" s="35"/>
      <c r="Y226" s="35"/>
      <c r="Z226" s="35"/>
      <c r="AA226" s="35"/>
      <c r="AB226" s="35"/>
    </row>
    <row r="227" spans="1:28" ht="18" customHeight="1" thickTop="1" thickBot="1" x14ac:dyDescent="0.25">
      <c r="A227" s="83" t="str">
        <f>"Lið "&amp;A226</f>
        <v>Lið 37</v>
      </c>
      <c r="B227" s="84" t="str">
        <f ca="1">IF(Keppendur!B225="","",Keppendur!B225)</f>
        <v>Magnús - Njörður - Pétur R - Pétur G - Þorvaldur</v>
      </c>
      <c r="C227" s="85">
        <f ca="1">IF(B227="","",IF(COUNT(D227:M227)=0,"",IF(O227&lt;6,SUM(D227:M227)+0.0001,SUM(SMALL(D227:M227,{1;2;3;4;5;6}))+(P227/10))))</f>
        <v>607.00009999999997</v>
      </c>
      <c r="D227" s="86">
        <v>122</v>
      </c>
      <c r="E227" s="86">
        <v>126</v>
      </c>
      <c r="F227" s="86">
        <v>121</v>
      </c>
      <c r="G227" s="86">
        <v>119</v>
      </c>
      <c r="H227" s="86">
        <v>119</v>
      </c>
      <c r="I227" s="86"/>
      <c r="J227" s="86"/>
      <c r="K227" s="86"/>
      <c r="L227" s="86"/>
      <c r="M227" s="86"/>
      <c r="N227" s="4">
        <f ca="1">IF(B227="","",IF(COUNT(D227:M227)=0,200,AVERAGEIF(D227:M227,"&lt;200")))</f>
        <v>121.4</v>
      </c>
      <c r="O227" s="3">
        <f t="shared" si="15"/>
        <v>5</v>
      </c>
      <c r="P227" s="35"/>
      <c r="Q227" s="39">
        <f t="shared" ca="1" si="16"/>
        <v>0</v>
      </c>
      <c r="R227" s="39">
        <f t="shared" ca="1" si="17"/>
        <v>1</v>
      </c>
      <c r="S227" s="39">
        <f ca="1">IF(Q227=0,0,COUNTIF($Q$4:Q227,1))</f>
        <v>0</v>
      </c>
      <c r="T227" s="39">
        <f ca="1">IF(R227=0,0,COUNTIF($R$4:R227,1))</f>
        <v>33</v>
      </c>
      <c r="U227" s="82">
        <f t="shared" ca="1" si="18"/>
        <v>1</v>
      </c>
      <c r="V227" s="35"/>
      <c r="W227" s="35"/>
      <c r="X227" s="35"/>
      <c r="Y227" s="35"/>
      <c r="Z227" s="35"/>
      <c r="AA227" s="35"/>
      <c r="AB227" s="35"/>
    </row>
    <row r="228" spans="1:28" ht="18" customHeight="1" thickTop="1" x14ac:dyDescent="0.2">
      <c r="A228" s="87">
        <v>38</v>
      </c>
      <c r="B228" s="79" t="s">
        <v>57</v>
      </c>
      <c r="C228" s="70">
        <f>IF(B228="","",IF(COUNT(D228:M228)=0,"",IF(O228&lt;6,SUM(D228:M228)+0.0001,SUM(SMALL(D228:M228,{1;2;3;4;5;6}))+(P228/10))))</f>
        <v>257.00009999999997</v>
      </c>
      <c r="D228" s="80">
        <v>67</v>
      </c>
      <c r="E228" s="80">
        <v>68</v>
      </c>
      <c r="F228" s="80">
        <v>61</v>
      </c>
      <c r="G228" s="80">
        <v>61</v>
      </c>
      <c r="H228" s="80"/>
      <c r="I228" s="80"/>
      <c r="J228" s="80"/>
      <c r="K228" s="80"/>
      <c r="L228" s="80"/>
      <c r="M228" s="80"/>
      <c r="N228" s="4">
        <f>IF(B228="","",IF(COUNT(D228:M228)=0,100,AVERAGEIF(D228:M228,"&lt;100")))</f>
        <v>64.25</v>
      </c>
      <c r="O228" s="3">
        <f t="shared" si="15"/>
        <v>4</v>
      </c>
      <c r="P228" s="35"/>
      <c r="Q228" s="39">
        <f t="shared" si="16"/>
        <v>1</v>
      </c>
      <c r="R228" s="39">
        <f t="shared" si="17"/>
        <v>0</v>
      </c>
      <c r="S228" s="39">
        <f ca="1">IF(Q228=0,0,COUNTIF($Q$4:Q228,1))</f>
        <v>156</v>
      </c>
      <c r="T228" s="39">
        <f>IF(R228=0,0,COUNTIF($R$4:R228,1))</f>
        <v>0</v>
      </c>
      <c r="U228" s="82">
        <f t="shared" si="18"/>
        <v>1</v>
      </c>
      <c r="V228" s="35"/>
      <c r="W228" s="35"/>
      <c r="X228" s="35"/>
      <c r="Y228" s="35"/>
      <c r="Z228" s="35"/>
      <c r="AA228" s="35"/>
      <c r="AB228" s="35"/>
    </row>
    <row r="229" spans="1:28" ht="18" customHeight="1" x14ac:dyDescent="0.2">
      <c r="A229" s="78">
        <v>38</v>
      </c>
      <c r="B229" s="79" t="s">
        <v>218</v>
      </c>
      <c r="C229" s="70">
        <f>IF(B229="","",IF(COUNT(D229:M229)=0,"",IF(O229&lt;6,SUM(D229:M229)+0.0001,SUM(SMALL(D229:M229,{1;2;3;4;5;6}))+(P229/10))))</f>
        <v>246.0001</v>
      </c>
      <c r="D229" s="80"/>
      <c r="E229" s="80">
        <v>63</v>
      </c>
      <c r="F229" s="80">
        <v>64</v>
      </c>
      <c r="G229" s="80">
        <v>57</v>
      </c>
      <c r="H229" s="104">
        <v>62</v>
      </c>
      <c r="I229" s="80"/>
      <c r="J229" s="80"/>
      <c r="K229" s="80"/>
      <c r="L229" s="80"/>
      <c r="M229" s="80"/>
      <c r="N229" s="4">
        <f>IF(B229="","",IF(COUNT(D229:M229)=0,100,AVERAGEIF(D229:M229,"&lt;100")))</f>
        <v>61.5</v>
      </c>
      <c r="O229" s="3">
        <f t="shared" si="15"/>
        <v>4</v>
      </c>
      <c r="P229" s="35"/>
      <c r="Q229" s="39">
        <f t="shared" si="16"/>
        <v>1</v>
      </c>
      <c r="R229" s="39">
        <f t="shared" si="17"/>
        <v>0</v>
      </c>
      <c r="S229" s="39">
        <f ca="1">IF(Q229=0,0,COUNTIF($Q$4:Q229,1))</f>
        <v>157</v>
      </c>
      <c r="T229" s="39">
        <f>IF(R229=0,0,COUNTIF($R$4:R229,1))</f>
        <v>0</v>
      </c>
      <c r="U229" s="82">
        <f t="shared" si="18"/>
        <v>1</v>
      </c>
      <c r="V229" s="35"/>
      <c r="W229" s="35"/>
      <c r="X229" s="35"/>
      <c r="Y229" s="35"/>
      <c r="Z229" s="35"/>
      <c r="AA229" s="35"/>
      <c r="AB229" s="35"/>
    </row>
    <row r="230" spans="1:28" ht="18" customHeight="1" x14ac:dyDescent="0.2">
      <c r="A230" s="87">
        <v>38</v>
      </c>
      <c r="B230" s="79" t="s">
        <v>219</v>
      </c>
      <c r="C230" s="70">
        <f>IF(B230="","",IF(COUNT(D230:M230)=0,"",IF(O230&lt;6,SUM(D230:M230)+0.0001,SUM(SMALL(D230:M230,{1;2;3;4;5;6}))+(P230/10))))</f>
        <v>299.00009999999997</v>
      </c>
      <c r="D230" s="80">
        <v>64</v>
      </c>
      <c r="E230" s="80">
        <v>56</v>
      </c>
      <c r="F230" s="80">
        <v>57</v>
      </c>
      <c r="G230" s="80">
        <v>61</v>
      </c>
      <c r="H230" s="80">
        <v>61</v>
      </c>
      <c r="I230" s="80"/>
      <c r="J230" s="80"/>
      <c r="K230" s="80"/>
      <c r="L230" s="80"/>
      <c r="M230" s="80"/>
      <c r="N230" s="4">
        <f>IF(B230="","",IF(COUNT(D230:M230)=0,100,AVERAGEIF(D230:M230,"&lt;100")))</f>
        <v>59.8</v>
      </c>
      <c r="O230" s="3">
        <f t="shared" si="15"/>
        <v>5</v>
      </c>
      <c r="P230" s="35"/>
      <c r="Q230" s="39">
        <f t="shared" si="16"/>
        <v>1</v>
      </c>
      <c r="R230" s="39">
        <f t="shared" si="17"/>
        <v>0</v>
      </c>
      <c r="S230" s="39">
        <f ca="1">IF(Q230=0,0,COUNTIF($Q$4:Q230,1))</f>
        <v>158</v>
      </c>
      <c r="T230" s="39">
        <f>IF(R230=0,0,COUNTIF($R$4:R230,1))</f>
        <v>0</v>
      </c>
      <c r="U230" s="82">
        <f t="shared" si="18"/>
        <v>1</v>
      </c>
      <c r="V230" s="35"/>
      <c r="W230" s="35"/>
      <c r="X230" s="35"/>
      <c r="Y230" s="35"/>
      <c r="Z230" s="35"/>
      <c r="AA230" s="35"/>
      <c r="AB230" s="35"/>
    </row>
    <row r="231" spans="1:28" ht="18" customHeight="1" thickBot="1" x14ac:dyDescent="0.25">
      <c r="A231" s="38">
        <v>38</v>
      </c>
      <c r="B231" s="79" t="s">
        <v>68</v>
      </c>
      <c r="C231" s="70">
        <f>IF(B231="","",IF(COUNT(D231:M231)=0,"",IF(O231&lt;6,SUM(D231:M231)+0.0001,SUM(SMALL(D231:M231,{1;2;3;4;5;6}))+(P231/10))))</f>
        <v>304.00009999999997</v>
      </c>
      <c r="D231" s="80">
        <v>61</v>
      </c>
      <c r="E231" s="80">
        <v>63</v>
      </c>
      <c r="F231" s="98">
        <v>58</v>
      </c>
      <c r="G231" s="98">
        <v>60</v>
      </c>
      <c r="H231" s="98">
        <v>62</v>
      </c>
      <c r="I231" s="30"/>
      <c r="J231" s="30"/>
      <c r="K231" s="30"/>
      <c r="L231" s="30"/>
      <c r="M231" s="30"/>
      <c r="N231" s="4">
        <f>IF(B231="","",IF(COUNT(D231:M231)=0,100,AVERAGEIF(D231:M231,"&lt;100")))</f>
        <v>60.8</v>
      </c>
      <c r="O231" s="3">
        <f t="shared" si="15"/>
        <v>5</v>
      </c>
      <c r="P231" s="35"/>
      <c r="Q231" s="39">
        <f t="shared" si="16"/>
        <v>1</v>
      </c>
      <c r="R231" s="39">
        <f t="shared" si="17"/>
        <v>0</v>
      </c>
      <c r="S231" s="39">
        <f ca="1">IF(Q231=0,0,COUNTIF($Q$4:Q231,1))</f>
        <v>159</v>
      </c>
      <c r="T231" s="39">
        <f>IF(R231=0,0,COUNTIF($R$4:R231,1))</f>
        <v>0</v>
      </c>
      <c r="U231" s="40">
        <f t="shared" si="18"/>
        <v>1</v>
      </c>
      <c r="V231" s="35"/>
      <c r="W231" s="35"/>
      <c r="X231" s="35"/>
      <c r="Y231" s="35"/>
      <c r="Z231" s="35"/>
      <c r="AA231" s="35"/>
      <c r="AB231" s="35"/>
    </row>
    <row r="232" spans="1:28" ht="18" hidden="1" customHeight="1" thickBot="1" x14ac:dyDescent="0.25">
      <c r="A232" s="43"/>
      <c r="B232" s="44"/>
      <c r="C232" s="45" t="str">
        <f>IF(B232="","",IF(COUNT(D232:M232)=0,"",IF(O232&lt;6,SUM(D232:M232)+0.0001,SUM(SMALL(D232:M232,{1;2;3;4;5;6}))+(P232/10))))</f>
        <v/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" t="str">
        <f>IF(B232="","",IF(COUNT(D232:M232)=0,100,AVERAGEIF(D232:M232,"&lt;100")))</f>
        <v/>
      </c>
      <c r="O232" s="3">
        <f t="shared" si="15"/>
        <v>0</v>
      </c>
      <c r="P232" s="35"/>
      <c r="Q232" s="39">
        <f t="shared" si="16"/>
        <v>0</v>
      </c>
      <c r="R232" s="39">
        <f t="shared" si="17"/>
        <v>0</v>
      </c>
      <c r="S232" s="39">
        <f>IF(Q232=0,0,COUNTIF($Q$4:Q232,1))</f>
        <v>0</v>
      </c>
      <c r="T232" s="39">
        <f>IF(R232=0,0,COUNTIF($R$4:R232,1))</f>
        <v>0</v>
      </c>
      <c r="U232" s="40">
        <f t="shared" si="18"/>
        <v>0</v>
      </c>
      <c r="V232" s="35"/>
      <c r="W232" s="35"/>
      <c r="X232" s="35"/>
      <c r="Y232" s="35"/>
      <c r="Z232" s="35"/>
      <c r="AA232" s="35"/>
      <c r="AB232" s="35"/>
    </row>
    <row r="233" spans="1:28" ht="18" customHeight="1" thickTop="1" thickBot="1" x14ac:dyDescent="0.25">
      <c r="A233" s="83" t="s">
        <v>220</v>
      </c>
      <c r="B233" s="84" t="str">
        <f ca="1">IF(Keppendur!B231="","",Keppendur!B231)</f>
        <v>Björn - Guðmundur - Kjartan - Sveinbjörn</v>
      </c>
      <c r="C233" s="85">
        <f ca="1">IF(B233="","",IF(COUNT(D233:M233)=0,"",IF(O233&lt;6,SUM(D233:M233)+0.0001,SUM(SMALL(D233:M233,{1;2;3;4;5;6}))+(P233/10))))</f>
        <v>591.00009999999997</v>
      </c>
      <c r="D233" s="86">
        <v>125</v>
      </c>
      <c r="E233" s="86">
        <v>116</v>
      </c>
      <c r="F233" s="86">
        <v>115</v>
      </c>
      <c r="G233" s="86">
        <v>114</v>
      </c>
      <c r="H233" s="86">
        <v>121</v>
      </c>
      <c r="I233" s="86"/>
      <c r="J233" s="86"/>
      <c r="K233" s="86"/>
      <c r="L233" s="86"/>
      <c r="M233" s="86"/>
      <c r="N233" s="4">
        <f ca="1">IF(B233="","",IF(COUNT(D233:M233)=0,200,AVERAGEIF(D233:M233,"&lt;200")))</f>
        <v>118.2</v>
      </c>
      <c r="O233" s="3">
        <f t="shared" si="15"/>
        <v>5</v>
      </c>
      <c r="P233" s="35"/>
      <c r="Q233" s="39">
        <f t="shared" ca="1" si="16"/>
        <v>0</v>
      </c>
      <c r="R233" s="39">
        <f t="shared" ca="1" si="17"/>
        <v>1</v>
      </c>
      <c r="S233" s="39">
        <f ca="1">IF(Q233=0,0,COUNTIF($Q$4:Q233,1))</f>
        <v>0</v>
      </c>
      <c r="T233" s="39">
        <f ca="1">IF(R233=0,0,COUNTIF($R$4:R233,1))</f>
        <v>34</v>
      </c>
      <c r="U233" s="82">
        <f t="shared" ca="1" si="18"/>
        <v>1</v>
      </c>
      <c r="V233" s="35"/>
      <c r="W233" s="35"/>
      <c r="X233" s="35"/>
      <c r="Y233" s="35"/>
      <c r="Z233" s="35"/>
      <c r="AA233" s="35"/>
      <c r="AB233" s="35"/>
    </row>
    <row r="234" spans="1:28" ht="18" hidden="1" customHeight="1" thickTop="1" x14ac:dyDescent="0.2">
      <c r="A234" s="78"/>
      <c r="B234" s="79"/>
      <c r="C234" s="70" t="str">
        <f>IF(B234="","",IF(COUNT(D234:M234)=0,"",IF(O234&lt;6,SUM(D234:M234)+0.0001,SUM(SMALL(D234:M234,{1;2;3;4;5;6}))+(P234/10))))</f>
        <v/>
      </c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4" t="str">
        <f>IF(B234="","",IF(COUNT(D234:M234)=0,100,AVERAGEIF(D234:M234,"&lt;100")))</f>
        <v/>
      </c>
      <c r="O234" s="3">
        <f t="shared" si="15"/>
        <v>0</v>
      </c>
      <c r="P234" s="35"/>
      <c r="Q234" s="39">
        <f t="shared" si="16"/>
        <v>0</v>
      </c>
      <c r="R234" s="39">
        <f t="shared" si="17"/>
        <v>0</v>
      </c>
      <c r="S234" s="39">
        <f>IF(Q234=0,0,COUNTIF($Q$4:Q234,1))</f>
        <v>0</v>
      </c>
      <c r="T234" s="39">
        <f>IF(R234=0,0,COUNTIF($R$4:R234,1))</f>
        <v>0</v>
      </c>
      <c r="U234" s="82">
        <f t="shared" si="18"/>
        <v>0</v>
      </c>
      <c r="V234" s="35"/>
      <c r="W234" s="35"/>
      <c r="X234" s="35"/>
      <c r="Y234" s="35"/>
      <c r="Z234" s="35"/>
      <c r="AA234" s="35"/>
      <c r="AB234" s="35"/>
    </row>
    <row r="235" spans="1:28" ht="18" hidden="1" customHeight="1" x14ac:dyDescent="0.2">
      <c r="A235" s="78"/>
      <c r="B235" s="79"/>
      <c r="C235" s="70" t="str">
        <f>IF(B235="","",IF(COUNT(D235:M235)=0,"",IF(O235&lt;6,SUM(D235:M235)+0.0001,SUM(SMALL(D235:M235,{1;2;3;4;5;6}))+(P235/10))))</f>
        <v/>
      </c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4" t="str">
        <f>IF(B235="","",IF(COUNT(D235:M235)=0,100,AVERAGEIF(D235:M235,"&lt;100")))</f>
        <v/>
      </c>
      <c r="O235" s="3">
        <f t="shared" si="15"/>
        <v>0</v>
      </c>
      <c r="P235" s="35"/>
      <c r="Q235" s="39">
        <f t="shared" si="16"/>
        <v>0</v>
      </c>
      <c r="R235" s="39">
        <f t="shared" si="17"/>
        <v>0</v>
      </c>
      <c r="S235" s="39">
        <f>IF(Q235=0,0,COUNTIF($Q$4:Q235,1))</f>
        <v>0</v>
      </c>
      <c r="T235" s="39">
        <f>IF(R235=0,0,COUNTIF($R$4:R235,1))</f>
        <v>0</v>
      </c>
      <c r="U235" s="82">
        <f t="shared" si="18"/>
        <v>0</v>
      </c>
      <c r="V235" s="35"/>
      <c r="W235" s="35"/>
      <c r="X235" s="35"/>
      <c r="Y235" s="35"/>
      <c r="Z235" s="35"/>
      <c r="AA235" s="35"/>
      <c r="AB235" s="35"/>
    </row>
    <row r="236" spans="1:28" ht="18" hidden="1" customHeight="1" x14ac:dyDescent="0.2">
      <c r="A236" s="78"/>
      <c r="B236" s="79"/>
      <c r="C236" s="70" t="str">
        <f>IF(B236="","",IF(COUNT(D236:M236)=0,"",IF(O236&lt;6,SUM(D236:M236)+0.0001,SUM(SMALL(D236:M236,{1;2;3;4;5;6}))+(P236/10))))</f>
        <v/>
      </c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4" t="str">
        <f>IF(B236="","",IF(COUNT(D236:M236)=0,100,AVERAGEIF(D236:M236,"&lt;100")))</f>
        <v/>
      </c>
      <c r="O236" s="3">
        <f t="shared" si="15"/>
        <v>0</v>
      </c>
      <c r="P236" s="35"/>
      <c r="Q236" s="39">
        <f t="shared" si="16"/>
        <v>0</v>
      </c>
      <c r="R236" s="39">
        <f t="shared" si="17"/>
        <v>0</v>
      </c>
      <c r="S236" s="39">
        <f>IF(Q236=0,0,COUNTIF($Q$4:Q236,1))</f>
        <v>0</v>
      </c>
      <c r="T236" s="39">
        <f>IF(R236=0,0,COUNTIF($R$4:R236,1))</f>
        <v>0</v>
      </c>
      <c r="U236" s="82">
        <f t="shared" si="18"/>
        <v>0</v>
      </c>
      <c r="V236" s="35"/>
      <c r="W236" s="35"/>
      <c r="X236" s="35"/>
      <c r="Y236" s="35"/>
      <c r="Z236" s="35"/>
      <c r="AA236" s="35"/>
      <c r="AB236" s="35"/>
    </row>
    <row r="237" spans="1:28" ht="18" hidden="1" customHeight="1" x14ac:dyDescent="0.2">
      <c r="A237" s="78"/>
      <c r="B237" s="79"/>
      <c r="C237" s="70" t="str">
        <f>IF(B237="","",IF(COUNT(D237:M237)=0,"",IF(O237&lt;6,SUM(D237:M237)+0.0001,SUM(SMALL(D237:M237,{1;2;3;4;5;6}))+(P237/10))))</f>
        <v/>
      </c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4" t="str">
        <f>IF(B237="","",IF(COUNT(D237:M237)=0,100,AVERAGEIF(D237:M237,"&lt;100")))</f>
        <v/>
      </c>
      <c r="O237" s="3">
        <f t="shared" si="15"/>
        <v>0</v>
      </c>
      <c r="P237" s="35"/>
      <c r="Q237" s="39">
        <f t="shared" si="16"/>
        <v>0</v>
      </c>
      <c r="R237" s="39">
        <f t="shared" si="17"/>
        <v>0</v>
      </c>
      <c r="S237" s="39">
        <f>IF(Q237=0,0,COUNTIF($Q$4:Q237,1))</f>
        <v>0</v>
      </c>
      <c r="T237" s="39">
        <f>IF(R237=0,0,COUNTIF($R$4:R237,1))</f>
        <v>0</v>
      </c>
      <c r="U237" s="82">
        <f t="shared" si="18"/>
        <v>0</v>
      </c>
      <c r="V237" s="35"/>
      <c r="W237" s="35"/>
      <c r="X237" s="35"/>
      <c r="Y237" s="35"/>
      <c r="Z237" s="35"/>
      <c r="AA237" s="35"/>
      <c r="AB237" s="35"/>
    </row>
    <row r="238" spans="1:28" ht="18" hidden="1" customHeight="1" thickBot="1" x14ac:dyDescent="0.2">
      <c r="A238" s="43"/>
      <c r="B238" s="44"/>
      <c r="C238" s="45" t="str">
        <f>IF(B238="","",IF(COUNT(D238:M238)=0,"",IF(O238&lt;6,SUM(D238:M238)+0.0001,SUM(SMALL(D238:M238,{1;2;3;4;5;6}))+(P238/10))))</f>
        <v/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" t="str">
        <f>IF(B238="","",IF(COUNT(D238:M238)=0,100,AVERAGEIF(D238:M238,"&lt;100")))</f>
        <v/>
      </c>
      <c r="O238" s="3">
        <f t="shared" si="15"/>
        <v>0</v>
      </c>
      <c r="P238" s="35"/>
      <c r="Q238" s="39">
        <f t="shared" si="16"/>
        <v>0</v>
      </c>
      <c r="R238" s="39">
        <f t="shared" si="17"/>
        <v>0</v>
      </c>
      <c r="S238" s="39">
        <f>IF(Q238=0,0,COUNTIF($Q$4:Q238,1))</f>
        <v>0</v>
      </c>
      <c r="T238" s="39">
        <f>IF(R238=0,0,COUNTIF($R$4:R238,1))</f>
        <v>0</v>
      </c>
      <c r="U238" s="40">
        <f t="shared" si="18"/>
        <v>0</v>
      </c>
      <c r="V238" s="35"/>
      <c r="W238" s="35"/>
      <c r="X238" s="35"/>
      <c r="Y238" s="35"/>
      <c r="Z238" s="35"/>
      <c r="AA238" s="35"/>
      <c r="AB238" s="35"/>
    </row>
    <row r="239" spans="1:28" ht="18" hidden="1" customHeight="1" thickTop="1" thickBot="1" x14ac:dyDescent="0.25">
      <c r="A239" s="83"/>
      <c r="B239" s="84" t="str">
        <f ca="1">IF(Keppendur!B237="","",Keppendur!B237)</f>
        <v/>
      </c>
      <c r="C239" s="85" t="str">
        <f ca="1">IF(B239="","",IF(COUNT(D239:M239)=0,"",IF(O239&lt;6,SUM(D239:M239)+0.0001,SUM(SMALL(D239:M239,{1;2;3;4;5;6}))+(P239/10))))</f>
        <v/>
      </c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4" t="str">
        <f ca="1">IF(B239="","",IF(COUNT(D239:M239)=0,200,AVERAGEIF(D239:M239,"&lt;200")))</f>
        <v/>
      </c>
      <c r="O239" s="3">
        <f t="shared" si="15"/>
        <v>0</v>
      </c>
      <c r="P239" s="35"/>
      <c r="Q239" s="39">
        <f t="shared" ca="1" si="16"/>
        <v>0</v>
      </c>
      <c r="R239" s="39">
        <f t="shared" ca="1" si="17"/>
        <v>0</v>
      </c>
      <c r="S239" s="39">
        <f ca="1">IF(Q239=0,0,COUNTIF($Q$4:Q239,1))</f>
        <v>0</v>
      </c>
      <c r="T239" s="39">
        <f ca="1">IF(R239=0,0,COUNTIF($R$4:R239,1))</f>
        <v>0</v>
      </c>
      <c r="U239" s="82">
        <f t="shared" ca="1" si="18"/>
        <v>0</v>
      </c>
      <c r="V239" s="35"/>
      <c r="W239" s="35"/>
      <c r="X239" s="35"/>
      <c r="Y239" s="35"/>
      <c r="Z239" s="35"/>
      <c r="AA239" s="35"/>
      <c r="AB239" s="35"/>
    </row>
    <row r="240" spans="1:28" ht="18" hidden="1" customHeight="1" thickTop="1" x14ac:dyDescent="0.2">
      <c r="A240" s="38"/>
      <c r="B240" s="41"/>
      <c r="C240" s="2" t="str">
        <f>IF(B240="","",IF(COUNT(D240:M240)=0,"",IF(O240&lt;6,SUM(D240:M240)+0.0001,SUM(SMALL(D240:M240,{1;2;3;4;5;6}))+(P240/10))))</f>
        <v/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4" t="str">
        <f>IF(B240="","",IF(COUNT(D240:M240)=0,100,AVERAGEIF(D240:M240,"&lt;100")))</f>
        <v/>
      </c>
      <c r="O240" s="3">
        <f t="shared" si="15"/>
        <v>0</v>
      </c>
      <c r="P240" s="35"/>
      <c r="Q240" s="39">
        <f t="shared" si="16"/>
        <v>0</v>
      </c>
      <c r="R240" s="39">
        <f t="shared" si="17"/>
        <v>0</v>
      </c>
      <c r="S240" s="39">
        <f>IF(Q240=0,0,COUNTIF($Q$4:Q240,1))</f>
        <v>0</v>
      </c>
      <c r="T240" s="39">
        <f>IF(R240=0,0,COUNTIF($R$4:R240,1))</f>
        <v>0</v>
      </c>
      <c r="U240" s="40">
        <f t="shared" si="18"/>
        <v>0</v>
      </c>
      <c r="V240" s="42"/>
      <c r="W240" s="35"/>
      <c r="X240" s="35"/>
      <c r="Y240" s="35"/>
      <c r="Z240" s="35"/>
      <c r="AA240" s="35"/>
      <c r="AB240" s="35"/>
    </row>
    <row r="241" spans="1:28" ht="18" hidden="1" customHeight="1" x14ac:dyDescent="0.2">
      <c r="A241" s="38"/>
      <c r="B241" s="41"/>
      <c r="C241" s="2" t="str">
        <f>IF(B241="","",IF(COUNT(D241:M241)=0,"",IF(O241&lt;6,SUM(D241:M241)+0.0001,SUM(SMALL(D241:M241,{1;2;3;4;5;6}))+(P241/10))))</f>
        <v/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4" t="str">
        <f>IF(B241="","",IF(COUNT(D241:M241)=0,100,AVERAGEIF(D241:M241,"&lt;100")))</f>
        <v/>
      </c>
      <c r="O241" s="3">
        <f t="shared" si="15"/>
        <v>0</v>
      </c>
      <c r="P241" s="35"/>
      <c r="Q241" s="39">
        <f t="shared" si="16"/>
        <v>0</v>
      </c>
      <c r="R241" s="39">
        <f t="shared" si="17"/>
        <v>0</v>
      </c>
      <c r="S241" s="39">
        <f>IF(Q241=0,0,COUNTIF($Q$4:Q241,1))</f>
        <v>0</v>
      </c>
      <c r="T241" s="39">
        <f>IF(R241=0,0,COUNTIF($R$4:R241,1))</f>
        <v>0</v>
      </c>
      <c r="U241" s="40">
        <f t="shared" si="18"/>
        <v>0</v>
      </c>
      <c r="V241" s="42"/>
      <c r="W241" s="35"/>
      <c r="X241" s="35"/>
      <c r="Y241" s="35"/>
      <c r="Z241" s="35"/>
      <c r="AA241" s="35"/>
      <c r="AB241" s="35"/>
    </row>
    <row r="242" spans="1:28" ht="18" hidden="1" customHeight="1" x14ac:dyDescent="0.2">
      <c r="A242" s="38"/>
      <c r="B242" s="41"/>
      <c r="C242" s="2" t="str">
        <f>IF(B242="","",IF(COUNT(D242:M242)=0,"",IF(O242&lt;6,SUM(D242:M242)+0.0001,SUM(SMALL(D242:M242,{1;2;3;4;5;6}))+(P242/10))))</f>
        <v/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4" t="str">
        <f>IF(B242="","",IF(COUNT(D242:M242)=0,100,AVERAGEIF(D242:M242,"&lt;100")))</f>
        <v/>
      </c>
      <c r="O242" s="3">
        <f t="shared" si="15"/>
        <v>0</v>
      </c>
      <c r="P242" s="35"/>
      <c r="Q242" s="39">
        <f t="shared" si="16"/>
        <v>0</v>
      </c>
      <c r="R242" s="39">
        <f t="shared" si="17"/>
        <v>0</v>
      </c>
      <c r="S242" s="39">
        <f>IF(Q242=0,0,COUNTIF($Q$4:Q242,1))</f>
        <v>0</v>
      </c>
      <c r="T242" s="39">
        <f>IF(R242=0,0,COUNTIF($R$4:R242,1))</f>
        <v>0</v>
      </c>
      <c r="U242" s="40">
        <f t="shared" si="18"/>
        <v>0</v>
      </c>
      <c r="V242" s="42"/>
      <c r="W242" s="35"/>
      <c r="X242" s="35"/>
      <c r="Y242" s="35"/>
      <c r="Z242" s="35"/>
      <c r="AA242" s="35"/>
      <c r="AB242" s="35"/>
    </row>
    <row r="243" spans="1:28" ht="18" hidden="1" customHeight="1" x14ac:dyDescent="0.2">
      <c r="A243" s="38"/>
      <c r="B243" s="41"/>
      <c r="C243" s="2" t="str">
        <f>IF(B243="","",IF(COUNT(D243:M243)=0,"",IF(O243&lt;6,SUM(D243:M243)+0.0001,SUM(SMALL(D243:M243,{1;2;3;4;5;6}))+(P243/10))))</f>
        <v/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4" t="str">
        <f>IF(B243="","",IF(COUNT(D243:M243)=0,100,AVERAGEIF(D243:M243,"&lt;100")))</f>
        <v/>
      </c>
      <c r="O243" s="3">
        <f t="shared" si="15"/>
        <v>0</v>
      </c>
      <c r="P243" s="35"/>
      <c r="Q243" s="39">
        <f t="shared" si="16"/>
        <v>0</v>
      </c>
      <c r="R243" s="39">
        <f t="shared" si="17"/>
        <v>0</v>
      </c>
      <c r="S243" s="39">
        <f>IF(Q243=0,0,COUNTIF($Q$4:Q243,1))</f>
        <v>0</v>
      </c>
      <c r="T243" s="39">
        <f>IF(R243=0,0,COUNTIF($R$4:R243,1))</f>
        <v>0</v>
      </c>
      <c r="U243" s="40">
        <f t="shared" si="18"/>
        <v>0</v>
      </c>
      <c r="V243" s="42"/>
      <c r="W243" s="35"/>
      <c r="X243" s="35"/>
      <c r="Y243" s="35"/>
      <c r="Z243" s="35"/>
      <c r="AA243" s="35"/>
      <c r="AB243" s="35"/>
    </row>
    <row r="244" spans="1:28" ht="18" hidden="1" customHeight="1" thickBot="1" x14ac:dyDescent="0.2">
      <c r="A244" s="43"/>
      <c r="B244" s="44"/>
      <c r="C244" s="45" t="str">
        <f>IF(B244="","",IF(COUNT(D244:M244)=0,"",IF(O244&lt;6,SUM(D244:M244)+0.0001,SUM(SMALL(D244:M244,{1;2;3;4;5;6}))+(P244/10))))</f>
        <v/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" t="str">
        <f>IF(B244="","",IF(COUNT(D244:M244)=0,100,AVERAGEIF(D244:M244,"&lt;100")))</f>
        <v/>
      </c>
      <c r="O244" s="3">
        <f t="shared" si="15"/>
        <v>0</v>
      </c>
      <c r="P244" s="35"/>
      <c r="Q244" s="39">
        <f t="shared" si="16"/>
        <v>0</v>
      </c>
      <c r="R244" s="39">
        <f t="shared" si="17"/>
        <v>0</v>
      </c>
      <c r="S244" s="39">
        <f>IF(Q244=0,0,COUNTIF($Q$4:Q244,1))</f>
        <v>0</v>
      </c>
      <c r="T244" s="39">
        <f>IF(R244=0,0,COUNTIF($R$4:R244,1))</f>
        <v>0</v>
      </c>
      <c r="U244" s="40">
        <f t="shared" si="18"/>
        <v>0</v>
      </c>
      <c r="V244" s="35"/>
      <c r="W244" s="35"/>
      <c r="X244" s="35"/>
      <c r="Y244" s="35"/>
      <c r="Z244" s="35"/>
      <c r="AA244" s="35"/>
      <c r="AB244" s="35"/>
    </row>
    <row r="245" spans="1:28" ht="18" hidden="1" customHeight="1" thickTop="1" thickBot="1" x14ac:dyDescent="0.25">
      <c r="A245" s="47"/>
      <c r="B245" s="48" t="str">
        <f ca="1">IF(Keppendur!B243="","",Keppendur!B243)</f>
        <v/>
      </c>
      <c r="C245" s="49" t="str">
        <f ca="1">IF(B245="","",IF(COUNT(D245:M245)=0,"",IF(O245&lt;6,SUM(D245:M245)+0.0001,SUM(SMALL(D245:M245,{1;2;3;4;5;6}))+(P245/10))))</f>
        <v/>
      </c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4" t="str">
        <f ca="1">IF(B245="","",IF(COUNT(D245:M245)=0,200,AVERAGEIF(D245:M245,"&lt;200")))</f>
        <v/>
      </c>
      <c r="O245" s="3">
        <f t="shared" si="15"/>
        <v>0</v>
      </c>
      <c r="P245" s="35"/>
      <c r="Q245" s="39">
        <f t="shared" ca="1" si="16"/>
        <v>0</v>
      </c>
      <c r="R245" s="39">
        <f t="shared" ca="1" si="17"/>
        <v>0</v>
      </c>
      <c r="S245" s="39">
        <f ca="1">IF(Q245=0,0,COUNTIF($Q$4:Q245,1))</f>
        <v>0</v>
      </c>
      <c r="T245" s="39">
        <f ca="1">IF(R245=0,0,COUNTIF($R$4:R245,1))</f>
        <v>0</v>
      </c>
      <c r="U245" s="40">
        <f t="shared" ca="1" si="18"/>
        <v>0</v>
      </c>
      <c r="V245" s="35"/>
      <c r="W245" s="35"/>
      <c r="X245" s="35"/>
      <c r="Y245" s="35"/>
      <c r="Z245" s="35"/>
      <c r="AA245" s="35"/>
      <c r="AB245" s="35"/>
    </row>
    <row r="246" spans="1:28" ht="18" customHeight="1" thickTop="1" x14ac:dyDescent="0.2">
      <c r="A246" s="78">
        <v>41</v>
      </c>
      <c r="B246" s="79" t="s">
        <v>44</v>
      </c>
      <c r="C246" s="70">
        <f>IF(B246="","",IF(COUNT(D246:M246)=0,"",IF(O246&lt;6,SUM(D246:M246)+0.0001,SUM(SMALL(D246:M246,{1;2;3;4;5;6}))+(P246/10))))</f>
        <v>311.00009999999997</v>
      </c>
      <c r="D246" s="80">
        <v>63</v>
      </c>
      <c r="E246" s="80">
        <v>61</v>
      </c>
      <c r="F246" s="80">
        <v>64</v>
      </c>
      <c r="G246" s="80">
        <v>64</v>
      </c>
      <c r="H246" s="80">
        <v>59</v>
      </c>
      <c r="I246" s="80"/>
      <c r="J246" s="80"/>
      <c r="K246" s="80"/>
      <c r="L246" s="80"/>
      <c r="M246" s="80"/>
      <c r="N246" s="4">
        <f>IF(B246="","",IF(COUNT(D246:M246)=0,100,AVERAGEIF(D246:M246,"&lt;100")))</f>
        <v>62.2</v>
      </c>
      <c r="O246" s="3">
        <f t="shared" si="15"/>
        <v>5</v>
      </c>
      <c r="P246" s="35"/>
      <c r="Q246" s="39">
        <f t="shared" si="16"/>
        <v>1</v>
      </c>
      <c r="R246" s="39">
        <f t="shared" si="17"/>
        <v>0</v>
      </c>
      <c r="S246" s="39">
        <f ca="1">IF(Q246=0,0,COUNTIF($Q$4:Q246,1))</f>
        <v>160</v>
      </c>
      <c r="T246" s="39">
        <f>IF(R246=0,0,COUNTIF($R$4:R246,1))</f>
        <v>0</v>
      </c>
      <c r="U246" s="82">
        <f t="shared" si="18"/>
        <v>1</v>
      </c>
      <c r="V246" s="35"/>
      <c r="W246" s="35"/>
      <c r="X246" s="35"/>
      <c r="Y246" s="35"/>
      <c r="Z246" s="35"/>
      <c r="AA246" s="35"/>
      <c r="AB246" s="35"/>
    </row>
    <row r="247" spans="1:28" ht="18" customHeight="1" x14ac:dyDescent="0.2">
      <c r="A247" s="78">
        <v>41</v>
      </c>
      <c r="B247" s="79" t="s">
        <v>45</v>
      </c>
      <c r="C247" s="70">
        <f>IF(B247="","",IF(COUNT(D247:M247)=0,"",IF(O247&lt;6,SUM(D247:M247)+0.0001,SUM(SMALL(D247:M247,{1;2;3;4;5;6}))+(P247/10))))</f>
        <v>243.0001</v>
      </c>
      <c r="D247" s="80">
        <v>61</v>
      </c>
      <c r="E247" s="80">
        <v>64</v>
      </c>
      <c r="F247" s="80">
        <v>62</v>
      </c>
      <c r="G247" s="80">
        <v>56</v>
      </c>
      <c r="H247" s="80"/>
      <c r="I247" s="80"/>
      <c r="J247" s="80"/>
      <c r="K247" s="80"/>
      <c r="L247" s="80"/>
      <c r="M247" s="80"/>
      <c r="N247" s="4">
        <f>IF(B247="","",IF(COUNT(D247:M247)=0,100,AVERAGEIF(D247:M247,"&lt;100")))</f>
        <v>60.75</v>
      </c>
      <c r="O247" s="3">
        <f t="shared" si="15"/>
        <v>4</v>
      </c>
      <c r="P247" s="35"/>
      <c r="Q247" s="39">
        <f t="shared" si="16"/>
        <v>1</v>
      </c>
      <c r="R247" s="39">
        <f t="shared" si="17"/>
        <v>0</v>
      </c>
      <c r="S247" s="39">
        <f ca="1">IF(Q247=0,0,COUNTIF($Q$4:Q247,1))</f>
        <v>161</v>
      </c>
      <c r="T247" s="39">
        <f>IF(R247=0,0,COUNTIF($R$4:R247,1))</f>
        <v>0</v>
      </c>
      <c r="U247" s="82">
        <f t="shared" si="18"/>
        <v>1</v>
      </c>
      <c r="V247" s="35"/>
      <c r="W247" s="35"/>
      <c r="X247" s="35"/>
      <c r="Y247" s="35"/>
      <c r="Z247" s="35"/>
      <c r="AA247" s="35"/>
      <c r="AB247" s="35"/>
    </row>
    <row r="248" spans="1:28" ht="18" customHeight="1" x14ac:dyDescent="0.2">
      <c r="A248" s="87">
        <v>41</v>
      </c>
      <c r="B248" s="79" t="s">
        <v>46</v>
      </c>
      <c r="C248" s="70">
        <f>IF(B248="","",IF(COUNT(D248:M248)=0,"",IF(O248&lt;6,SUM(D248:M248)+0.0001,SUM(SMALL(D248:M248,{1;2;3;4;5;6}))+(P248/10))))</f>
        <v>305.00009999999997</v>
      </c>
      <c r="D248" s="80">
        <v>61</v>
      </c>
      <c r="E248" s="80">
        <v>59</v>
      </c>
      <c r="F248" s="80">
        <v>59</v>
      </c>
      <c r="G248" s="80">
        <v>64</v>
      </c>
      <c r="H248" s="80">
        <v>62</v>
      </c>
      <c r="I248" s="80"/>
      <c r="J248" s="80"/>
      <c r="K248" s="80"/>
      <c r="L248" s="80"/>
      <c r="M248" s="80"/>
      <c r="N248" s="4">
        <f>IF(B248="","",IF(COUNT(D248:M248)=0,100,AVERAGEIF(D248:M248,"&lt;100")))</f>
        <v>61</v>
      </c>
      <c r="O248" s="3">
        <f t="shared" si="15"/>
        <v>5</v>
      </c>
      <c r="P248" s="35"/>
      <c r="Q248" s="39">
        <f t="shared" si="16"/>
        <v>1</v>
      </c>
      <c r="R248" s="39">
        <f t="shared" si="17"/>
        <v>0</v>
      </c>
      <c r="S248" s="39">
        <f ca="1">IF(Q248=0,0,COUNTIF($Q$4:Q248,1))</f>
        <v>162</v>
      </c>
      <c r="T248" s="39">
        <f>IF(R248=0,0,COUNTIF($R$4:R248,1))</f>
        <v>0</v>
      </c>
      <c r="U248" s="82">
        <f t="shared" si="18"/>
        <v>1</v>
      </c>
      <c r="V248" s="35"/>
      <c r="W248" s="35"/>
      <c r="X248" s="35"/>
      <c r="Y248" s="35"/>
      <c r="Z248" s="35"/>
      <c r="AA248" s="35"/>
      <c r="AB248" s="35"/>
    </row>
    <row r="249" spans="1:28" ht="18" customHeight="1" thickBot="1" x14ac:dyDescent="0.25">
      <c r="A249" s="78">
        <v>41</v>
      </c>
      <c r="B249" s="79" t="s">
        <v>221</v>
      </c>
      <c r="C249" s="70">
        <f>IF(B249="","",IF(COUNT(D249:M249)=0,"",IF(O249&lt;6,SUM(D249:M249)+0.0001,SUM(SMALL(D249:M249,{1;2;3;4;5;6}))+(P249/10))))</f>
        <v>301.00009999999997</v>
      </c>
      <c r="D249" s="80">
        <v>62</v>
      </c>
      <c r="E249" s="80">
        <v>58</v>
      </c>
      <c r="F249" s="80">
        <v>60</v>
      </c>
      <c r="G249" s="80">
        <v>62</v>
      </c>
      <c r="H249" s="80">
        <v>59</v>
      </c>
      <c r="I249" s="80"/>
      <c r="J249" s="80"/>
      <c r="K249" s="80"/>
      <c r="L249" s="80"/>
      <c r="M249" s="80"/>
      <c r="N249" s="4">
        <f>IF(B249="","",IF(COUNT(D249:M249)=0,100,AVERAGEIF(D249:M249,"&lt;100")))</f>
        <v>60.2</v>
      </c>
      <c r="O249" s="3">
        <f t="shared" si="15"/>
        <v>5</v>
      </c>
      <c r="P249" s="35"/>
      <c r="Q249" s="39">
        <f t="shared" si="16"/>
        <v>1</v>
      </c>
      <c r="R249" s="39">
        <f t="shared" si="17"/>
        <v>0</v>
      </c>
      <c r="S249" s="39">
        <f ca="1">IF(Q249=0,0,COUNTIF($Q$4:Q249,1))</f>
        <v>163</v>
      </c>
      <c r="T249" s="39">
        <f>IF(R249=0,0,COUNTIF($R$4:R249,1))</f>
        <v>0</v>
      </c>
      <c r="U249" s="82">
        <f t="shared" si="18"/>
        <v>1</v>
      </c>
      <c r="V249" s="35"/>
      <c r="W249" s="35"/>
      <c r="X249" s="35"/>
      <c r="Y249" s="35"/>
      <c r="Z249" s="35"/>
      <c r="AA249" s="35"/>
      <c r="AB249" s="35"/>
    </row>
    <row r="250" spans="1:28" ht="18" hidden="1" customHeight="1" thickBot="1" x14ac:dyDescent="0.25">
      <c r="A250" s="43"/>
      <c r="B250" s="44"/>
      <c r="C250" s="45" t="str">
        <f>IF(B250="","",IF(COUNT(D250:M250)=0,"",IF(O250&lt;6,SUM(D250:M250)+0.0001,SUM(SMALL(D250:M250,{1;2;3;4;5;6}))+(P250/10))))</f>
        <v/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" t="str">
        <f>IF(B250="","",IF(COUNT(D250:M250)=0,100,AVERAGEIF(D250:M250,"&lt;100")))</f>
        <v/>
      </c>
      <c r="O250" s="3">
        <f t="shared" si="15"/>
        <v>0</v>
      </c>
      <c r="P250" s="35"/>
      <c r="Q250" s="39">
        <f t="shared" si="16"/>
        <v>0</v>
      </c>
      <c r="R250" s="39">
        <f t="shared" si="17"/>
        <v>0</v>
      </c>
      <c r="S250" s="39">
        <f>IF(Q250=0,0,COUNTIF($Q$4:Q250,1))</f>
        <v>0</v>
      </c>
      <c r="T250" s="39">
        <f>IF(R250=0,0,COUNTIF($R$4:R250,1))</f>
        <v>0</v>
      </c>
      <c r="U250" s="40">
        <f t="shared" si="18"/>
        <v>0</v>
      </c>
      <c r="V250" s="35"/>
      <c r="W250" s="35"/>
      <c r="X250" s="35"/>
      <c r="Y250" s="35"/>
      <c r="Z250" s="35"/>
      <c r="AA250" s="35"/>
      <c r="AB250" s="35"/>
    </row>
    <row r="251" spans="1:28" ht="18" customHeight="1" thickTop="1" thickBot="1" x14ac:dyDescent="0.25">
      <c r="A251" s="83" t="s">
        <v>222</v>
      </c>
      <c r="B251" s="84" t="str">
        <f ca="1">IF(Keppendur!B249="","",Keppendur!B249)</f>
        <v>Ísleifur - Rúnar - Sigurður - Valur</v>
      </c>
      <c r="C251" s="85">
        <f ca="1">IF(B251="","",IF(COUNT(D251:M251)=0,"",IF(O251&lt;6,SUM(D251:M251)+0.0001,SUM(SMALL(D251:M251,{1;2;3;4;5;6}))+(P251/10))))</f>
        <v>588.00009999999997</v>
      </c>
      <c r="D251" s="86">
        <v>120</v>
      </c>
      <c r="E251" s="86">
        <v>116</v>
      </c>
      <c r="F251" s="86">
        <v>118</v>
      </c>
      <c r="G251" s="86">
        <v>116</v>
      </c>
      <c r="H251" s="86">
        <v>118</v>
      </c>
      <c r="I251" s="86"/>
      <c r="J251" s="86"/>
      <c r="K251" s="86"/>
      <c r="L251" s="86"/>
      <c r="M251" s="86"/>
      <c r="N251" s="4">
        <f ca="1">IF(B251="","",IF(COUNT(D251:M251)=0,200,AVERAGEIF(D251:M251,"&lt;200")))</f>
        <v>117.6</v>
      </c>
      <c r="O251" s="3">
        <f t="shared" si="15"/>
        <v>5</v>
      </c>
      <c r="P251" s="35"/>
      <c r="Q251" s="39">
        <f t="shared" ca="1" si="16"/>
        <v>0</v>
      </c>
      <c r="R251" s="39">
        <f t="shared" ca="1" si="17"/>
        <v>1</v>
      </c>
      <c r="S251" s="39">
        <f ca="1">IF(Q251=0,0,COUNTIF($Q$4:Q251,1))</f>
        <v>0</v>
      </c>
      <c r="T251" s="39">
        <f ca="1">IF(R251=0,0,COUNTIF($R$4:R251,1))</f>
        <v>35</v>
      </c>
      <c r="U251" s="82">
        <f t="shared" ca="1" si="18"/>
        <v>1</v>
      </c>
      <c r="V251" s="35"/>
      <c r="W251" s="35"/>
      <c r="X251" s="35"/>
      <c r="Y251" s="35"/>
      <c r="Z251" s="35"/>
      <c r="AA251" s="35"/>
      <c r="AB251" s="35"/>
    </row>
    <row r="252" spans="1:28" ht="18" customHeight="1" thickTop="1" x14ac:dyDescent="0.2">
      <c r="A252" s="78">
        <v>42</v>
      </c>
      <c r="B252" s="79" t="s">
        <v>223</v>
      </c>
      <c r="C252" s="70">
        <f>IF(B252="","",IF(COUNT(D252:M252)=0,"",IF(O252&lt;6,SUM(D252:M252)+0.0001,SUM(SMALL(D252:M252,{1;2;3;4;5;6}))+(P252/10))))</f>
        <v>326.00009999999997</v>
      </c>
      <c r="D252" s="80">
        <v>68</v>
      </c>
      <c r="E252" s="80">
        <v>66</v>
      </c>
      <c r="F252" s="80">
        <v>68</v>
      </c>
      <c r="G252" s="80">
        <v>59</v>
      </c>
      <c r="H252" s="80">
        <v>65</v>
      </c>
      <c r="I252" s="80"/>
      <c r="J252" s="80"/>
      <c r="K252" s="80"/>
      <c r="L252" s="80"/>
      <c r="M252" s="80"/>
      <c r="N252" s="4">
        <f>IF(B252="","",IF(COUNT(D252:M252)=0,100,AVERAGEIF(D252:M252,"&lt;100")))</f>
        <v>65.2</v>
      </c>
      <c r="O252" s="3">
        <f t="shared" si="15"/>
        <v>5</v>
      </c>
      <c r="P252" s="35"/>
      <c r="Q252" s="39">
        <f t="shared" si="16"/>
        <v>1</v>
      </c>
      <c r="R252" s="39">
        <f t="shared" si="17"/>
        <v>0</v>
      </c>
      <c r="S252" s="39">
        <f ca="1">IF(Q252=0,0,COUNTIF($Q$4:Q252,1))</f>
        <v>164</v>
      </c>
      <c r="T252" s="39">
        <f>IF(R252=0,0,COUNTIF($R$4:R252,1))</f>
        <v>0</v>
      </c>
      <c r="U252" s="82">
        <f t="shared" si="18"/>
        <v>1</v>
      </c>
      <c r="V252" s="35"/>
      <c r="W252" s="35"/>
      <c r="X252" s="35"/>
      <c r="Y252" s="35"/>
      <c r="Z252" s="35"/>
      <c r="AA252" s="35"/>
      <c r="AB252" s="35"/>
    </row>
    <row r="253" spans="1:28" ht="18" customHeight="1" x14ac:dyDescent="0.2">
      <c r="A253" s="87">
        <v>42</v>
      </c>
      <c r="B253" s="79" t="s">
        <v>224</v>
      </c>
      <c r="C253" s="70">
        <f>IF(B253="","",IF(COUNT(D253:M253)=0,"",IF(O253&lt;6,SUM(D253:M253)+0.0001,SUM(SMALL(D253:M253,{1;2;3;4;5;6}))+(P253/10))))</f>
        <v>255.0001</v>
      </c>
      <c r="D253" s="80">
        <v>63</v>
      </c>
      <c r="E253" s="80">
        <v>65</v>
      </c>
      <c r="F253" s="80">
        <v>63</v>
      </c>
      <c r="G253" s="80">
        <v>64</v>
      </c>
      <c r="H253" s="80"/>
      <c r="I253" s="80"/>
      <c r="J253" s="80"/>
      <c r="K253" s="80"/>
      <c r="L253" s="80"/>
      <c r="M253" s="80"/>
      <c r="N253" s="4">
        <f>IF(B253="","",IF(COUNT(D253:M253)=0,100,AVERAGEIF(D253:M253,"&lt;100")))</f>
        <v>63.75</v>
      </c>
      <c r="O253" s="3">
        <f t="shared" si="15"/>
        <v>4</v>
      </c>
      <c r="P253" s="35"/>
      <c r="Q253" s="39">
        <f t="shared" si="16"/>
        <v>1</v>
      </c>
      <c r="R253" s="39">
        <f t="shared" si="17"/>
        <v>0</v>
      </c>
      <c r="S253" s="39">
        <f ca="1">IF(Q253=0,0,COUNTIF($Q$4:Q253,1))</f>
        <v>165</v>
      </c>
      <c r="T253" s="39">
        <f>IF(R253=0,0,COUNTIF($R$4:R253,1))</f>
        <v>0</v>
      </c>
      <c r="U253" s="82">
        <f t="shared" si="18"/>
        <v>1</v>
      </c>
      <c r="V253" s="35"/>
      <c r="W253" s="35"/>
      <c r="X253" s="35"/>
      <c r="Y253" s="35"/>
      <c r="Z253" s="35"/>
      <c r="AA253" s="35"/>
      <c r="AB253" s="35"/>
    </row>
    <row r="254" spans="1:28" ht="18" customHeight="1" thickBot="1" x14ac:dyDescent="0.25">
      <c r="A254" s="78">
        <v>42</v>
      </c>
      <c r="B254" s="79" t="s">
        <v>225</v>
      </c>
      <c r="C254" s="70">
        <f>IF(B254="","",IF(COUNT(D254:M254)=0,"",IF(O254&lt;6,SUM(D254:M254)+0.0001,SUM(SMALL(D254:M254,{1;2;3;4;5;6}))+(P254/10))))</f>
        <v>328.00009999999997</v>
      </c>
      <c r="D254" s="80">
        <v>71</v>
      </c>
      <c r="E254" s="80">
        <v>68</v>
      </c>
      <c r="F254" s="80">
        <v>66</v>
      </c>
      <c r="G254" s="80">
        <v>62</v>
      </c>
      <c r="H254" s="80">
        <v>61</v>
      </c>
      <c r="I254" s="80"/>
      <c r="J254" s="80"/>
      <c r="K254" s="80"/>
      <c r="L254" s="80"/>
      <c r="M254" s="80"/>
      <c r="N254" s="4">
        <f>IF(B254="","",IF(COUNT(D254:M254)=0,100,AVERAGEIF(D254:M254,"&lt;100")))</f>
        <v>65.599999999999994</v>
      </c>
      <c r="O254" s="3">
        <f t="shared" si="15"/>
        <v>5</v>
      </c>
      <c r="P254" s="35"/>
      <c r="Q254" s="39">
        <f t="shared" si="16"/>
        <v>1</v>
      </c>
      <c r="R254" s="39">
        <f t="shared" si="17"/>
        <v>0</v>
      </c>
      <c r="S254" s="39">
        <f ca="1">IF(Q254=0,0,COUNTIF($Q$4:Q254,1))</f>
        <v>166</v>
      </c>
      <c r="T254" s="39">
        <f>IF(R254=0,0,COUNTIF($R$4:R254,1))</f>
        <v>0</v>
      </c>
      <c r="U254" s="82">
        <f t="shared" si="18"/>
        <v>1</v>
      </c>
      <c r="V254" s="35"/>
      <c r="W254" s="35"/>
      <c r="X254" s="35"/>
      <c r="Y254" s="35"/>
      <c r="Z254" s="35"/>
      <c r="AA254" s="35"/>
      <c r="AB254" s="35"/>
    </row>
    <row r="255" spans="1:28" ht="18" hidden="1" customHeight="1" x14ac:dyDescent="0.25">
      <c r="A255" s="78"/>
      <c r="B255" s="79"/>
      <c r="C255" s="70" t="str">
        <f>IF(B255="","",IF(COUNT(D255:M255)=0,"",IF(O255&lt;6,SUM(D255:M255)+0.0001,SUM(SMALL(D255:M255,{1;2;3;4;5;6}))+(P255/10))))</f>
        <v/>
      </c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4" t="str">
        <f>IF(B255="","",IF(COUNT(D255:M255)=0,100,AVERAGEIF(D255:M255,"&lt;100")))</f>
        <v/>
      </c>
      <c r="O255" s="3">
        <f t="shared" si="15"/>
        <v>0</v>
      </c>
      <c r="P255" s="35"/>
      <c r="Q255" s="39">
        <f t="shared" si="16"/>
        <v>0</v>
      </c>
      <c r="R255" s="39">
        <f t="shared" si="17"/>
        <v>0</v>
      </c>
      <c r="S255" s="39">
        <f>IF(Q255=0,0,COUNTIF($Q$4:Q255,1))</f>
        <v>0</v>
      </c>
      <c r="T255" s="39">
        <f>IF(R255=0,0,COUNTIF($R$4:R255,1))</f>
        <v>0</v>
      </c>
      <c r="U255" s="82">
        <f t="shared" si="18"/>
        <v>0</v>
      </c>
      <c r="V255" s="35"/>
      <c r="W255" s="35"/>
      <c r="X255" s="35"/>
      <c r="Y255" s="35"/>
      <c r="Z255" s="35"/>
      <c r="AA255" s="35"/>
      <c r="AB255" s="35"/>
    </row>
    <row r="256" spans="1:28" ht="18" hidden="1" customHeight="1" thickBot="1" x14ac:dyDescent="0.25">
      <c r="A256" s="43"/>
      <c r="B256" s="44"/>
      <c r="C256" s="45" t="str">
        <f>IF(B256="","",IF(COUNT(D256:M256)=0,"",IF(O256&lt;6,SUM(D256:M256)+0.0001,SUM(SMALL(D256:M256,{1;2;3;4;5;6}))+(P256/10))))</f>
        <v/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" t="str">
        <f>IF(B256="","",IF(COUNT(D256:M256)=0,100,AVERAGEIF(D256:M256,"&lt;100")))</f>
        <v/>
      </c>
      <c r="O256" s="3">
        <f t="shared" si="15"/>
        <v>0</v>
      </c>
      <c r="P256" s="35"/>
      <c r="Q256" s="39">
        <f t="shared" si="16"/>
        <v>0</v>
      </c>
      <c r="R256" s="39">
        <f t="shared" si="17"/>
        <v>0</v>
      </c>
      <c r="S256" s="39">
        <f>IF(Q256=0,0,COUNTIF($Q$4:Q256,1))</f>
        <v>0</v>
      </c>
      <c r="T256" s="39">
        <f>IF(R256=0,0,COUNTIF($R$4:R256,1))</f>
        <v>0</v>
      </c>
      <c r="U256" s="40">
        <f t="shared" si="18"/>
        <v>0</v>
      </c>
      <c r="V256" s="35"/>
      <c r="W256" s="35"/>
      <c r="X256" s="35"/>
      <c r="Y256" s="35"/>
      <c r="Z256" s="35"/>
      <c r="AA256" s="35"/>
      <c r="AB256" s="35"/>
    </row>
    <row r="257" spans="1:28" ht="18" customHeight="1" thickTop="1" thickBot="1" x14ac:dyDescent="0.25">
      <c r="A257" s="83" t="s">
        <v>226</v>
      </c>
      <c r="B257" s="84" t="str">
        <f ca="1">IF(Keppendur!B255="","",Keppendur!B255)</f>
        <v>Guðjón - Joao - Yngvi</v>
      </c>
      <c r="C257" s="85">
        <f ca="1">IF(B257="","",IF(COUNT(D257:M257)=0,"",IF(O257&lt;6,SUM(D257:M257)+0.0001,SUM(SMALL(D257:M257,{1;2;3;4;5;6}))+(P257/10))))</f>
        <v>633.00009999999997</v>
      </c>
      <c r="D257" s="86">
        <v>131</v>
      </c>
      <c r="E257" s="86">
        <v>130</v>
      </c>
      <c r="F257" s="86">
        <v>127</v>
      </c>
      <c r="G257" s="86">
        <v>119</v>
      </c>
      <c r="H257" s="86">
        <v>126</v>
      </c>
      <c r="I257" s="86"/>
      <c r="J257" s="86"/>
      <c r="K257" s="86"/>
      <c r="L257" s="86"/>
      <c r="M257" s="86"/>
      <c r="N257" s="4">
        <f ca="1">IF(B257="","",IF(COUNT(D257:M257)=0,200,AVERAGEIF(D257:M257,"&lt;200")))</f>
        <v>126.6</v>
      </c>
      <c r="O257" s="3">
        <f t="shared" si="15"/>
        <v>5</v>
      </c>
      <c r="P257" s="35"/>
      <c r="Q257" s="39">
        <f t="shared" ca="1" si="16"/>
        <v>0</v>
      </c>
      <c r="R257" s="39">
        <f t="shared" ca="1" si="17"/>
        <v>1</v>
      </c>
      <c r="S257" s="39">
        <f ca="1">IF(Q257=0,0,COUNTIF($Q$4:Q257,1))</f>
        <v>0</v>
      </c>
      <c r="T257" s="39">
        <f ca="1">IF(R257=0,0,COUNTIF($R$4:R257,1))</f>
        <v>36</v>
      </c>
      <c r="U257" s="82">
        <f t="shared" ca="1" si="18"/>
        <v>1</v>
      </c>
      <c r="V257" s="35"/>
      <c r="W257" s="35"/>
      <c r="X257" s="35"/>
      <c r="Y257" s="35"/>
      <c r="Z257" s="35"/>
      <c r="AA257" s="35"/>
      <c r="AB257" s="35"/>
    </row>
    <row r="258" spans="1:28" ht="18" customHeight="1" thickTop="1" x14ac:dyDescent="0.2">
      <c r="A258" s="78">
        <v>43</v>
      </c>
      <c r="B258" s="79" t="s">
        <v>161</v>
      </c>
      <c r="C258" s="70">
        <f>IF(B258="","",IF(COUNT(D258:M258)=0,"",IF(O258&lt;6,SUM(D258:M258)+0.0001,SUM(SMALL(D258:M258,{1;2;3;4;5;6}))+(P258/10))))</f>
        <v>257.00009999999997</v>
      </c>
      <c r="D258" s="80">
        <v>66</v>
      </c>
      <c r="E258" s="80">
        <v>62</v>
      </c>
      <c r="F258" s="80">
        <v>68</v>
      </c>
      <c r="G258" s="80"/>
      <c r="H258" s="80">
        <v>61</v>
      </c>
      <c r="I258" s="80"/>
      <c r="J258" s="80"/>
      <c r="K258" s="80"/>
      <c r="L258" s="80"/>
      <c r="M258" s="80"/>
      <c r="N258" s="4">
        <f>IF(B258="","",IF(COUNT(D258:M258)=0,100,AVERAGEIF(D258:M258,"&lt;100")))</f>
        <v>64.25</v>
      </c>
      <c r="O258" s="3">
        <f t="shared" si="15"/>
        <v>4</v>
      </c>
      <c r="P258" s="35"/>
      <c r="Q258" s="39">
        <f t="shared" si="16"/>
        <v>1</v>
      </c>
      <c r="R258" s="39">
        <f t="shared" si="17"/>
        <v>0</v>
      </c>
      <c r="S258" s="39">
        <f ca="1">IF(Q258=0,0,COUNTIF($Q$4:Q258,1))</f>
        <v>167</v>
      </c>
      <c r="T258" s="39">
        <f>IF(R258=0,0,COUNTIF($R$4:R258,1))</f>
        <v>0</v>
      </c>
      <c r="U258" s="82">
        <f t="shared" si="18"/>
        <v>1</v>
      </c>
      <c r="V258" s="35"/>
      <c r="W258" s="35"/>
      <c r="X258" s="35"/>
      <c r="Y258" s="35"/>
      <c r="Z258" s="35"/>
      <c r="AA258" s="35"/>
      <c r="AB258" s="35"/>
    </row>
    <row r="259" spans="1:28" ht="18" customHeight="1" x14ac:dyDescent="0.2">
      <c r="A259" s="78">
        <v>43</v>
      </c>
      <c r="B259" s="79" t="s">
        <v>227</v>
      </c>
      <c r="C259" s="70">
        <f>IF(B259="","",IF(COUNT(D259:M259)=0,"",IF(O259&lt;6,SUM(D259:M259)+0.0001,SUM(SMALL(D259:M259,{1;2;3;4;5;6}))+(P259/10))))</f>
        <v>190.0001</v>
      </c>
      <c r="D259" s="80">
        <v>65</v>
      </c>
      <c r="E259" s="80">
        <v>64</v>
      </c>
      <c r="F259" s="80"/>
      <c r="G259" s="80"/>
      <c r="H259" s="80">
        <v>61</v>
      </c>
      <c r="I259" s="80"/>
      <c r="J259" s="80"/>
      <c r="K259" s="80"/>
      <c r="L259" s="80"/>
      <c r="M259" s="80"/>
      <c r="N259" s="4">
        <f>IF(B259="","",IF(COUNT(D259:M259)=0,100,AVERAGEIF(D259:M259,"&lt;100")))</f>
        <v>63.333333333333336</v>
      </c>
      <c r="O259" s="3">
        <f t="shared" si="15"/>
        <v>3</v>
      </c>
      <c r="P259" s="35"/>
      <c r="Q259" s="39">
        <f t="shared" si="16"/>
        <v>1</v>
      </c>
      <c r="R259" s="39">
        <f t="shared" si="17"/>
        <v>0</v>
      </c>
      <c r="S259" s="39">
        <f ca="1">IF(Q259=0,0,COUNTIF($Q$4:Q259,1))</f>
        <v>168</v>
      </c>
      <c r="T259" s="39">
        <f>IF(R259=0,0,COUNTIF($R$4:R259,1))</f>
        <v>0</v>
      </c>
      <c r="U259" s="82">
        <f t="shared" si="18"/>
        <v>1</v>
      </c>
      <c r="V259" s="35"/>
      <c r="W259" s="35"/>
      <c r="X259" s="35"/>
      <c r="Y259" s="35"/>
      <c r="Z259" s="35"/>
      <c r="AA259" s="35"/>
      <c r="AB259" s="35"/>
    </row>
    <row r="260" spans="1:28" ht="18" customHeight="1" x14ac:dyDescent="0.2">
      <c r="A260" s="78">
        <v>43</v>
      </c>
      <c r="B260" s="79" t="s">
        <v>163</v>
      </c>
      <c r="C260" s="70">
        <f>IF(B260="","",IF(COUNT(D260:M260)=0,"",IF(O260&lt;6,SUM(D260:M260)+0.0001,SUM(SMALL(D260:M260,{1;2;3;4;5;6}))+(P260/10))))</f>
        <v>253.0001</v>
      </c>
      <c r="D260" s="80">
        <v>65</v>
      </c>
      <c r="E260" s="80">
        <v>61</v>
      </c>
      <c r="F260" s="80">
        <v>64</v>
      </c>
      <c r="G260" s="80"/>
      <c r="H260" s="80">
        <v>63</v>
      </c>
      <c r="I260" s="80"/>
      <c r="J260" s="80"/>
      <c r="K260" s="80"/>
      <c r="L260" s="80"/>
      <c r="M260" s="80"/>
      <c r="N260" s="4">
        <f>IF(B260="","",IF(COUNT(D260:M260)=0,100,AVERAGEIF(D260:M260,"&lt;100")))</f>
        <v>63.25</v>
      </c>
      <c r="O260" s="3">
        <f t="shared" ref="O260:O323" si="19">MIN(COUNT(D260:M260),6)</f>
        <v>4</v>
      </c>
      <c r="P260" s="35"/>
      <c r="Q260" s="39">
        <f t="shared" ref="Q260:Q323" si="20">IF(AND(ISNUMBER(A260),U260=1),1,0)</f>
        <v>1</v>
      </c>
      <c r="R260" s="39">
        <f t="shared" ref="R260:R323" si="21">IF(AND(ISTEXT(A260),U260=1),1,0)</f>
        <v>0</v>
      </c>
      <c r="S260" s="39">
        <f ca="1">IF(Q260=0,0,COUNTIF($Q$4:Q260,1))</f>
        <v>169</v>
      </c>
      <c r="T260" s="39">
        <f>IF(R260=0,0,COUNTIF($R$4:R260,1))</f>
        <v>0</v>
      </c>
      <c r="U260" s="82">
        <f t="shared" ref="U260:U323" si="22">IF(B260="",0,1)</f>
        <v>1</v>
      </c>
      <c r="V260" s="35"/>
      <c r="W260" s="35"/>
      <c r="X260" s="35"/>
      <c r="Y260" s="35"/>
      <c r="Z260" s="35"/>
      <c r="AA260" s="35"/>
      <c r="AB260" s="35"/>
    </row>
    <row r="261" spans="1:28" ht="18" customHeight="1" thickBot="1" x14ac:dyDescent="0.25">
      <c r="A261" s="78">
        <v>43</v>
      </c>
      <c r="B261" s="79" t="s">
        <v>54</v>
      </c>
      <c r="C261" s="70">
        <f>IF(B261="","",IF(COUNT(D261:M261)=0,"",IF(O261&lt;6,SUM(D261:M261)+0.0001,SUM(SMALL(D261:M261,{1;2;3;4;5;6}))+(P261/10))))</f>
        <v>199.0001</v>
      </c>
      <c r="D261" s="80">
        <v>63</v>
      </c>
      <c r="E261" s="80"/>
      <c r="F261" s="80">
        <v>70</v>
      </c>
      <c r="G261" s="80"/>
      <c r="H261" s="80">
        <v>66</v>
      </c>
      <c r="I261" s="80"/>
      <c r="J261" s="80"/>
      <c r="K261" s="80"/>
      <c r="L261" s="80"/>
      <c r="M261" s="80"/>
      <c r="N261" s="4">
        <f>IF(B261="","",IF(COUNT(D261:M261)=0,100,AVERAGEIF(D261:M261,"&lt;100")))</f>
        <v>66.333333333333329</v>
      </c>
      <c r="O261" s="3">
        <f t="shared" si="19"/>
        <v>3</v>
      </c>
      <c r="P261" s="35"/>
      <c r="Q261" s="39">
        <f t="shared" si="20"/>
        <v>1</v>
      </c>
      <c r="R261" s="39">
        <f t="shared" si="21"/>
        <v>0</v>
      </c>
      <c r="S261" s="39">
        <f ca="1">IF(Q261=0,0,COUNTIF($Q$4:Q261,1))</f>
        <v>170</v>
      </c>
      <c r="T261" s="39">
        <f>IF(R261=0,0,COUNTIF($R$4:R261,1))</f>
        <v>0</v>
      </c>
      <c r="U261" s="82">
        <f t="shared" si="22"/>
        <v>1</v>
      </c>
      <c r="V261" s="35"/>
      <c r="W261" s="35"/>
      <c r="X261" s="35"/>
      <c r="Y261" s="35"/>
      <c r="Z261" s="35"/>
      <c r="AA261" s="35"/>
      <c r="AB261" s="35"/>
    </row>
    <row r="262" spans="1:28" ht="18" hidden="1" customHeight="1" thickBot="1" x14ac:dyDescent="0.25">
      <c r="A262" s="43"/>
      <c r="B262" s="44"/>
      <c r="C262" s="45" t="str">
        <f>IF(B262="","",IF(COUNT(D262:M262)=0,"",IF(O262&lt;6,SUM(D262:M262)+0.0001,SUM(SMALL(D262:M262,{1;2;3;4;5;6}))+(P262/10))))</f>
        <v/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" t="str">
        <f>IF(B262="","",IF(COUNT(D262:M262)=0,100,AVERAGEIF(D262:M262,"&lt;100")))</f>
        <v/>
      </c>
      <c r="O262" s="3">
        <f t="shared" si="19"/>
        <v>0</v>
      </c>
      <c r="P262" s="35"/>
      <c r="Q262" s="39">
        <f t="shared" si="20"/>
        <v>0</v>
      </c>
      <c r="R262" s="39">
        <f t="shared" si="21"/>
        <v>0</v>
      </c>
      <c r="S262" s="39">
        <f>IF(Q262=0,0,COUNTIF($Q$4:Q262,1))</f>
        <v>0</v>
      </c>
      <c r="T262" s="39">
        <f>IF(R262=0,0,COUNTIF($R$4:R262,1))</f>
        <v>0</v>
      </c>
      <c r="U262" s="40">
        <f t="shared" si="22"/>
        <v>0</v>
      </c>
      <c r="V262" s="35"/>
      <c r="W262" s="35"/>
      <c r="X262" s="35"/>
      <c r="Y262" s="35"/>
      <c r="Z262" s="35"/>
      <c r="AA262" s="35"/>
      <c r="AB262" s="35"/>
    </row>
    <row r="263" spans="1:28" ht="18" customHeight="1" thickTop="1" thickBot="1" x14ac:dyDescent="0.25">
      <c r="A263" s="83" t="s">
        <v>248</v>
      </c>
      <c r="B263" s="84" t="str">
        <f ca="1">IF(Keppendur!B261="","",Keppendur!B261)</f>
        <v>Ágúst - Geir - Jón - Walter</v>
      </c>
      <c r="C263" s="85">
        <f ca="1">IF(B263="","",IF(COUNT(D263:M263)=0,"",IF(O263&lt;6,SUM(D263:M263)+0.0001,SUM(SMALL(D263:M263,{1;2;3;4;5;6}))+(P263/10))))</f>
        <v>496.00009999999997</v>
      </c>
      <c r="D263" s="86">
        <v>124</v>
      </c>
      <c r="E263" s="86">
        <v>121</v>
      </c>
      <c r="F263" s="86">
        <v>131</v>
      </c>
      <c r="G263" s="86"/>
      <c r="H263" s="86">
        <v>120</v>
      </c>
      <c r="I263" s="86"/>
      <c r="J263" s="86"/>
      <c r="K263" s="86"/>
      <c r="L263" s="86"/>
      <c r="M263" s="86"/>
      <c r="N263" s="4">
        <f ca="1">IF(B263="","",IF(COUNT(D263:M263)=0,200,AVERAGEIF(D263:M263,"&lt;200")))</f>
        <v>124</v>
      </c>
      <c r="O263" s="3">
        <f t="shared" si="19"/>
        <v>4</v>
      </c>
      <c r="P263" s="35"/>
      <c r="Q263" s="39">
        <f t="shared" ca="1" si="20"/>
        <v>0</v>
      </c>
      <c r="R263" s="39">
        <f t="shared" ca="1" si="21"/>
        <v>1</v>
      </c>
      <c r="S263" s="39">
        <f ca="1">IF(Q263=0,0,COUNTIF($Q$4:Q263,1))</f>
        <v>0</v>
      </c>
      <c r="T263" s="39">
        <f ca="1">IF(R263=0,0,COUNTIF($R$4:R263,1))</f>
        <v>37</v>
      </c>
      <c r="U263" s="82">
        <f t="shared" ca="1" si="22"/>
        <v>1</v>
      </c>
      <c r="V263" s="35"/>
      <c r="W263" s="35"/>
      <c r="X263" s="35"/>
      <c r="Y263" s="35"/>
      <c r="Z263" s="35"/>
      <c r="AA263" s="35"/>
      <c r="AB263" s="35"/>
    </row>
    <row r="264" spans="1:28" ht="18" hidden="1" customHeight="1" thickTop="1" x14ac:dyDescent="0.2">
      <c r="A264" s="87"/>
      <c r="B264" s="79"/>
      <c r="C264" s="70" t="str">
        <f>IF(B264="","",IF(COUNT(D264:M264)=0,"",IF(O264&lt;6,SUM(D264:M264)+0.0001,SUM(SMALL(D264:M264,{1;2;3;4;5;6}))+(P264/10))))</f>
        <v/>
      </c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4" t="str">
        <f>IF(B264="","",IF(COUNT(D264:M264)=0,100,AVERAGEIF(D264:M264,"&lt;100")))</f>
        <v/>
      </c>
      <c r="O264" s="3">
        <f t="shared" si="19"/>
        <v>0</v>
      </c>
      <c r="P264" s="35"/>
      <c r="Q264" s="39">
        <f t="shared" si="20"/>
        <v>0</v>
      </c>
      <c r="R264" s="39">
        <f t="shared" si="21"/>
        <v>0</v>
      </c>
      <c r="S264" s="39">
        <f>IF(Q264=0,0,COUNTIF($Q$4:Q264,1))</f>
        <v>0</v>
      </c>
      <c r="T264" s="39">
        <f>IF(R264=0,0,COUNTIF($R$4:R264,1))</f>
        <v>0</v>
      </c>
      <c r="U264" s="82">
        <f t="shared" si="22"/>
        <v>0</v>
      </c>
      <c r="V264" s="35"/>
      <c r="W264" s="35"/>
      <c r="X264" s="35"/>
      <c r="Y264" s="35"/>
      <c r="Z264" s="35"/>
      <c r="AA264" s="35"/>
      <c r="AB264" s="35"/>
    </row>
    <row r="265" spans="1:28" ht="18" hidden="1" customHeight="1" x14ac:dyDescent="0.2">
      <c r="A265" s="78"/>
      <c r="B265" s="79"/>
      <c r="C265" s="70" t="str">
        <f>IF(B265="","",IF(COUNT(D265:M265)=0,"",IF(O265&lt;6,SUM(D265:M265)+0.0001,SUM(SMALL(D265:M265,{1;2;3;4;5;6}))+(P265/10))))</f>
        <v/>
      </c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4" t="str">
        <f>IF(B265="","",IF(COUNT(D265:M265)=0,100,AVERAGEIF(D265:M265,"&lt;100")))</f>
        <v/>
      </c>
      <c r="O265" s="3">
        <f t="shared" si="19"/>
        <v>0</v>
      </c>
      <c r="P265" s="35"/>
      <c r="Q265" s="39">
        <f t="shared" si="20"/>
        <v>0</v>
      </c>
      <c r="R265" s="39">
        <f t="shared" si="21"/>
        <v>0</v>
      </c>
      <c r="S265" s="39">
        <f>IF(Q265=0,0,COUNTIF($Q$4:Q265,1))</f>
        <v>0</v>
      </c>
      <c r="T265" s="39">
        <f>IF(R265=0,0,COUNTIF($R$4:R265,1))</f>
        <v>0</v>
      </c>
      <c r="U265" s="82">
        <f t="shared" si="22"/>
        <v>0</v>
      </c>
      <c r="V265" s="35"/>
      <c r="W265" s="35"/>
      <c r="X265" s="35"/>
      <c r="Y265" s="35"/>
      <c r="Z265" s="35"/>
      <c r="AA265" s="35"/>
      <c r="AB265" s="35"/>
    </row>
    <row r="266" spans="1:28" ht="18" hidden="1" customHeight="1" x14ac:dyDescent="0.2">
      <c r="A266" s="78"/>
      <c r="B266" s="79"/>
      <c r="C266" s="70" t="str">
        <f>IF(B266="","",IF(COUNT(D266:M266)=0,"",IF(O266&lt;6,SUM(D266:M266)+0.0001,SUM(SMALL(D266:M266,{1;2;3;4;5;6}))+(P266/10))))</f>
        <v/>
      </c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4" t="str">
        <f>IF(B266="","",IF(COUNT(D266:M266)=0,100,AVERAGEIF(D266:M266,"&lt;100")))</f>
        <v/>
      </c>
      <c r="O266" s="3">
        <f t="shared" si="19"/>
        <v>0</v>
      </c>
      <c r="P266" s="35"/>
      <c r="Q266" s="39">
        <f t="shared" si="20"/>
        <v>0</v>
      </c>
      <c r="R266" s="39">
        <f t="shared" si="21"/>
        <v>0</v>
      </c>
      <c r="S266" s="39">
        <f>IF(Q266=0,0,COUNTIF($Q$4:Q266,1))</f>
        <v>0</v>
      </c>
      <c r="T266" s="39">
        <f>IF(R266=0,0,COUNTIF($R$4:R266,1))</f>
        <v>0</v>
      </c>
      <c r="U266" s="82">
        <f t="shared" si="22"/>
        <v>0</v>
      </c>
      <c r="V266" s="35"/>
      <c r="W266" s="35"/>
      <c r="X266" s="35"/>
      <c r="Y266" s="35"/>
      <c r="Z266" s="35"/>
      <c r="AA266" s="35"/>
      <c r="AB266" s="35"/>
    </row>
    <row r="267" spans="1:28" ht="18" hidden="1" customHeight="1" x14ac:dyDescent="0.2">
      <c r="A267" s="78"/>
      <c r="B267" s="79"/>
      <c r="C267" s="70" t="str">
        <f>IF(B267="","",IF(COUNT(D267:M267)=0,"",IF(O267&lt;6,SUM(D267:M267)+0.0001,SUM(SMALL(D267:M267,{1;2;3;4;5;6}))+(P267/10))))</f>
        <v/>
      </c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4" t="str">
        <f>IF(B267="","",IF(COUNT(D267:M267)=0,100,AVERAGEIF(D267:M267,"&lt;100")))</f>
        <v/>
      </c>
      <c r="O267" s="3">
        <f t="shared" si="19"/>
        <v>0</v>
      </c>
      <c r="P267" s="35"/>
      <c r="Q267" s="39">
        <f t="shared" si="20"/>
        <v>0</v>
      </c>
      <c r="R267" s="39">
        <f t="shared" si="21"/>
        <v>0</v>
      </c>
      <c r="S267" s="39">
        <f>IF(Q267=0,0,COUNTIF($Q$4:Q267,1))</f>
        <v>0</v>
      </c>
      <c r="T267" s="39">
        <f>IF(R267=0,0,COUNTIF($R$4:R267,1))</f>
        <v>0</v>
      </c>
      <c r="U267" s="82">
        <f t="shared" si="22"/>
        <v>0</v>
      </c>
      <c r="V267" s="35"/>
      <c r="W267" s="35"/>
      <c r="X267" s="35"/>
      <c r="Y267" s="35"/>
      <c r="Z267" s="35"/>
      <c r="AA267" s="35"/>
      <c r="AB267" s="35"/>
    </row>
    <row r="268" spans="1:28" ht="18" hidden="1" customHeight="1" thickBot="1" x14ac:dyDescent="0.2">
      <c r="A268" s="43"/>
      <c r="B268" s="44"/>
      <c r="C268" s="45" t="str">
        <f>IF(B268="","",IF(COUNT(D268:M268)=0,"",IF(O268&lt;6,SUM(D268:M268)+0.0001,SUM(SMALL(D268:M268,{1;2;3;4;5;6}))+(P268/10))))</f>
        <v/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" t="str">
        <f>IF(B268="","",IF(COUNT(D268:M268)=0,100,AVERAGEIF(D268:M268,"&lt;100")))</f>
        <v/>
      </c>
      <c r="O268" s="3">
        <f t="shared" si="19"/>
        <v>0</v>
      </c>
      <c r="P268" s="35"/>
      <c r="Q268" s="39">
        <f t="shared" si="20"/>
        <v>0</v>
      </c>
      <c r="R268" s="39">
        <f t="shared" si="21"/>
        <v>0</v>
      </c>
      <c r="S268" s="39">
        <f>IF(Q268=0,0,COUNTIF($Q$4:Q268,1))</f>
        <v>0</v>
      </c>
      <c r="T268" s="39">
        <f>IF(R268=0,0,COUNTIF($R$4:R268,1))</f>
        <v>0</v>
      </c>
      <c r="U268" s="40">
        <f t="shared" si="22"/>
        <v>0</v>
      </c>
      <c r="V268" s="35"/>
      <c r="W268" s="35"/>
      <c r="X268" s="35"/>
      <c r="Y268" s="35"/>
      <c r="Z268" s="35"/>
      <c r="AA268" s="35"/>
      <c r="AB268" s="35"/>
    </row>
    <row r="269" spans="1:28" ht="18" hidden="1" customHeight="1" thickTop="1" thickBot="1" x14ac:dyDescent="0.25">
      <c r="A269" s="83"/>
      <c r="B269" s="84"/>
      <c r="C269" s="85" t="str">
        <f>IF(B269="","",IF(COUNT(D269:M269)=0,"",IF(O269&lt;6,SUM(D269:M269)+0.0001,SUM(SMALL(D269:M269,{1;2;3;4;5;6}))+(P269/10))))</f>
        <v/>
      </c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4" t="str">
        <f>IF(B269="","",IF(COUNT(D269:M269)=0,200,AVERAGEIF(D269:M269,"&lt;200")))</f>
        <v/>
      </c>
      <c r="O269" s="3">
        <f t="shared" si="19"/>
        <v>0</v>
      </c>
      <c r="P269" s="35"/>
      <c r="Q269" s="39">
        <f t="shared" si="20"/>
        <v>0</v>
      </c>
      <c r="R269" s="39">
        <f t="shared" si="21"/>
        <v>0</v>
      </c>
      <c r="S269" s="39">
        <f>IF(Q269=0,0,COUNTIF($Q$4:Q269,1))</f>
        <v>0</v>
      </c>
      <c r="T269" s="39">
        <f>IF(R269=0,0,COUNTIF($R$4:R269,1))</f>
        <v>0</v>
      </c>
      <c r="U269" s="82">
        <f t="shared" si="22"/>
        <v>0</v>
      </c>
      <c r="V269" s="35"/>
      <c r="W269" s="35"/>
      <c r="X269" s="35"/>
      <c r="Y269" s="35"/>
      <c r="Z269" s="35"/>
      <c r="AA269" s="35"/>
      <c r="AB269" s="35"/>
    </row>
    <row r="270" spans="1:28" ht="18" hidden="1" customHeight="1" thickTop="1" x14ac:dyDescent="0.2">
      <c r="A270" s="38"/>
      <c r="B270" s="41"/>
      <c r="C270" s="2" t="str">
        <f>IF(B270="","",IF(COUNT(D270:M270)=0,"",IF(O270&lt;6,SUM(D270:M270)+0.0001,SUM(SMALL(D270:M270,{1;2;3;4;5;6}))+(P270/10))))</f>
        <v/>
      </c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4" t="str">
        <f>IF(B270="","",IF(COUNT(D270:M270)=0,100,AVERAGEIF(D270:M270,"&lt;100")))</f>
        <v/>
      </c>
      <c r="O270" s="3">
        <f t="shared" si="19"/>
        <v>0</v>
      </c>
      <c r="P270" s="35"/>
      <c r="Q270" s="39">
        <f t="shared" si="20"/>
        <v>0</v>
      </c>
      <c r="R270" s="39">
        <f t="shared" si="21"/>
        <v>0</v>
      </c>
      <c r="S270" s="39">
        <f>IF(Q270=0,0,COUNTIF($Q$4:Q270,1))</f>
        <v>0</v>
      </c>
      <c r="T270" s="39">
        <f>IF(R270=0,0,COUNTIF($R$4:R270,1))</f>
        <v>0</v>
      </c>
      <c r="U270" s="40">
        <f t="shared" si="22"/>
        <v>0</v>
      </c>
      <c r="V270" s="35"/>
      <c r="W270" s="35"/>
      <c r="X270" s="35"/>
      <c r="Y270" s="35"/>
      <c r="Z270" s="35"/>
      <c r="AA270" s="35"/>
      <c r="AB270" s="35"/>
    </row>
    <row r="271" spans="1:28" ht="18" hidden="1" customHeight="1" x14ac:dyDescent="0.2">
      <c r="A271" s="38"/>
      <c r="B271" s="41"/>
      <c r="C271" s="2" t="str">
        <f>IF(B271="","",IF(COUNT(D271:M271)=0,"",IF(O271&lt;6,SUM(D271:M271)+0.0001,SUM(SMALL(D271:M271,{1;2;3;4;5;6}))+(P271/10))))</f>
        <v/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4" t="str">
        <f>IF(B271="","",IF(COUNT(D271:M271)=0,100,AVERAGEIF(D271:M271,"&lt;100")))</f>
        <v/>
      </c>
      <c r="O271" s="3">
        <f t="shared" si="19"/>
        <v>0</v>
      </c>
      <c r="P271" s="35"/>
      <c r="Q271" s="39">
        <f t="shared" si="20"/>
        <v>0</v>
      </c>
      <c r="R271" s="39">
        <f t="shared" si="21"/>
        <v>0</v>
      </c>
      <c r="S271" s="39">
        <f>IF(Q271=0,0,COUNTIF($Q$4:Q271,1))</f>
        <v>0</v>
      </c>
      <c r="T271" s="39">
        <f>IF(R271=0,0,COUNTIF($R$4:R271,1))</f>
        <v>0</v>
      </c>
      <c r="U271" s="40">
        <f t="shared" si="22"/>
        <v>0</v>
      </c>
      <c r="V271" s="35"/>
      <c r="W271" s="35"/>
      <c r="X271" s="35"/>
      <c r="Y271" s="35"/>
      <c r="Z271" s="35"/>
      <c r="AA271" s="35"/>
      <c r="AB271" s="35"/>
    </row>
    <row r="272" spans="1:28" ht="18" hidden="1" customHeight="1" x14ac:dyDescent="0.2">
      <c r="A272" s="38"/>
      <c r="B272" s="41"/>
      <c r="C272" s="2" t="str">
        <f>IF(B272="","",IF(COUNT(D272:M272)=0,"",IF(O272&lt;6,SUM(D272:M272)+0.0001,SUM(SMALL(D272:M272,{1;2;3;4;5;6}))+(P272/10))))</f>
        <v/>
      </c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4" t="str">
        <f>IF(B272="","",IF(COUNT(D272:M272)=0,100,AVERAGEIF(D272:M272,"&lt;100")))</f>
        <v/>
      </c>
      <c r="O272" s="3">
        <f t="shared" si="19"/>
        <v>0</v>
      </c>
      <c r="P272" s="35"/>
      <c r="Q272" s="39">
        <f t="shared" si="20"/>
        <v>0</v>
      </c>
      <c r="R272" s="39">
        <f t="shared" si="21"/>
        <v>0</v>
      </c>
      <c r="S272" s="39">
        <f>IF(Q272=0,0,COUNTIF($Q$4:Q272,1))</f>
        <v>0</v>
      </c>
      <c r="T272" s="39">
        <f>IF(R272=0,0,COUNTIF($R$4:R272,1))</f>
        <v>0</v>
      </c>
      <c r="U272" s="40">
        <f t="shared" si="22"/>
        <v>0</v>
      </c>
      <c r="V272" s="35"/>
      <c r="W272" s="35"/>
      <c r="X272" s="35"/>
      <c r="Y272" s="35"/>
      <c r="Z272" s="35"/>
      <c r="AA272" s="35"/>
      <c r="AB272" s="35"/>
    </row>
    <row r="273" spans="1:28" ht="18" hidden="1" customHeight="1" x14ac:dyDescent="0.2">
      <c r="A273" s="38"/>
      <c r="B273" s="41"/>
      <c r="C273" s="2" t="str">
        <f>IF(B273="","",IF(COUNT(D273:M273)=0,"",IF(O273&lt;6,SUM(D273:M273)+0.0001,SUM(SMALL(D273:M273,{1;2;3;4;5;6}))+(P273/10))))</f>
        <v/>
      </c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4" t="str">
        <f>IF(B273="","",IF(COUNT(D273:M273)=0,100,AVERAGEIF(D273:M273,"&lt;100")))</f>
        <v/>
      </c>
      <c r="O273" s="3">
        <f t="shared" si="19"/>
        <v>0</v>
      </c>
      <c r="P273" s="35"/>
      <c r="Q273" s="39">
        <f t="shared" si="20"/>
        <v>0</v>
      </c>
      <c r="R273" s="39">
        <f t="shared" si="21"/>
        <v>0</v>
      </c>
      <c r="S273" s="39">
        <f>IF(Q273=0,0,COUNTIF($Q$4:Q273,1))</f>
        <v>0</v>
      </c>
      <c r="T273" s="39">
        <f>IF(R273=0,0,COUNTIF($R$4:R273,1))</f>
        <v>0</v>
      </c>
      <c r="U273" s="40">
        <f t="shared" si="22"/>
        <v>0</v>
      </c>
      <c r="V273" s="35"/>
      <c r="W273" s="35"/>
      <c r="X273" s="35"/>
      <c r="Y273" s="35"/>
      <c r="Z273" s="35"/>
      <c r="AA273" s="35"/>
      <c r="AB273" s="35"/>
    </row>
    <row r="274" spans="1:28" ht="18" hidden="1" customHeight="1" thickBot="1" x14ac:dyDescent="0.2">
      <c r="A274" s="43"/>
      <c r="B274" s="44"/>
      <c r="C274" s="45" t="str">
        <f>IF(B274="","",IF(COUNT(D274:M274)=0,"",IF(O274&lt;6,SUM(D274:M274)+0.0001,SUM(SMALL(D274:M274,{1;2;3;4;5;6}))+(P274/10))))</f>
        <v/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" t="str">
        <f>IF(B274="","",IF(COUNT(D274:M274)=0,100,AVERAGEIF(D274:M274,"&lt;100")))</f>
        <v/>
      </c>
      <c r="O274" s="3">
        <f t="shared" si="19"/>
        <v>0</v>
      </c>
      <c r="P274" s="35"/>
      <c r="Q274" s="39">
        <f t="shared" si="20"/>
        <v>0</v>
      </c>
      <c r="R274" s="39">
        <f t="shared" si="21"/>
        <v>0</v>
      </c>
      <c r="S274" s="39">
        <f>IF(Q274=0,0,COUNTIF($Q$4:Q274,1))</f>
        <v>0</v>
      </c>
      <c r="T274" s="39">
        <f>IF(R274=0,0,COUNTIF($R$4:R274,1))</f>
        <v>0</v>
      </c>
      <c r="U274" s="40">
        <f t="shared" si="22"/>
        <v>0</v>
      </c>
      <c r="V274" s="35"/>
      <c r="W274" s="35"/>
      <c r="X274" s="35"/>
      <c r="Y274" s="35"/>
      <c r="Z274" s="35"/>
      <c r="AA274" s="35"/>
      <c r="AB274" s="35"/>
    </row>
    <row r="275" spans="1:28" ht="18" hidden="1" customHeight="1" thickTop="1" thickBot="1" x14ac:dyDescent="0.25">
      <c r="A275" s="47" t="str">
        <f>"Lið "&amp;A274</f>
        <v xml:space="preserve">Lið </v>
      </c>
      <c r="B275" s="48" t="str">
        <f ca="1">IF(Keppendur!B273="","",Keppendur!B273)</f>
        <v/>
      </c>
      <c r="C275" s="49" t="str">
        <f ca="1">IF(B275="","",IF(COUNT(D275:M275)=0,"",IF(O275&lt;6,SUM(D275:M275)+0.0001,SUM(SMALL(D275:M275,{1;2;3;4;5;6}))+(P275/10))))</f>
        <v/>
      </c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4" t="str">
        <f ca="1">IF(B275="","",IF(COUNT(D275:M275)=0,200,AVERAGEIF(D275:M275,"&lt;200")))</f>
        <v/>
      </c>
      <c r="O275" s="3">
        <f t="shared" si="19"/>
        <v>0</v>
      </c>
      <c r="P275" s="35"/>
      <c r="Q275" s="39">
        <f t="shared" ca="1" si="20"/>
        <v>0</v>
      </c>
      <c r="R275" s="39">
        <f t="shared" ca="1" si="21"/>
        <v>0</v>
      </c>
      <c r="S275" s="39">
        <f ca="1">IF(Q275=0,0,COUNTIF($Q$4:Q275,1))</f>
        <v>0</v>
      </c>
      <c r="T275" s="39">
        <f ca="1">IF(R275=0,0,COUNTIF($R$4:R275,1))</f>
        <v>0</v>
      </c>
      <c r="U275" s="40">
        <f t="shared" ca="1" si="22"/>
        <v>0</v>
      </c>
      <c r="V275" s="35"/>
      <c r="W275" s="35"/>
      <c r="X275" s="35"/>
      <c r="Y275" s="35"/>
      <c r="Z275" s="35"/>
      <c r="AA275" s="35"/>
      <c r="AB275" s="35"/>
    </row>
    <row r="276" spans="1:28" ht="18" customHeight="1" thickTop="1" x14ac:dyDescent="0.2">
      <c r="A276" s="87">
        <v>46</v>
      </c>
      <c r="B276" s="79" t="s">
        <v>135</v>
      </c>
      <c r="C276" s="70">
        <f>IF(B276="","",IF(COUNT(D276:M276)=0,"",IF(O276&lt;6,SUM(D276:M276)+0.0001,SUM(SMALL(D276:M276,{1;2;3;4;5;6}))+(P276/10))))</f>
        <v>315.00009999999997</v>
      </c>
      <c r="D276" s="80">
        <v>65</v>
      </c>
      <c r="E276" s="80">
        <v>65</v>
      </c>
      <c r="F276" s="80">
        <v>61</v>
      </c>
      <c r="G276" s="80">
        <v>62</v>
      </c>
      <c r="H276" s="80">
        <v>62</v>
      </c>
      <c r="I276" s="80"/>
      <c r="J276" s="80"/>
      <c r="K276" s="80"/>
      <c r="L276" s="80"/>
      <c r="M276" s="80"/>
      <c r="N276" s="4">
        <f>IF(B276="","",IF(COUNT(D276:M276)=0,100,AVERAGEIF(D276:M276,"&lt;100")))</f>
        <v>63</v>
      </c>
      <c r="O276" s="3">
        <f t="shared" si="19"/>
        <v>5</v>
      </c>
      <c r="P276" s="35"/>
      <c r="Q276" s="39">
        <f t="shared" si="20"/>
        <v>1</v>
      </c>
      <c r="R276" s="39">
        <f t="shared" si="21"/>
        <v>0</v>
      </c>
      <c r="S276" s="39">
        <f ca="1">IF(Q276=0,0,COUNTIF($Q$4:Q276,1))</f>
        <v>171</v>
      </c>
      <c r="T276" s="39">
        <f>IF(R276=0,0,COUNTIF($R$4:R276,1))</f>
        <v>0</v>
      </c>
      <c r="U276" s="82">
        <f t="shared" si="22"/>
        <v>1</v>
      </c>
      <c r="V276" s="35"/>
      <c r="W276" s="35"/>
      <c r="X276" s="35"/>
      <c r="Y276" s="35"/>
      <c r="Z276" s="35"/>
      <c r="AA276" s="35"/>
      <c r="AB276" s="35"/>
    </row>
    <row r="277" spans="1:28" ht="18" customHeight="1" x14ac:dyDescent="0.2">
      <c r="A277" s="78">
        <v>46</v>
      </c>
      <c r="B277" s="79" t="s">
        <v>264</v>
      </c>
      <c r="C277" s="70">
        <f>IF(B277="","",IF(COUNT(D277:M277)=0,"",IF(O277&lt;6,SUM(D277:M277)+0.0001,SUM(SMALL(D277:M277,{1;2;3;4;5;6}))+(P277/10))))</f>
        <v>195.0001</v>
      </c>
      <c r="D277" s="80">
        <v>69</v>
      </c>
      <c r="E277" s="80">
        <v>61</v>
      </c>
      <c r="F277" s="80"/>
      <c r="G277" s="80">
        <v>65</v>
      </c>
      <c r="H277" s="80"/>
      <c r="I277" s="80"/>
      <c r="J277" s="80"/>
      <c r="K277" s="80"/>
      <c r="L277" s="80"/>
      <c r="M277" s="80"/>
      <c r="N277" s="4">
        <f>IF(B277="","",IF(COUNT(D277:M277)=0,100,AVERAGEIF(D277:M277,"&lt;100")))</f>
        <v>65</v>
      </c>
      <c r="O277" s="3">
        <f t="shared" si="19"/>
        <v>3</v>
      </c>
      <c r="P277" s="35"/>
      <c r="Q277" s="39">
        <f t="shared" si="20"/>
        <v>1</v>
      </c>
      <c r="R277" s="39">
        <f t="shared" si="21"/>
        <v>0</v>
      </c>
      <c r="S277" s="39">
        <f ca="1">IF(Q277=0,0,COUNTIF($Q$4:Q277,1))</f>
        <v>172</v>
      </c>
      <c r="T277" s="39">
        <f>IF(R277=0,0,COUNTIF($R$4:R277,1))</f>
        <v>0</v>
      </c>
      <c r="U277" s="82">
        <f t="shared" si="22"/>
        <v>1</v>
      </c>
      <c r="V277" s="35"/>
      <c r="W277" s="35"/>
      <c r="X277" s="35"/>
      <c r="Y277" s="35"/>
      <c r="Z277" s="35"/>
      <c r="AA277" s="35"/>
      <c r="AB277" s="35"/>
    </row>
    <row r="278" spans="1:28" ht="18" customHeight="1" x14ac:dyDescent="0.2">
      <c r="A278" s="78">
        <v>46</v>
      </c>
      <c r="B278" s="79" t="s">
        <v>265</v>
      </c>
      <c r="C278" s="70">
        <f>IF(B278="","",IF(COUNT(D278:M278)=0,"",IF(O278&lt;6,SUM(D278:M278)+0.0001,SUM(SMALL(D278:M278,{1;2;3;4;5;6}))+(P278/10))))</f>
        <v>323.00009999999997</v>
      </c>
      <c r="D278" s="80">
        <v>65</v>
      </c>
      <c r="E278" s="80">
        <v>60</v>
      </c>
      <c r="F278" s="80">
        <v>66</v>
      </c>
      <c r="G278" s="80">
        <v>66</v>
      </c>
      <c r="H278" s="80">
        <v>66</v>
      </c>
      <c r="I278" s="80"/>
      <c r="J278" s="80"/>
      <c r="K278" s="80"/>
      <c r="L278" s="80"/>
      <c r="M278" s="80"/>
      <c r="N278" s="4">
        <f>IF(B278="","",IF(COUNT(D278:M278)=0,100,AVERAGEIF(D278:M278,"&lt;100")))</f>
        <v>64.599999999999994</v>
      </c>
      <c r="O278" s="3">
        <f t="shared" si="19"/>
        <v>5</v>
      </c>
      <c r="P278" s="35"/>
      <c r="Q278" s="39">
        <f t="shared" si="20"/>
        <v>1</v>
      </c>
      <c r="R278" s="39">
        <f t="shared" si="21"/>
        <v>0</v>
      </c>
      <c r="S278" s="39">
        <f ca="1">IF(Q278=0,0,COUNTIF($Q$4:Q278,1))</f>
        <v>173</v>
      </c>
      <c r="T278" s="39">
        <f>IF(R278=0,0,COUNTIF($R$4:R278,1))</f>
        <v>0</v>
      </c>
      <c r="U278" s="82">
        <f t="shared" si="22"/>
        <v>1</v>
      </c>
      <c r="V278" s="35"/>
      <c r="W278" s="35"/>
      <c r="X278" s="35"/>
      <c r="Y278" s="35"/>
      <c r="Z278" s="35"/>
      <c r="AA278" s="35"/>
      <c r="AB278" s="35"/>
    </row>
    <row r="279" spans="1:28" ht="18" customHeight="1" x14ac:dyDescent="0.2">
      <c r="A279" s="87">
        <v>46</v>
      </c>
      <c r="B279" s="79" t="s">
        <v>105</v>
      </c>
      <c r="C279" s="70">
        <f>IF(B279="","",IF(COUNT(D279:M279)=0,"",IF(O279&lt;6,SUM(D279:M279)+0.0001,SUM(SMALL(D279:M279,{1;2;3;4;5;6}))+(P279/10))))</f>
        <v>313.00009999999997</v>
      </c>
      <c r="D279" s="80">
        <v>61</v>
      </c>
      <c r="E279" s="80">
        <v>63</v>
      </c>
      <c r="F279" s="80">
        <v>62</v>
      </c>
      <c r="G279" s="80">
        <v>66</v>
      </c>
      <c r="H279" s="80">
        <v>61</v>
      </c>
      <c r="I279" s="80"/>
      <c r="J279" s="80"/>
      <c r="K279" s="80"/>
      <c r="L279" s="80"/>
      <c r="M279" s="80"/>
      <c r="N279" s="4">
        <f>IF(B279="","",IF(COUNT(D279:M279)=0,100,AVERAGEIF(D279:M279,"&lt;100")))</f>
        <v>62.6</v>
      </c>
      <c r="O279" s="3">
        <f t="shared" si="19"/>
        <v>5</v>
      </c>
      <c r="P279" s="35"/>
      <c r="Q279" s="39">
        <f t="shared" si="20"/>
        <v>1</v>
      </c>
      <c r="R279" s="39">
        <f t="shared" si="21"/>
        <v>0</v>
      </c>
      <c r="S279" s="39">
        <f ca="1">IF(Q279=0,0,COUNTIF($Q$4:Q279,1))</f>
        <v>174</v>
      </c>
      <c r="T279" s="39">
        <f>IF(R279=0,0,COUNTIF($R$4:R279,1))</f>
        <v>0</v>
      </c>
      <c r="U279" s="82">
        <f t="shared" si="22"/>
        <v>1</v>
      </c>
      <c r="V279" s="35"/>
      <c r="W279" s="35"/>
      <c r="X279" s="35"/>
      <c r="Y279" s="35"/>
      <c r="Z279" s="35"/>
      <c r="AA279" s="35"/>
      <c r="AB279" s="35"/>
    </row>
    <row r="280" spans="1:28" ht="18" customHeight="1" thickBot="1" x14ac:dyDescent="0.25">
      <c r="A280" s="43">
        <v>46</v>
      </c>
      <c r="B280" s="79" t="s">
        <v>103</v>
      </c>
      <c r="C280" s="70">
        <f>IF(B280="","",IF(COUNT(D280:M280)=0,"",IF(O280&lt;6,SUM(D280:M280)+0.0001,SUM(SMALL(D280:M280,{1;2;3;4;5;6}))+(P280/10))))</f>
        <v>304.00009999999997</v>
      </c>
      <c r="D280" s="80">
        <v>64</v>
      </c>
      <c r="E280" s="80">
        <v>60</v>
      </c>
      <c r="F280" s="98">
        <v>57</v>
      </c>
      <c r="G280" s="98">
        <v>63</v>
      </c>
      <c r="H280" s="80">
        <v>60</v>
      </c>
      <c r="I280" s="46"/>
      <c r="J280" s="46"/>
      <c r="K280" s="46"/>
      <c r="L280" s="46"/>
      <c r="M280" s="46"/>
      <c r="N280" s="4">
        <f>IF(B280="","",IF(COUNT(D280:M280)=0,100,AVERAGEIF(D280:M280,"&lt;100")))</f>
        <v>60.8</v>
      </c>
      <c r="O280" s="3">
        <f t="shared" si="19"/>
        <v>5</v>
      </c>
      <c r="P280" s="35"/>
      <c r="Q280" s="39">
        <f t="shared" si="20"/>
        <v>1</v>
      </c>
      <c r="R280" s="39">
        <f t="shared" si="21"/>
        <v>0</v>
      </c>
      <c r="S280" s="39">
        <f ca="1">IF(Q280=0,0,COUNTIF($Q$4:Q280,1))</f>
        <v>175</v>
      </c>
      <c r="T280" s="39">
        <f>IF(R280=0,0,COUNTIF($R$4:R280,1))</f>
        <v>0</v>
      </c>
      <c r="U280" s="40">
        <f t="shared" si="22"/>
        <v>1</v>
      </c>
      <c r="V280" s="35"/>
      <c r="W280" s="35"/>
      <c r="X280" s="35"/>
      <c r="Y280" s="35"/>
      <c r="Z280" s="35"/>
      <c r="AA280" s="35"/>
      <c r="AB280" s="35"/>
    </row>
    <row r="281" spans="1:28" ht="18" customHeight="1" thickTop="1" thickBot="1" x14ac:dyDescent="0.25">
      <c r="A281" s="83" t="str">
        <f>"Lið "&amp;A280</f>
        <v>Lið 46</v>
      </c>
      <c r="B281" s="84" t="str">
        <f ca="1">IF(Keppendur!B279="","",Keppendur!B279)</f>
        <v>Gísli - Hjalti - Jón P - Jón K - Sigurbjörn</v>
      </c>
      <c r="C281" s="85">
        <f ca="1">IF(B281="","",IF(COUNT(D281:M281)=0,"",IF(O281&lt;6,SUM(D281:M281)+0.0001,SUM(SMALL(D281:M281,{1;2;3;4;5;6}))+(P281/10))))</f>
        <v>598.00009999999997</v>
      </c>
      <c r="D281" s="86">
        <v>123</v>
      </c>
      <c r="E281" s="86">
        <v>120</v>
      </c>
      <c r="F281" s="86">
        <v>115</v>
      </c>
      <c r="G281" s="86">
        <v>121</v>
      </c>
      <c r="H281" s="86">
        <v>119</v>
      </c>
      <c r="I281" s="86"/>
      <c r="J281" s="86"/>
      <c r="K281" s="86"/>
      <c r="L281" s="86"/>
      <c r="M281" s="86"/>
      <c r="N281" s="4">
        <f ca="1">IF(B281="","",IF(COUNT(D281:M281)=0,200,AVERAGEIF(D281:M281,"&lt;200")))</f>
        <v>119.6</v>
      </c>
      <c r="O281" s="3">
        <f t="shared" si="19"/>
        <v>5</v>
      </c>
      <c r="P281" s="35"/>
      <c r="Q281" s="39">
        <f t="shared" ca="1" si="20"/>
        <v>0</v>
      </c>
      <c r="R281" s="39">
        <f t="shared" ca="1" si="21"/>
        <v>1</v>
      </c>
      <c r="S281" s="39">
        <f ca="1">IF(Q281=0,0,COUNTIF($Q$4:Q281,1))</f>
        <v>0</v>
      </c>
      <c r="T281" s="39">
        <f ca="1">IF(R281=0,0,COUNTIF($R$4:R281,1))</f>
        <v>38</v>
      </c>
      <c r="U281" s="82">
        <f t="shared" ca="1" si="22"/>
        <v>1</v>
      </c>
      <c r="V281" s="35"/>
      <c r="W281" s="35"/>
      <c r="X281" s="35"/>
      <c r="Y281" s="35"/>
      <c r="Z281" s="35"/>
      <c r="AA281" s="35"/>
      <c r="AB281" s="35"/>
    </row>
    <row r="282" spans="1:28" ht="18" hidden="1" customHeight="1" thickTop="1" x14ac:dyDescent="0.2">
      <c r="A282" s="78"/>
      <c r="B282" s="79"/>
      <c r="C282" s="70" t="str">
        <f>IF(B282="","",IF(COUNT(D282:M282)=0,"",IF(O282&lt;6,SUM(D282:M282)+0.0001,SUM(SMALL(D282:M282,{1;2;3;4;5;6}))+(P282/10))))</f>
        <v/>
      </c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4" t="str">
        <f>IF(B282="","",IF(COUNT(D282:M282)=0,100,AVERAGEIF(D282:M282,"&lt;100")))</f>
        <v/>
      </c>
      <c r="O282" s="3">
        <f t="shared" si="19"/>
        <v>0</v>
      </c>
      <c r="P282" s="35"/>
      <c r="Q282" s="39">
        <f t="shared" si="20"/>
        <v>0</v>
      </c>
      <c r="R282" s="39">
        <f t="shared" si="21"/>
        <v>0</v>
      </c>
      <c r="S282" s="39">
        <f>IF(Q282=0,0,COUNTIF($Q$4:Q282,1))</f>
        <v>0</v>
      </c>
      <c r="T282" s="39">
        <f>IF(R282=0,0,COUNTIF($R$4:R282,1))</f>
        <v>0</v>
      </c>
      <c r="U282" s="82">
        <f t="shared" si="22"/>
        <v>0</v>
      </c>
      <c r="V282" s="35"/>
      <c r="W282" s="35"/>
      <c r="X282" s="35"/>
      <c r="Y282" s="35"/>
      <c r="Z282" s="35"/>
      <c r="AA282" s="35"/>
      <c r="AB282" s="35"/>
    </row>
    <row r="283" spans="1:28" ht="18" hidden="1" customHeight="1" x14ac:dyDescent="0.2">
      <c r="A283" s="78"/>
      <c r="B283" s="79"/>
      <c r="C283" s="70" t="str">
        <f>IF(B283="","",IF(COUNT(D283:M283)=0,"",IF(O283&lt;6,SUM(D283:M283)+0.0001,SUM(SMALL(D283:M283,{1;2;3;4;5;6}))+(P283/10))))</f>
        <v/>
      </c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4" t="str">
        <f>IF(B283="","",IF(COUNT(D283:M283)=0,100,AVERAGEIF(D283:M283,"&lt;100")))</f>
        <v/>
      </c>
      <c r="O283" s="3">
        <f t="shared" si="19"/>
        <v>0</v>
      </c>
      <c r="P283" s="35"/>
      <c r="Q283" s="39">
        <f t="shared" si="20"/>
        <v>0</v>
      </c>
      <c r="R283" s="39">
        <f t="shared" si="21"/>
        <v>0</v>
      </c>
      <c r="S283" s="39">
        <f>IF(Q283=0,0,COUNTIF($Q$4:Q283,1))</f>
        <v>0</v>
      </c>
      <c r="T283" s="39">
        <f>IF(R283=0,0,COUNTIF($R$4:R283,1))</f>
        <v>0</v>
      </c>
      <c r="U283" s="82">
        <f t="shared" si="22"/>
        <v>0</v>
      </c>
      <c r="V283" s="35"/>
      <c r="W283" s="35"/>
      <c r="X283" s="35"/>
      <c r="Y283" s="35"/>
      <c r="Z283" s="35"/>
      <c r="AA283" s="35"/>
      <c r="AB283" s="35"/>
    </row>
    <row r="284" spans="1:28" ht="18" hidden="1" customHeight="1" x14ac:dyDescent="0.2">
      <c r="A284" s="78"/>
      <c r="B284" s="79"/>
      <c r="C284" s="70" t="str">
        <f>IF(B284="","",IF(COUNT(D284:M284)=0,"",IF(O284&lt;6,SUM(D284:M284)+0.0001,SUM(SMALL(D284:M284,{1;2;3;4;5;6}))+(P284/10))))</f>
        <v/>
      </c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4" t="str">
        <f>IF(B284="","",IF(COUNT(D284:M284)=0,100,AVERAGEIF(D284:M284,"&lt;100")))</f>
        <v/>
      </c>
      <c r="O284" s="3">
        <f t="shared" si="19"/>
        <v>0</v>
      </c>
      <c r="P284" s="35"/>
      <c r="Q284" s="39">
        <f t="shared" si="20"/>
        <v>0</v>
      </c>
      <c r="R284" s="39">
        <f t="shared" si="21"/>
        <v>0</v>
      </c>
      <c r="S284" s="39">
        <f>IF(Q284=0,0,COUNTIF($Q$4:Q284,1))</f>
        <v>0</v>
      </c>
      <c r="T284" s="39">
        <f>IF(R284=0,0,COUNTIF($R$4:R284,1))</f>
        <v>0</v>
      </c>
      <c r="U284" s="82">
        <f t="shared" si="22"/>
        <v>0</v>
      </c>
      <c r="V284" s="35"/>
      <c r="W284" s="35"/>
      <c r="X284" s="35"/>
      <c r="Y284" s="35"/>
      <c r="Z284" s="35"/>
      <c r="AA284" s="35"/>
      <c r="AB284" s="35"/>
    </row>
    <row r="285" spans="1:28" ht="18" hidden="1" customHeight="1" x14ac:dyDescent="0.2">
      <c r="A285" s="87"/>
      <c r="B285" s="79"/>
      <c r="C285" s="70" t="str">
        <f>IF(B285="","",IF(COUNT(D285:M285)=0,"",IF(O285&lt;6,SUM(D285:M285)+0.0001,SUM(SMALL(D285:M285,{1;2;3;4;5;6}))+(P285/10))))</f>
        <v/>
      </c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4" t="str">
        <f>IF(B285="","",IF(COUNT(D285:M285)=0,100,AVERAGEIF(D285:M285,"&lt;100")))</f>
        <v/>
      </c>
      <c r="O285" s="3">
        <f t="shared" si="19"/>
        <v>0</v>
      </c>
      <c r="P285" s="35"/>
      <c r="Q285" s="39">
        <f t="shared" si="20"/>
        <v>0</v>
      </c>
      <c r="R285" s="39">
        <f t="shared" si="21"/>
        <v>0</v>
      </c>
      <c r="S285" s="39">
        <f>IF(Q285=0,0,COUNTIF($Q$4:Q285,1))</f>
        <v>0</v>
      </c>
      <c r="T285" s="39">
        <f>IF(R285=0,0,COUNTIF($R$4:R285,1))</f>
        <v>0</v>
      </c>
      <c r="U285" s="82">
        <f t="shared" si="22"/>
        <v>0</v>
      </c>
      <c r="V285" s="35"/>
      <c r="W285" s="35"/>
      <c r="X285" s="35"/>
      <c r="Y285" s="35"/>
      <c r="Z285" s="35"/>
      <c r="AA285" s="35"/>
      <c r="AB285" s="35"/>
    </row>
    <row r="286" spans="1:28" ht="18" hidden="1" customHeight="1" thickBot="1" x14ac:dyDescent="0.2">
      <c r="A286" s="43"/>
      <c r="B286" s="44"/>
      <c r="C286" s="45" t="str">
        <f>IF(B286="","",IF(COUNT(D286:M286)=0,"",IF(O286&lt;6,SUM(D286:M286)+0.0001,SUM(SMALL(D286:M286,{1;2;3;4;5;6}))+(P286/10))))</f>
        <v/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" t="str">
        <f>IF(B286="","",IF(COUNT(D286:M286)=0,100,AVERAGEIF(D286:M286,"&lt;100")))</f>
        <v/>
      </c>
      <c r="O286" s="3">
        <f t="shared" si="19"/>
        <v>0</v>
      </c>
      <c r="P286" s="35"/>
      <c r="Q286" s="39">
        <f t="shared" si="20"/>
        <v>0</v>
      </c>
      <c r="R286" s="39">
        <f t="shared" si="21"/>
        <v>0</v>
      </c>
      <c r="S286" s="39">
        <f>IF(Q286=0,0,COUNTIF($Q$4:Q286,1))</f>
        <v>0</v>
      </c>
      <c r="T286" s="39">
        <f>IF(R286=0,0,COUNTIF($R$4:R286,1))</f>
        <v>0</v>
      </c>
      <c r="U286" s="40">
        <f t="shared" si="22"/>
        <v>0</v>
      </c>
      <c r="V286" s="35"/>
      <c r="W286" s="35"/>
      <c r="X286" s="35"/>
      <c r="Y286" s="35"/>
      <c r="Z286" s="35"/>
      <c r="AA286" s="35"/>
      <c r="AB286" s="35"/>
    </row>
    <row r="287" spans="1:28" ht="18" hidden="1" customHeight="1" thickTop="1" thickBot="1" x14ac:dyDescent="0.25">
      <c r="A287" s="83"/>
      <c r="B287" s="84"/>
      <c r="C287" s="85" t="str">
        <f>IF(B287="","",IF(COUNT(D287:M287)=0,"",IF(O287&lt;6,SUM(D287:M287)+0.0001,SUM(SMALL(D287:M287,{1;2;3;4;5;6}))+(P287/10))))</f>
        <v/>
      </c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4" t="str">
        <f>IF(B287="","",IF(COUNT(D287:M287)=0,200,AVERAGEIF(D287:M287,"&lt;200")))</f>
        <v/>
      </c>
      <c r="O287" s="3">
        <f t="shared" si="19"/>
        <v>0</v>
      </c>
      <c r="P287" s="35"/>
      <c r="Q287" s="39">
        <f t="shared" si="20"/>
        <v>0</v>
      </c>
      <c r="R287" s="39">
        <f t="shared" si="21"/>
        <v>0</v>
      </c>
      <c r="S287" s="39">
        <f>IF(Q287=0,0,COUNTIF($Q$4:Q287,1))</f>
        <v>0</v>
      </c>
      <c r="T287" s="39">
        <f>IF(R287=0,0,COUNTIF($R$4:R287,1))</f>
        <v>0</v>
      </c>
      <c r="U287" s="82">
        <f t="shared" si="22"/>
        <v>0</v>
      </c>
      <c r="V287" s="35"/>
      <c r="W287" s="35"/>
      <c r="X287" s="35"/>
      <c r="Y287" s="35"/>
      <c r="Z287" s="35"/>
      <c r="AA287" s="35"/>
      <c r="AB287" s="35"/>
    </row>
    <row r="288" spans="1:28" ht="18" hidden="1" customHeight="1" collapsed="1" thickTop="1" x14ac:dyDescent="0.2">
      <c r="A288" s="87"/>
      <c r="B288" s="79"/>
      <c r="C288" s="70" t="str">
        <f>IF(B288="","",IF(COUNT(D288:M288)=0,"",IF(O288&lt;6,SUM(D288:M288)+0.0001,SUM(SMALL(D288:M288,{1;2;3;4;5;6}))+(P288/10))))</f>
        <v/>
      </c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4" t="str">
        <f>IF(B288="","",IF(COUNT(D288:M288)=0,100,AVERAGEIF(D288:M288,"&lt;100")))</f>
        <v/>
      </c>
      <c r="O288" s="3">
        <f t="shared" si="19"/>
        <v>0</v>
      </c>
      <c r="P288" s="35"/>
      <c r="Q288" s="39">
        <f t="shared" si="20"/>
        <v>0</v>
      </c>
      <c r="R288" s="39">
        <f t="shared" si="21"/>
        <v>0</v>
      </c>
      <c r="S288" s="39">
        <f>IF(Q288=0,0,COUNTIF($Q$4:Q288,1))</f>
        <v>0</v>
      </c>
      <c r="T288" s="39">
        <f>IF(R288=0,0,COUNTIF($R$4:R288,1))</f>
        <v>0</v>
      </c>
      <c r="U288" s="82">
        <f t="shared" si="22"/>
        <v>0</v>
      </c>
      <c r="V288" s="35"/>
      <c r="W288" s="35"/>
      <c r="X288" s="35"/>
      <c r="Y288" s="35"/>
      <c r="Z288" s="35"/>
      <c r="AA288" s="35"/>
      <c r="AB288" s="35"/>
    </row>
    <row r="289" spans="1:28" ht="18" hidden="1" customHeight="1" x14ac:dyDescent="0.2">
      <c r="A289" s="87"/>
      <c r="B289" s="79"/>
      <c r="C289" s="70" t="str">
        <f>IF(B289="","",IF(COUNT(D289:M289)=0,"",IF(O289&lt;6,SUM(D289:M289)+0.0001,SUM(SMALL(D289:M289,{1;2;3;4;5;6}))+(P289/10))))</f>
        <v/>
      </c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4" t="str">
        <f>IF(B289="","",IF(COUNT(D289:M289)=0,100,AVERAGEIF(D289:M289,"&lt;100")))</f>
        <v/>
      </c>
      <c r="O289" s="3">
        <f t="shared" si="19"/>
        <v>0</v>
      </c>
      <c r="P289" s="35"/>
      <c r="Q289" s="39">
        <f t="shared" si="20"/>
        <v>0</v>
      </c>
      <c r="R289" s="39">
        <f t="shared" si="21"/>
        <v>0</v>
      </c>
      <c r="S289" s="39">
        <f>IF(Q289=0,0,COUNTIF($Q$4:Q289,1))</f>
        <v>0</v>
      </c>
      <c r="T289" s="39">
        <f>IF(R289=0,0,COUNTIF($R$4:R289,1))</f>
        <v>0</v>
      </c>
      <c r="U289" s="82">
        <f t="shared" si="22"/>
        <v>0</v>
      </c>
      <c r="V289" s="35"/>
      <c r="W289" s="35"/>
      <c r="X289" s="35"/>
      <c r="Y289" s="35"/>
      <c r="Z289" s="35"/>
      <c r="AA289" s="35"/>
      <c r="AB289" s="35"/>
    </row>
    <row r="290" spans="1:28" ht="18" hidden="1" customHeight="1" x14ac:dyDescent="0.2">
      <c r="A290" s="78"/>
      <c r="B290" s="79"/>
      <c r="C290" s="70" t="str">
        <f>IF(B290="","",IF(COUNT(D290:M290)=0,"",IF(O290&lt;6,SUM(D290:M290)+0.0001,SUM(SMALL(D290:M290,{1;2;3;4;5;6}))+(P290/10))))</f>
        <v/>
      </c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4" t="str">
        <f>IF(B290="","",IF(COUNT(D290:M290)=0,100,AVERAGEIF(D290:M290,"&lt;100")))</f>
        <v/>
      </c>
      <c r="O290" s="3">
        <f t="shared" si="19"/>
        <v>0</v>
      </c>
      <c r="P290" s="35"/>
      <c r="Q290" s="39">
        <f t="shared" si="20"/>
        <v>0</v>
      </c>
      <c r="R290" s="39">
        <f t="shared" si="21"/>
        <v>0</v>
      </c>
      <c r="S290" s="39">
        <f>IF(Q290=0,0,COUNTIF($Q$4:Q290,1))</f>
        <v>0</v>
      </c>
      <c r="T290" s="39">
        <f>IF(R290=0,0,COUNTIF($R$4:R290,1))</f>
        <v>0</v>
      </c>
      <c r="U290" s="82">
        <f t="shared" si="22"/>
        <v>0</v>
      </c>
      <c r="V290" s="35"/>
      <c r="W290" s="35"/>
      <c r="X290" s="35"/>
      <c r="Y290" s="35"/>
      <c r="Z290" s="35"/>
      <c r="AA290" s="35"/>
      <c r="AB290" s="35"/>
    </row>
    <row r="291" spans="1:28" ht="18" hidden="1" customHeight="1" x14ac:dyDescent="0.2">
      <c r="A291" s="78"/>
      <c r="B291" s="79"/>
      <c r="C291" s="70" t="str">
        <f>IF(B291="","",IF(COUNT(D291:M291)=0,"",IF(O291&lt;6,SUM(D291:M291)+0.0001,SUM(SMALL(D291:M291,{1;2;3;4;5;6}))+(P291/10))))</f>
        <v/>
      </c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4" t="str">
        <f>IF(B291="","",IF(COUNT(D291:M291)=0,100,AVERAGEIF(D291:M291,"&lt;100")))</f>
        <v/>
      </c>
      <c r="O291" s="3">
        <f t="shared" si="19"/>
        <v>0</v>
      </c>
      <c r="P291" s="35"/>
      <c r="Q291" s="39">
        <f t="shared" si="20"/>
        <v>0</v>
      </c>
      <c r="R291" s="39">
        <f t="shared" si="21"/>
        <v>0</v>
      </c>
      <c r="S291" s="39">
        <f>IF(Q291=0,0,COUNTIF($Q$4:Q291,1))</f>
        <v>0</v>
      </c>
      <c r="T291" s="39">
        <f>IF(R291=0,0,COUNTIF($R$4:R291,1))</f>
        <v>0</v>
      </c>
      <c r="U291" s="82">
        <f t="shared" si="22"/>
        <v>0</v>
      </c>
      <c r="V291" s="35"/>
      <c r="W291" s="35"/>
      <c r="X291" s="35"/>
      <c r="Y291" s="35"/>
      <c r="Z291" s="35"/>
      <c r="AA291" s="35"/>
      <c r="AB291" s="35"/>
    </row>
    <row r="292" spans="1:28" ht="18" hidden="1" customHeight="1" thickBot="1" x14ac:dyDescent="0.2">
      <c r="A292" s="92"/>
      <c r="B292" s="89"/>
      <c r="C292" s="90" t="str">
        <f>IF(B292="","",IF(COUNT(D292:M292)=0,"",IF(O292&lt;6,SUM(D292:M292)+0.0001,SUM(SMALL(D292:M292,{1;2;3;4;5;6}))+(P292/10))))</f>
        <v/>
      </c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4" t="str">
        <f>IF(B292="","",IF(COUNT(D292:M292)=0,100,AVERAGEIF(D292:M292,"&lt;100")))</f>
        <v/>
      </c>
      <c r="O292" s="3">
        <f t="shared" si="19"/>
        <v>0</v>
      </c>
      <c r="P292" s="35"/>
      <c r="Q292" s="39">
        <f t="shared" si="20"/>
        <v>0</v>
      </c>
      <c r="R292" s="39">
        <f t="shared" si="21"/>
        <v>0</v>
      </c>
      <c r="S292" s="39">
        <f>IF(Q292=0,0,COUNTIF($Q$4:Q292,1))</f>
        <v>0</v>
      </c>
      <c r="T292" s="39">
        <f>IF(R292=0,0,COUNTIF($R$4:R292,1))</f>
        <v>0</v>
      </c>
      <c r="U292" s="82">
        <f t="shared" si="22"/>
        <v>0</v>
      </c>
      <c r="V292" s="35"/>
      <c r="W292" s="35"/>
      <c r="X292" s="35"/>
      <c r="Y292" s="35"/>
      <c r="Z292" s="35"/>
      <c r="AA292" s="35"/>
      <c r="AB292" s="35"/>
    </row>
    <row r="293" spans="1:28" ht="18" hidden="1" customHeight="1" thickTop="1" thickBot="1" x14ac:dyDescent="0.25">
      <c r="A293" s="83"/>
      <c r="B293" s="84"/>
      <c r="C293" s="85" t="str">
        <f>IF(B293="","",IF(COUNT(D293:M293)=0,"",IF(O293&lt;6,SUM(D293:M293)+0.0001,SUM(SMALL(D293:M293,{1;2;3;4;5;6}))+(P293/10))))</f>
        <v/>
      </c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4" t="str">
        <f>IF(B293="","",IF(COUNT(D293:M293)=0,200,AVERAGEIF(D293:M293,"&lt;200")))</f>
        <v/>
      </c>
      <c r="O293" s="3">
        <f t="shared" si="19"/>
        <v>0</v>
      </c>
      <c r="P293" s="35"/>
      <c r="Q293" s="39">
        <f t="shared" si="20"/>
        <v>0</v>
      </c>
      <c r="R293" s="39">
        <f t="shared" si="21"/>
        <v>0</v>
      </c>
      <c r="S293" s="39">
        <f>IF(Q293=0,0,COUNTIF($Q$4:Q293,1))</f>
        <v>0</v>
      </c>
      <c r="T293" s="39">
        <f>IF(R293=0,0,COUNTIF($R$4:R293,1))</f>
        <v>0</v>
      </c>
      <c r="U293" s="82">
        <f t="shared" si="22"/>
        <v>0</v>
      </c>
      <c r="V293" s="35"/>
      <c r="W293" s="35"/>
      <c r="X293" s="35"/>
      <c r="Y293" s="35"/>
      <c r="Z293" s="35"/>
      <c r="AA293" s="35"/>
      <c r="AB293" s="35"/>
    </row>
    <row r="294" spans="1:28" ht="18" hidden="1" customHeight="1" thickTop="1" x14ac:dyDescent="0.2">
      <c r="A294" s="87"/>
      <c r="B294" s="79"/>
      <c r="C294" s="70" t="str">
        <f>IF(B294="","",IF(COUNT(D294:M294)=0,"",IF(O294&lt;6,SUM(D294:M294)+0.0001,SUM(SMALL(D294:M294,{1;2;3;4;5;6}))+(P294/10))))</f>
        <v/>
      </c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4" t="str">
        <f>IF(B294="","",IF(COUNT(D294:M294)=0,100,AVERAGEIF(D294:M294,"&lt;100")))</f>
        <v/>
      </c>
      <c r="O294" s="3">
        <f t="shared" si="19"/>
        <v>0</v>
      </c>
      <c r="P294" s="35"/>
      <c r="Q294" s="39">
        <f t="shared" si="20"/>
        <v>0</v>
      </c>
      <c r="R294" s="39">
        <f t="shared" si="21"/>
        <v>0</v>
      </c>
      <c r="S294" s="39">
        <f>IF(Q294=0,0,COUNTIF($Q$4:Q294,1))</f>
        <v>0</v>
      </c>
      <c r="T294" s="39">
        <f>IF(R294=0,0,COUNTIF($R$4:R294,1))</f>
        <v>0</v>
      </c>
      <c r="U294" s="82">
        <f t="shared" si="22"/>
        <v>0</v>
      </c>
      <c r="V294" s="35"/>
      <c r="W294" s="35"/>
      <c r="X294" s="35"/>
      <c r="Y294" s="35"/>
      <c r="Z294" s="35"/>
      <c r="AA294" s="35"/>
      <c r="AB294" s="35"/>
    </row>
    <row r="295" spans="1:28" ht="18" hidden="1" customHeight="1" x14ac:dyDescent="0.2">
      <c r="A295" s="78"/>
      <c r="B295" s="79"/>
      <c r="C295" s="70" t="str">
        <f>IF(B295="","",IF(COUNT(D295:M295)=0,"",IF(O295&lt;6,SUM(D295:M295)+0.0001,SUM(SMALL(D295:M295,{1;2;3;4;5;6}))+(P295/10))))</f>
        <v/>
      </c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4" t="str">
        <f>IF(B295="","",IF(COUNT(D295:M295)=0,100,AVERAGEIF(D295:M295,"&lt;100")))</f>
        <v/>
      </c>
      <c r="O295" s="3">
        <f t="shared" si="19"/>
        <v>0</v>
      </c>
      <c r="P295" s="35"/>
      <c r="Q295" s="39">
        <f t="shared" si="20"/>
        <v>0</v>
      </c>
      <c r="R295" s="39">
        <f t="shared" si="21"/>
        <v>0</v>
      </c>
      <c r="S295" s="39">
        <f>IF(Q295=0,0,COUNTIF($Q$4:Q295,1))</f>
        <v>0</v>
      </c>
      <c r="T295" s="39">
        <f>IF(R295=0,0,COUNTIF($R$4:R295,1))</f>
        <v>0</v>
      </c>
      <c r="U295" s="82">
        <f t="shared" si="22"/>
        <v>0</v>
      </c>
      <c r="V295" s="35"/>
      <c r="W295" s="35"/>
      <c r="X295" s="35"/>
      <c r="Y295" s="35"/>
      <c r="Z295" s="35"/>
      <c r="AA295" s="35"/>
      <c r="AB295" s="35"/>
    </row>
    <row r="296" spans="1:28" ht="18" hidden="1" customHeight="1" x14ac:dyDescent="0.2">
      <c r="A296" s="78"/>
      <c r="B296" s="79"/>
      <c r="C296" s="70" t="str">
        <f>IF(B296="","",IF(COUNT(D296:M296)=0,"",IF(O296&lt;6,SUM(D296:M296)+0.0001,SUM(SMALL(D296:M296,{1;2;3;4;5;6}))+(P296/10))))</f>
        <v/>
      </c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4" t="str">
        <f>IF(B296="","",IF(COUNT(D296:M296)=0,100,AVERAGEIF(D296:M296,"&lt;100")))</f>
        <v/>
      </c>
      <c r="O296" s="3">
        <f t="shared" si="19"/>
        <v>0</v>
      </c>
      <c r="P296" s="35"/>
      <c r="Q296" s="39">
        <f t="shared" si="20"/>
        <v>0</v>
      </c>
      <c r="R296" s="39">
        <f t="shared" si="21"/>
        <v>0</v>
      </c>
      <c r="S296" s="39">
        <f>IF(Q296=0,0,COUNTIF($Q$4:Q296,1))</f>
        <v>0</v>
      </c>
      <c r="T296" s="39">
        <f>IF(R296=0,0,COUNTIF($R$4:R296,1))</f>
        <v>0</v>
      </c>
      <c r="U296" s="82">
        <f t="shared" si="22"/>
        <v>0</v>
      </c>
      <c r="V296" s="35"/>
      <c r="W296" s="35"/>
      <c r="X296" s="35"/>
      <c r="Y296" s="35"/>
      <c r="Z296" s="35"/>
      <c r="AA296" s="35"/>
      <c r="AB296" s="35"/>
    </row>
    <row r="297" spans="1:28" ht="18" hidden="1" customHeight="1" x14ac:dyDescent="0.2">
      <c r="A297" s="87"/>
      <c r="B297" s="79"/>
      <c r="C297" s="70" t="str">
        <f>IF(B297="","",IF(COUNT(D297:M297)=0,"",IF(O297&lt;6,SUM(D297:M297)+0.0001,SUM(SMALL(D297:M297,{1;2;3;4;5;6}))+(P297/10))))</f>
        <v/>
      </c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4" t="str">
        <f>IF(B297="","",IF(COUNT(D297:M297)=0,100,AVERAGEIF(D297:M297,"&lt;100")))</f>
        <v/>
      </c>
      <c r="O297" s="3">
        <f t="shared" si="19"/>
        <v>0</v>
      </c>
      <c r="P297" s="35"/>
      <c r="Q297" s="39">
        <f t="shared" si="20"/>
        <v>0</v>
      </c>
      <c r="R297" s="39">
        <f t="shared" si="21"/>
        <v>0</v>
      </c>
      <c r="S297" s="39">
        <f>IF(Q297=0,0,COUNTIF($Q$4:Q297,1))</f>
        <v>0</v>
      </c>
      <c r="T297" s="39">
        <f>IF(R297=0,0,COUNTIF($R$4:R297,1))</f>
        <v>0</v>
      </c>
      <c r="U297" s="82">
        <f t="shared" si="22"/>
        <v>0</v>
      </c>
      <c r="V297" s="35"/>
      <c r="W297" s="35"/>
      <c r="X297" s="35"/>
      <c r="Y297" s="35"/>
      <c r="Z297" s="35"/>
      <c r="AA297" s="35"/>
      <c r="AB297" s="35"/>
    </row>
    <row r="298" spans="1:28" ht="18" hidden="1" customHeight="1" thickBot="1" x14ac:dyDescent="0.2">
      <c r="A298" s="43"/>
      <c r="B298" s="44"/>
      <c r="C298" s="45" t="str">
        <f>IF(B298="","",IF(COUNT(D298:M298)=0,"",IF(O298&lt;6,SUM(D298:M298)+0.0001,SUM(SMALL(D298:M298,{1;2;3;4;5;6}))+(P298/10))))</f>
        <v/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" t="str">
        <f>IF(B298="","",IF(COUNT(D298:M298)=0,100,AVERAGEIF(D298:M298,"&lt;100")))</f>
        <v/>
      </c>
      <c r="O298" s="3">
        <f t="shared" si="19"/>
        <v>0</v>
      </c>
      <c r="P298" s="35"/>
      <c r="Q298" s="39">
        <f t="shared" si="20"/>
        <v>0</v>
      </c>
      <c r="R298" s="39">
        <f t="shared" si="21"/>
        <v>0</v>
      </c>
      <c r="S298" s="39">
        <f>IF(Q298=0,0,COUNTIF($Q$4:Q298,1))</f>
        <v>0</v>
      </c>
      <c r="T298" s="39">
        <f>IF(R298=0,0,COUNTIF($R$4:R298,1))</f>
        <v>0</v>
      </c>
      <c r="U298" s="40">
        <f t="shared" si="22"/>
        <v>0</v>
      </c>
      <c r="V298" s="35"/>
      <c r="W298" s="35"/>
      <c r="X298" s="35"/>
      <c r="Y298" s="35"/>
      <c r="Z298" s="35"/>
      <c r="AA298" s="35"/>
      <c r="AB298" s="35"/>
    </row>
    <row r="299" spans="1:28" ht="18" hidden="1" customHeight="1" thickTop="1" thickBot="1" x14ac:dyDescent="0.25">
      <c r="A299" s="83" t="str">
        <f>"Lið "&amp;A298</f>
        <v xml:space="preserve">Lið </v>
      </c>
      <c r="B299" s="84" t="str">
        <f ca="1">IF(Keppendur!B297="","",Keppendur!B297)</f>
        <v/>
      </c>
      <c r="C299" s="85" t="str">
        <f ca="1">IF(B299="","",IF(COUNT(D299:M299)=0,"",IF(O299&lt;6,SUM(D299:M299)+0.0001,SUM(SMALL(D299:M299,{1;2;3;4;5;6}))+(P299/10))))</f>
        <v/>
      </c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4" t="str">
        <f ca="1">IF(B299="","",IF(COUNT(D299:M299)=0,200,AVERAGEIF(D299:M299,"&lt;200")))</f>
        <v/>
      </c>
      <c r="O299" s="3">
        <f t="shared" si="19"/>
        <v>0</v>
      </c>
      <c r="P299" s="35"/>
      <c r="Q299" s="39">
        <f t="shared" ca="1" si="20"/>
        <v>0</v>
      </c>
      <c r="R299" s="39">
        <f t="shared" ca="1" si="21"/>
        <v>0</v>
      </c>
      <c r="S299" s="39">
        <f ca="1">IF(Q299=0,0,COUNTIF($Q$4:Q299,1))</f>
        <v>0</v>
      </c>
      <c r="T299" s="39">
        <f ca="1">IF(R299=0,0,COUNTIF($R$4:R299,1))</f>
        <v>0</v>
      </c>
      <c r="U299" s="82">
        <f t="shared" ca="1" si="22"/>
        <v>0</v>
      </c>
      <c r="V299" s="35"/>
      <c r="W299" s="35"/>
      <c r="X299" s="35"/>
      <c r="Y299" s="35"/>
      <c r="Z299" s="35"/>
      <c r="AA299" s="35"/>
      <c r="AB299" s="35"/>
    </row>
    <row r="300" spans="1:28" ht="18" customHeight="1" thickTop="1" x14ac:dyDescent="0.2">
      <c r="A300" s="87">
        <v>50</v>
      </c>
      <c r="B300" s="79" t="s">
        <v>48</v>
      </c>
      <c r="C300" s="70">
        <f>IF(B300="","",IF(COUNT(D300:M300)=0,"",IF(O300&lt;6,SUM(D300:M300)+0.0001,SUM(SMALL(D300:M300,{1;2;3;4;5;6}))+(P300/10))))</f>
        <v>179.0001</v>
      </c>
      <c r="D300" s="80">
        <v>58</v>
      </c>
      <c r="E300" s="80">
        <v>62</v>
      </c>
      <c r="F300" s="80"/>
      <c r="G300" s="80">
        <v>59</v>
      </c>
      <c r="H300" s="80"/>
      <c r="I300" s="80"/>
      <c r="J300" s="80"/>
      <c r="K300" s="80"/>
      <c r="L300" s="80"/>
      <c r="M300" s="80"/>
      <c r="N300" s="4">
        <f>IF(B300="","",IF(COUNT(D300:M300)=0,100,AVERAGEIF(D300:M300,"&lt;100")))</f>
        <v>59.666666666666664</v>
      </c>
      <c r="O300" s="3">
        <f t="shared" si="19"/>
        <v>3</v>
      </c>
      <c r="P300" s="35"/>
      <c r="Q300" s="39">
        <f t="shared" si="20"/>
        <v>1</v>
      </c>
      <c r="R300" s="39">
        <f t="shared" si="21"/>
        <v>0</v>
      </c>
      <c r="S300" s="39">
        <f ca="1">IF(Q300=0,0,COUNTIF($Q$4:Q300,1))</f>
        <v>176</v>
      </c>
      <c r="T300" s="39">
        <f>IF(R300=0,0,COUNTIF($R$4:R300,1))</f>
        <v>0</v>
      </c>
      <c r="U300" s="82">
        <f t="shared" si="22"/>
        <v>1</v>
      </c>
      <c r="V300" s="35"/>
      <c r="W300" s="35"/>
      <c r="X300" s="35"/>
      <c r="Y300" s="35"/>
      <c r="Z300" s="35"/>
      <c r="AA300" s="35"/>
      <c r="AB300" s="35"/>
    </row>
    <row r="301" spans="1:28" ht="18" customHeight="1" x14ac:dyDescent="0.2">
      <c r="A301" s="78">
        <v>50</v>
      </c>
      <c r="B301" s="79" t="s">
        <v>49</v>
      </c>
      <c r="C301" s="70">
        <f>IF(B301="","",IF(COUNT(D301:M301)=0,"",IF(O301&lt;6,SUM(D301:M301)+0.0001,SUM(SMALL(D301:M301,{1;2;3;4;5;6}))+(P301/10))))</f>
        <v>311.00009999999997</v>
      </c>
      <c r="D301" s="80">
        <v>66</v>
      </c>
      <c r="E301" s="80">
        <v>64</v>
      </c>
      <c r="F301" s="80">
        <v>58</v>
      </c>
      <c r="G301" s="80">
        <v>61</v>
      </c>
      <c r="H301" s="80">
        <v>62</v>
      </c>
      <c r="I301" s="80"/>
      <c r="J301" s="80"/>
      <c r="K301" s="80"/>
      <c r="L301" s="80"/>
      <c r="M301" s="80"/>
      <c r="N301" s="4">
        <f>IF(B301="","",IF(COUNT(D301:M301)=0,100,AVERAGEIF(D301:M301,"&lt;100")))</f>
        <v>62.2</v>
      </c>
      <c r="O301" s="3">
        <f t="shared" si="19"/>
        <v>5</v>
      </c>
      <c r="P301" s="35"/>
      <c r="Q301" s="39">
        <f t="shared" si="20"/>
        <v>1</v>
      </c>
      <c r="R301" s="39">
        <f t="shared" si="21"/>
        <v>0</v>
      </c>
      <c r="S301" s="39">
        <f ca="1">IF(Q301=0,0,COUNTIF($Q$4:Q301,1))</f>
        <v>177</v>
      </c>
      <c r="T301" s="39">
        <f>IF(R301=0,0,COUNTIF($R$4:R301,1))</f>
        <v>0</v>
      </c>
      <c r="U301" s="82">
        <f t="shared" si="22"/>
        <v>1</v>
      </c>
      <c r="V301" s="35"/>
      <c r="W301" s="35"/>
      <c r="X301" s="35"/>
      <c r="Y301" s="35"/>
      <c r="Z301" s="35"/>
      <c r="AA301" s="35"/>
      <c r="AB301" s="35"/>
    </row>
    <row r="302" spans="1:28" ht="18" customHeight="1" x14ac:dyDescent="0.2">
      <c r="A302" s="78">
        <v>50</v>
      </c>
      <c r="B302" s="79" t="s">
        <v>50</v>
      </c>
      <c r="C302" s="70">
        <f>IF(B302="","",IF(COUNT(D302:M302)=0,"",IF(O302&lt;6,SUM(D302:M302)+0.0001,SUM(SMALL(D302:M302,{1;2;3;4;5;6}))+(P302/10))))</f>
        <v>253.0001</v>
      </c>
      <c r="D302" s="80">
        <v>66</v>
      </c>
      <c r="E302" s="80">
        <v>66</v>
      </c>
      <c r="F302" s="80">
        <v>65</v>
      </c>
      <c r="G302" s="80"/>
      <c r="H302" s="80">
        <v>56</v>
      </c>
      <c r="I302" s="80"/>
      <c r="J302" s="80"/>
      <c r="K302" s="80"/>
      <c r="L302" s="80"/>
      <c r="M302" s="80"/>
      <c r="N302" s="4">
        <f>IF(B302="","",IF(COUNT(D302:M302)=0,100,AVERAGEIF(D302:M302,"&lt;100")))</f>
        <v>63.25</v>
      </c>
      <c r="O302" s="3">
        <f t="shared" si="19"/>
        <v>4</v>
      </c>
      <c r="P302" s="35"/>
      <c r="Q302" s="39">
        <f t="shared" si="20"/>
        <v>1</v>
      </c>
      <c r="R302" s="39">
        <f t="shared" si="21"/>
        <v>0</v>
      </c>
      <c r="S302" s="39">
        <f ca="1">IF(Q302=0,0,COUNTIF($Q$4:Q302,1))</f>
        <v>178</v>
      </c>
      <c r="T302" s="39">
        <f>IF(R302=0,0,COUNTIF($R$4:R302,1))</f>
        <v>0</v>
      </c>
      <c r="U302" s="82">
        <f t="shared" si="22"/>
        <v>1</v>
      </c>
      <c r="V302" s="35"/>
      <c r="W302" s="35"/>
      <c r="X302" s="35"/>
      <c r="Y302" s="35"/>
      <c r="Z302" s="35"/>
      <c r="AA302" s="35"/>
      <c r="AB302" s="35"/>
    </row>
    <row r="303" spans="1:28" ht="18" customHeight="1" thickBot="1" x14ac:dyDescent="0.25">
      <c r="A303" s="87">
        <v>50</v>
      </c>
      <c r="B303" s="79" t="s">
        <v>228</v>
      </c>
      <c r="C303" s="70">
        <f>IF(B303="","",IF(COUNT(D303:M303)=0,"",IF(O303&lt;6,SUM(D303:M303)+0.0001,SUM(SMALL(D303:M303,{1;2;3;4;5;6}))+(P303/10))))</f>
        <v>327.00009999999997</v>
      </c>
      <c r="D303" s="80">
        <v>65</v>
      </c>
      <c r="E303" s="80">
        <v>66</v>
      </c>
      <c r="F303" s="80">
        <v>65</v>
      </c>
      <c r="G303" s="80">
        <v>64</v>
      </c>
      <c r="H303" s="80">
        <v>67</v>
      </c>
      <c r="I303" s="80"/>
      <c r="J303" s="80"/>
      <c r="K303" s="80"/>
      <c r="L303" s="80"/>
      <c r="M303" s="80"/>
      <c r="N303" s="4">
        <f>IF(B303="","",IF(COUNT(D303:M303)=0,100,AVERAGEIF(D303:M303,"&lt;100")))</f>
        <v>65.400000000000006</v>
      </c>
      <c r="O303" s="3">
        <f t="shared" si="19"/>
        <v>5</v>
      </c>
      <c r="P303" s="35"/>
      <c r="Q303" s="39">
        <f t="shared" si="20"/>
        <v>1</v>
      </c>
      <c r="R303" s="39">
        <f t="shared" si="21"/>
        <v>0</v>
      </c>
      <c r="S303" s="39">
        <f ca="1">IF(Q303=0,0,COUNTIF($Q$4:Q303,1))</f>
        <v>179</v>
      </c>
      <c r="T303" s="39">
        <f>IF(R303=0,0,COUNTIF($R$4:R303,1))</f>
        <v>0</v>
      </c>
      <c r="U303" s="82">
        <f t="shared" si="22"/>
        <v>1</v>
      </c>
      <c r="V303" s="35"/>
      <c r="W303" s="35"/>
      <c r="X303" s="35"/>
      <c r="Y303" s="35"/>
      <c r="Z303" s="35"/>
      <c r="AA303" s="35"/>
      <c r="AB303" s="35"/>
    </row>
    <row r="304" spans="1:28" ht="18" hidden="1" customHeight="1" thickBot="1" x14ac:dyDescent="0.25">
      <c r="A304" s="43"/>
      <c r="B304" s="44"/>
      <c r="C304" s="45" t="str">
        <f>IF(B304="","",IF(COUNT(D304:M304)=0,"",IF(O304&lt;6,SUM(D304:M304)+0.0001,SUM(SMALL(D304:M304,{1;2;3;4;5;6}))+(P304/10))))</f>
        <v/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" t="str">
        <f>IF(B304="","",IF(COUNT(D304:M304)=0,100,AVERAGEIF(D304:M304,"&lt;100")))</f>
        <v/>
      </c>
      <c r="O304" s="3">
        <f t="shared" si="19"/>
        <v>0</v>
      </c>
      <c r="P304" s="35"/>
      <c r="Q304" s="39">
        <f t="shared" si="20"/>
        <v>0</v>
      </c>
      <c r="R304" s="39">
        <f t="shared" si="21"/>
        <v>0</v>
      </c>
      <c r="S304" s="39">
        <f>IF(Q304=0,0,COUNTIF($Q$4:Q304,1))</f>
        <v>0</v>
      </c>
      <c r="T304" s="39">
        <f>IF(R304=0,0,COUNTIF($R$4:R304,1))</f>
        <v>0</v>
      </c>
      <c r="U304" s="40">
        <f t="shared" si="22"/>
        <v>0</v>
      </c>
      <c r="V304" s="35"/>
      <c r="W304" s="35"/>
      <c r="X304" s="35"/>
      <c r="Y304" s="35"/>
      <c r="Z304" s="35"/>
      <c r="AA304" s="35"/>
      <c r="AB304" s="35"/>
    </row>
    <row r="305" spans="1:28" ht="18" customHeight="1" thickTop="1" thickBot="1" x14ac:dyDescent="0.25">
      <c r="A305" s="83" t="s">
        <v>249</v>
      </c>
      <c r="B305" s="84" t="str">
        <f ca="1">IF(Keppendur!B303="","",Keppendur!B303)</f>
        <v>Ingi - Jón - Kristján - Steinþór</v>
      </c>
      <c r="C305" s="85">
        <f ca="1">IF(B305="","",IF(COUNT(D305:M305)=0,"",IF(O305&lt;6,SUM(D305:M305)+0.0001,SUM(SMALL(D305:M305,{1;2;3;4;5;6}))+(P305/10))))</f>
        <v>601.00009999999997</v>
      </c>
      <c r="D305" s="86">
        <v>119</v>
      </c>
      <c r="E305" s="86">
        <v>124</v>
      </c>
      <c r="F305" s="86">
        <v>120</v>
      </c>
      <c r="G305" s="86">
        <v>120</v>
      </c>
      <c r="H305" s="86">
        <v>118</v>
      </c>
      <c r="I305" s="86"/>
      <c r="J305" s="86"/>
      <c r="K305" s="86"/>
      <c r="L305" s="86"/>
      <c r="M305" s="86"/>
      <c r="N305" s="4">
        <f ca="1">IF(B305="","",IF(COUNT(D305:M305)=0,200,AVERAGEIF(D305:M305,"&lt;200")))</f>
        <v>120.2</v>
      </c>
      <c r="O305" s="3">
        <f t="shared" si="19"/>
        <v>5</v>
      </c>
      <c r="P305" s="35"/>
      <c r="Q305" s="39">
        <f t="shared" ca="1" si="20"/>
        <v>0</v>
      </c>
      <c r="R305" s="39">
        <f t="shared" ca="1" si="21"/>
        <v>1</v>
      </c>
      <c r="S305" s="39">
        <f ca="1">IF(Q305=0,0,COUNTIF($Q$4:Q305,1))</f>
        <v>0</v>
      </c>
      <c r="T305" s="39">
        <f ca="1">IF(R305=0,0,COUNTIF($R$4:R305,1))</f>
        <v>39</v>
      </c>
      <c r="U305" s="82">
        <f t="shared" ca="1" si="22"/>
        <v>1</v>
      </c>
      <c r="V305" s="35"/>
      <c r="W305" s="35"/>
      <c r="X305" s="35"/>
      <c r="Y305" s="35"/>
      <c r="Z305" s="35"/>
      <c r="AA305" s="35"/>
      <c r="AB305" s="35"/>
    </row>
    <row r="306" spans="1:28" ht="18" hidden="1" customHeight="1" thickTop="1" x14ac:dyDescent="0.2">
      <c r="A306" s="38"/>
      <c r="B306" s="41"/>
      <c r="C306" s="2" t="str">
        <f>IF(B306="","",IF(COUNT(D306:M306)=0,"",IF(O306&lt;6,SUM(D306:M306)+0.0001,SUM(SMALL(D306:M306,{1;2;3;4;5;6}))+(P306/10))))</f>
        <v/>
      </c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4" t="str">
        <f>IF(B306="","",IF(COUNT(D306:M306)=0,100,AVERAGEIF(D306:M306,"&lt;100")))</f>
        <v/>
      </c>
      <c r="O306" s="3">
        <f t="shared" si="19"/>
        <v>0</v>
      </c>
      <c r="P306" s="35"/>
      <c r="Q306" s="39">
        <f t="shared" si="20"/>
        <v>0</v>
      </c>
      <c r="R306" s="39">
        <f t="shared" si="21"/>
        <v>0</v>
      </c>
      <c r="S306" s="39">
        <f>IF(Q306=0,0,COUNTIF($Q$4:Q306,1))</f>
        <v>0</v>
      </c>
      <c r="T306" s="39">
        <f>IF(R306=0,0,COUNTIF($R$4:R306,1))</f>
        <v>0</v>
      </c>
      <c r="U306" s="40">
        <f t="shared" si="22"/>
        <v>0</v>
      </c>
      <c r="V306" s="35"/>
      <c r="W306" s="35"/>
      <c r="X306" s="35"/>
      <c r="Y306" s="35"/>
      <c r="Z306" s="35"/>
      <c r="AA306" s="35"/>
      <c r="AB306" s="35"/>
    </row>
    <row r="307" spans="1:28" ht="18" hidden="1" customHeight="1" x14ac:dyDescent="0.2">
      <c r="A307" s="38"/>
      <c r="B307" s="41"/>
      <c r="C307" s="2" t="str">
        <f>IF(B307="","",IF(COUNT(D307:M307)=0,"",IF(O307&lt;6,SUM(D307:M307)+0.0001,SUM(SMALL(D307:M307,{1;2;3;4;5;6}))+(P307/10))))</f>
        <v/>
      </c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4" t="str">
        <f>IF(B307="","",IF(COUNT(D307:M307)=0,100,AVERAGEIF(D307:M307,"&lt;100")))</f>
        <v/>
      </c>
      <c r="O307" s="3">
        <f t="shared" si="19"/>
        <v>0</v>
      </c>
      <c r="P307" s="35"/>
      <c r="Q307" s="39">
        <f t="shared" si="20"/>
        <v>0</v>
      </c>
      <c r="R307" s="39">
        <f t="shared" si="21"/>
        <v>0</v>
      </c>
      <c r="S307" s="39">
        <f>IF(Q307=0,0,COUNTIF($Q$4:Q307,1))</f>
        <v>0</v>
      </c>
      <c r="T307" s="39">
        <f>IF(R307=0,0,COUNTIF($R$4:R307,1))</f>
        <v>0</v>
      </c>
      <c r="U307" s="40">
        <f t="shared" si="22"/>
        <v>0</v>
      </c>
      <c r="V307" s="35"/>
      <c r="W307" s="35"/>
      <c r="X307" s="35"/>
      <c r="Y307" s="35"/>
      <c r="Z307" s="35"/>
      <c r="AA307" s="35"/>
      <c r="AB307" s="35"/>
    </row>
    <row r="308" spans="1:28" ht="18" hidden="1" customHeight="1" x14ac:dyDescent="0.2">
      <c r="A308" s="38"/>
      <c r="B308" s="41"/>
      <c r="C308" s="2" t="str">
        <f>IF(B308="","",IF(COUNT(D308:M308)=0,"",IF(O308&lt;6,SUM(D308:M308)+0.0001,SUM(SMALL(D308:M308,{1;2;3;4;5;6}))+(P308/10))))</f>
        <v/>
      </c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4" t="str">
        <f>IF(B308="","",IF(COUNT(D308:M308)=0,100,AVERAGEIF(D308:M308,"&lt;100")))</f>
        <v/>
      </c>
      <c r="O308" s="3">
        <f t="shared" si="19"/>
        <v>0</v>
      </c>
      <c r="P308" s="35"/>
      <c r="Q308" s="39">
        <f t="shared" si="20"/>
        <v>0</v>
      </c>
      <c r="R308" s="39">
        <f t="shared" si="21"/>
        <v>0</v>
      </c>
      <c r="S308" s="39">
        <f>IF(Q308=0,0,COUNTIF($Q$4:Q308,1))</f>
        <v>0</v>
      </c>
      <c r="T308" s="39">
        <f>IF(R308=0,0,COUNTIF($R$4:R308,1))</f>
        <v>0</v>
      </c>
      <c r="U308" s="40">
        <f t="shared" si="22"/>
        <v>0</v>
      </c>
      <c r="V308" s="35"/>
      <c r="W308" s="35"/>
      <c r="X308" s="35"/>
      <c r="Y308" s="35"/>
      <c r="Z308" s="35"/>
      <c r="AA308" s="35"/>
      <c r="AB308" s="35"/>
    </row>
    <row r="309" spans="1:28" ht="18" hidden="1" customHeight="1" x14ac:dyDescent="0.2">
      <c r="A309" s="38"/>
      <c r="B309" s="41"/>
      <c r="C309" s="2" t="str">
        <f>IF(B309="","",IF(COUNT(D309:M309)=0,"",IF(O309&lt;6,SUM(D309:M309)+0.0001,SUM(SMALL(D309:M309,{1;2;3;4;5;6}))+(P309/10))))</f>
        <v/>
      </c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4" t="str">
        <f>IF(B309="","",IF(COUNT(D309:M309)=0,100,AVERAGEIF(D309:M309,"&lt;100")))</f>
        <v/>
      </c>
      <c r="O309" s="3">
        <f t="shared" si="19"/>
        <v>0</v>
      </c>
      <c r="P309" s="35"/>
      <c r="Q309" s="39">
        <f t="shared" si="20"/>
        <v>0</v>
      </c>
      <c r="R309" s="39">
        <f t="shared" si="21"/>
        <v>0</v>
      </c>
      <c r="S309" s="39">
        <f>IF(Q309=0,0,COUNTIF($Q$4:Q309,1))</f>
        <v>0</v>
      </c>
      <c r="T309" s="39">
        <f>IF(R309=0,0,COUNTIF($R$4:R309,1))</f>
        <v>0</v>
      </c>
      <c r="U309" s="40">
        <f t="shared" si="22"/>
        <v>0</v>
      </c>
      <c r="V309" s="35"/>
      <c r="W309" s="35"/>
      <c r="X309" s="35"/>
      <c r="Y309" s="35"/>
      <c r="Z309" s="35"/>
      <c r="AA309" s="35"/>
      <c r="AB309" s="35"/>
    </row>
    <row r="310" spans="1:28" ht="18" hidden="1" customHeight="1" thickBot="1" x14ac:dyDescent="0.2">
      <c r="A310" s="43"/>
      <c r="B310" s="44"/>
      <c r="C310" s="45" t="str">
        <f>IF(B310="","",IF(COUNT(D310:M310)=0,"",IF(O310&lt;6,SUM(D310:M310)+0.0001,SUM(SMALL(D310:M310,{1;2;3;4;5;6}))+(P310/10))))</f>
        <v/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" t="str">
        <f>IF(B310="","",IF(COUNT(D310:M310)=0,100,AVERAGEIF(D310:M310,"&lt;100")))</f>
        <v/>
      </c>
      <c r="O310" s="3">
        <f t="shared" si="19"/>
        <v>0</v>
      </c>
      <c r="P310" s="35"/>
      <c r="Q310" s="39">
        <f t="shared" si="20"/>
        <v>0</v>
      </c>
      <c r="R310" s="39">
        <f t="shared" si="21"/>
        <v>0</v>
      </c>
      <c r="S310" s="39">
        <f>IF(Q310=0,0,COUNTIF($Q$4:Q310,1))</f>
        <v>0</v>
      </c>
      <c r="T310" s="39">
        <f>IF(R310=0,0,COUNTIF($R$4:R310,1))</f>
        <v>0</v>
      </c>
      <c r="U310" s="40">
        <f t="shared" si="22"/>
        <v>0</v>
      </c>
      <c r="V310" s="35"/>
      <c r="W310" s="35"/>
      <c r="X310" s="35"/>
      <c r="Y310" s="35"/>
      <c r="Z310" s="35"/>
      <c r="AA310" s="35"/>
      <c r="AB310" s="35"/>
    </row>
    <row r="311" spans="1:28" ht="18" hidden="1" customHeight="1" thickTop="1" thickBot="1" x14ac:dyDescent="0.25">
      <c r="A311" s="47"/>
      <c r="B311" s="48" t="str">
        <f ca="1">IF(Keppendur!B309="","",Keppendur!B309)</f>
        <v/>
      </c>
      <c r="C311" s="49" t="str">
        <f ca="1">IF(B311="","",IF(COUNT(D311:M311)=0,"",IF(O311&lt;6,SUM(D311:M311)+0.0001,SUM(SMALL(D311:M311,{1;2;3;4;5;6}))+(P311/10))))</f>
        <v/>
      </c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4" t="str">
        <f ca="1">IF(B311="","",IF(COUNT(D311:M311)=0,200,AVERAGEIF(D311:M311,"&lt;200")))</f>
        <v/>
      </c>
      <c r="O311" s="3">
        <f t="shared" si="19"/>
        <v>0</v>
      </c>
      <c r="P311" s="35"/>
      <c r="Q311" s="39">
        <f t="shared" ca="1" si="20"/>
        <v>0</v>
      </c>
      <c r="R311" s="39">
        <f t="shared" ca="1" si="21"/>
        <v>0</v>
      </c>
      <c r="S311" s="39">
        <f ca="1">IF(Q311=0,0,COUNTIF($Q$4:Q311,1))</f>
        <v>0</v>
      </c>
      <c r="T311" s="39">
        <f ca="1">IF(R311=0,0,COUNTIF($R$4:R311,1))</f>
        <v>0</v>
      </c>
      <c r="U311" s="40">
        <f t="shared" ca="1" si="22"/>
        <v>0</v>
      </c>
      <c r="V311" s="35"/>
      <c r="W311" s="35"/>
      <c r="X311" s="35"/>
      <c r="Y311" s="35"/>
      <c r="Z311" s="35"/>
      <c r="AA311" s="35"/>
      <c r="AB311" s="35"/>
    </row>
    <row r="312" spans="1:28" ht="18" hidden="1" customHeight="1" thickTop="1" x14ac:dyDescent="0.2">
      <c r="A312" s="87"/>
      <c r="B312" s="79"/>
      <c r="C312" s="70" t="str">
        <f>IF(B312="","",IF(COUNT(D312:M312)=0,"",IF(O312&lt;6,SUM(D312:M312)+0.0001,SUM(SMALL(D312:M312,{1;2;3;4;5;6}))+(P312/10))))</f>
        <v/>
      </c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4" t="str">
        <f>IF(B312="","",IF(COUNT(D312:M312)=0,100,AVERAGEIF(D312:M312,"&lt;100")))</f>
        <v/>
      </c>
      <c r="O312" s="3">
        <f t="shared" si="19"/>
        <v>0</v>
      </c>
      <c r="P312" s="35"/>
      <c r="Q312" s="39">
        <f t="shared" si="20"/>
        <v>0</v>
      </c>
      <c r="R312" s="39">
        <f t="shared" si="21"/>
        <v>0</v>
      </c>
      <c r="S312" s="39">
        <f>IF(Q312=0,0,COUNTIF($Q$4:Q312,1))</f>
        <v>0</v>
      </c>
      <c r="T312" s="39">
        <f>IF(R312=0,0,COUNTIF($R$4:R312,1))</f>
        <v>0</v>
      </c>
      <c r="U312" s="82">
        <f t="shared" si="22"/>
        <v>0</v>
      </c>
      <c r="V312" s="35"/>
      <c r="W312" s="35"/>
      <c r="X312" s="35"/>
      <c r="Y312" s="35"/>
      <c r="Z312" s="35"/>
      <c r="AA312" s="35"/>
      <c r="AB312" s="35"/>
    </row>
    <row r="313" spans="1:28" ht="18" hidden="1" customHeight="1" x14ac:dyDescent="0.2">
      <c r="A313" s="87"/>
      <c r="B313" s="79"/>
      <c r="C313" s="70" t="str">
        <f>IF(B313="","",IF(COUNT(D313:M313)=0,"",IF(O313&lt;6,SUM(D313:M313)+0.0001,SUM(SMALL(D313:M313,{1;2;3;4;5;6}))+(P313/10))))</f>
        <v/>
      </c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4" t="str">
        <f>IF(B313="","",IF(COUNT(D313:M313)=0,100,AVERAGEIF(D313:M313,"&lt;100")))</f>
        <v/>
      </c>
      <c r="O313" s="3">
        <f t="shared" si="19"/>
        <v>0</v>
      </c>
      <c r="P313" s="35"/>
      <c r="Q313" s="39">
        <f t="shared" si="20"/>
        <v>0</v>
      </c>
      <c r="R313" s="39">
        <f t="shared" si="21"/>
        <v>0</v>
      </c>
      <c r="S313" s="39">
        <f>IF(Q313=0,0,COUNTIF($Q$4:Q313,1))</f>
        <v>0</v>
      </c>
      <c r="T313" s="39">
        <f>IF(R313=0,0,COUNTIF($R$4:R313,1))</f>
        <v>0</v>
      </c>
      <c r="U313" s="82">
        <f t="shared" si="22"/>
        <v>0</v>
      </c>
      <c r="V313" s="35"/>
      <c r="W313" s="35"/>
      <c r="X313" s="35"/>
      <c r="Y313" s="35"/>
      <c r="Z313" s="35"/>
      <c r="AA313" s="35"/>
      <c r="AB313" s="35"/>
    </row>
    <row r="314" spans="1:28" ht="18" hidden="1" customHeight="1" x14ac:dyDescent="0.2">
      <c r="A314" s="38"/>
      <c r="B314" s="41"/>
      <c r="C314" s="2" t="str">
        <f>IF(B314="","",IF(COUNT(D314:M314)=0,"",IF(O314&lt;6,SUM(D314:M314)+0.0001,SUM(SMALL(D314:M314,{1;2;3;4;5;6}))+(P314/10))))</f>
        <v/>
      </c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4" t="str">
        <f>IF(B314="","",IF(COUNT(D314:M314)=0,100,AVERAGEIF(D314:M314,"&lt;100")))</f>
        <v/>
      </c>
      <c r="O314" s="3">
        <f t="shared" si="19"/>
        <v>0</v>
      </c>
      <c r="P314" s="35"/>
      <c r="Q314" s="39">
        <f t="shared" si="20"/>
        <v>0</v>
      </c>
      <c r="R314" s="39">
        <f t="shared" si="21"/>
        <v>0</v>
      </c>
      <c r="S314" s="39">
        <f>IF(Q314=0,0,COUNTIF($Q$4:Q314,1))</f>
        <v>0</v>
      </c>
      <c r="T314" s="39">
        <f>IF(R314=0,0,COUNTIF($R$4:R314,1))</f>
        <v>0</v>
      </c>
      <c r="U314" s="40">
        <f t="shared" si="22"/>
        <v>0</v>
      </c>
      <c r="V314" s="35"/>
      <c r="W314" s="35"/>
      <c r="X314" s="35"/>
      <c r="Y314" s="35"/>
      <c r="Z314" s="35"/>
      <c r="AA314" s="35"/>
      <c r="AB314" s="35"/>
    </row>
    <row r="315" spans="1:28" ht="18" hidden="1" customHeight="1" x14ac:dyDescent="0.2">
      <c r="A315" s="38"/>
      <c r="B315" s="41"/>
      <c r="C315" s="2" t="str">
        <f>IF(B315="","",IF(COUNT(D315:M315)=0,"",IF(O315&lt;6,SUM(D315:M315)+0.0001,SUM(SMALL(D315:M315,{1;2;3;4;5;6}))+(P315/10))))</f>
        <v/>
      </c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4" t="str">
        <f>IF(B315="","",IF(COUNT(D315:M315)=0,100,AVERAGEIF(D315:M315,"&lt;100")))</f>
        <v/>
      </c>
      <c r="O315" s="3">
        <f t="shared" si="19"/>
        <v>0</v>
      </c>
      <c r="P315" s="35"/>
      <c r="Q315" s="39">
        <f t="shared" si="20"/>
        <v>0</v>
      </c>
      <c r="R315" s="39">
        <f t="shared" si="21"/>
        <v>0</v>
      </c>
      <c r="S315" s="39">
        <f>IF(Q315=0,0,COUNTIF($Q$4:Q315,1))</f>
        <v>0</v>
      </c>
      <c r="T315" s="39">
        <f>IF(R315=0,0,COUNTIF($R$4:R315,1))</f>
        <v>0</v>
      </c>
      <c r="U315" s="40">
        <f t="shared" si="22"/>
        <v>0</v>
      </c>
      <c r="V315" s="35"/>
      <c r="W315" s="35"/>
      <c r="X315" s="35"/>
      <c r="Y315" s="35"/>
      <c r="Z315" s="35"/>
      <c r="AA315" s="35"/>
      <c r="AB315" s="35"/>
    </row>
    <row r="316" spans="1:28" ht="18" hidden="1" customHeight="1" thickBot="1" x14ac:dyDescent="0.2">
      <c r="A316" s="43"/>
      <c r="B316" s="44"/>
      <c r="C316" s="45" t="str">
        <f>IF(B316="","",IF(COUNT(D316:M316)=0,"",IF(O316&lt;6,SUM(D316:M316)+0.0001,SUM(SMALL(D316:M316,{1;2;3;4;5;6}))+(P316/10))))</f>
        <v/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" t="str">
        <f>IF(B316="","",IF(COUNT(D316:M316)=0,100,AVERAGEIF(D316:M316,"&lt;100")))</f>
        <v/>
      </c>
      <c r="O316" s="3">
        <f t="shared" si="19"/>
        <v>0</v>
      </c>
      <c r="P316" s="35"/>
      <c r="Q316" s="39">
        <f t="shared" si="20"/>
        <v>0</v>
      </c>
      <c r="R316" s="39">
        <f t="shared" si="21"/>
        <v>0</v>
      </c>
      <c r="S316" s="39">
        <f>IF(Q316=0,0,COUNTIF($Q$4:Q316,1))</f>
        <v>0</v>
      </c>
      <c r="T316" s="39">
        <f>IF(R316=0,0,COUNTIF($R$4:R316,1))</f>
        <v>0</v>
      </c>
      <c r="U316" s="40">
        <f t="shared" si="22"/>
        <v>0</v>
      </c>
      <c r="V316" s="35"/>
      <c r="W316" s="35"/>
      <c r="X316" s="35"/>
      <c r="Y316" s="35"/>
      <c r="Z316" s="35"/>
      <c r="AA316" s="35"/>
      <c r="AB316" s="35"/>
    </row>
    <row r="317" spans="1:28" ht="18" hidden="1" customHeight="1" thickTop="1" thickBot="1" x14ac:dyDescent="0.25">
      <c r="A317" s="83"/>
      <c r="B317" s="84" t="str">
        <f ca="1">IF(Keppendur!B315="","",Keppendur!B315)</f>
        <v/>
      </c>
      <c r="C317" s="85" t="str">
        <f ca="1">IF(B317="","",IF(COUNT(D317:M317)=0,"",IF(O317&lt;6,SUM(D317:M317)+0.0001,SUM(SMALL(D317:M317,{1;2;3;4;5;6}))+(P317/10))))</f>
        <v/>
      </c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4" t="str">
        <f ca="1">IF(B317="","",IF(COUNT(D317:M317)=0,200,AVERAGEIF(D317:M317,"&lt;200")))</f>
        <v/>
      </c>
      <c r="O317" s="3">
        <f t="shared" si="19"/>
        <v>0</v>
      </c>
      <c r="P317" s="35"/>
      <c r="Q317" s="39">
        <f t="shared" ca="1" si="20"/>
        <v>0</v>
      </c>
      <c r="R317" s="39">
        <f t="shared" ca="1" si="21"/>
        <v>0</v>
      </c>
      <c r="S317" s="39">
        <f ca="1">IF(Q317=0,0,COUNTIF($Q$4:Q317,1))</f>
        <v>0</v>
      </c>
      <c r="T317" s="39">
        <f ca="1">IF(R317=0,0,COUNTIF($R$4:R317,1))</f>
        <v>0</v>
      </c>
      <c r="U317" s="82">
        <f t="shared" ca="1" si="22"/>
        <v>0</v>
      </c>
      <c r="V317" s="35"/>
      <c r="W317" s="35"/>
      <c r="X317" s="35"/>
      <c r="Y317" s="35"/>
      <c r="Z317" s="35"/>
      <c r="AA317" s="35"/>
      <c r="AB317" s="35"/>
    </row>
    <row r="318" spans="1:28" ht="18" hidden="1" customHeight="1" thickTop="1" x14ac:dyDescent="0.2">
      <c r="A318" s="78"/>
      <c r="B318" s="79"/>
      <c r="C318" s="70" t="str">
        <f>IF(B318="","",IF(COUNT(D318:M318)=0,"",IF(O318&lt;6,SUM(D318:M318)+0.0001,SUM(SMALL(D318:M318,{1;2;3;4;5;6}))+(P318/10))))</f>
        <v/>
      </c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4" t="str">
        <f>IF(B318="","",IF(COUNT(D318:M318)=0,100,AVERAGEIF(D318:M318,"&lt;100")))</f>
        <v/>
      </c>
      <c r="O318" s="3">
        <f t="shared" si="19"/>
        <v>0</v>
      </c>
      <c r="P318" s="35"/>
      <c r="Q318" s="39">
        <f t="shared" si="20"/>
        <v>0</v>
      </c>
      <c r="R318" s="39">
        <f t="shared" si="21"/>
        <v>0</v>
      </c>
      <c r="S318" s="39">
        <f>IF(Q318=0,0,COUNTIF($Q$4:Q318,1))</f>
        <v>0</v>
      </c>
      <c r="T318" s="39">
        <f>IF(R318=0,0,COUNTIF($R$4:R318,1))</f>
        <v>0</v>
      </c>
      <c r="U318" s="82">
        <f t="shared" si="22"/>
        <v>0</v>
      </c>
      <c r="V318" s="35"/>
      <c r="W318" s="35"/>
      <c r="X318" s="35"/>
      <c r="Y318" s="35"/>
      <c r="Z318" s="35"/>
      <c r="AA318" s="35"/>
      <c r="AB318" s="35"/>
    </row>
    <row r="319" spans="1:28" ht="18" hidden="1" customHeight="1" x14ac:dyDescent="0.2">
      <c r="A319" s="78"/>
      <c r="B319" s="79"/>
      <c r="C319" s="70" t="str">
        <f>IF(B319="","",IF(COUNT(D319:M319)=0,"",IF(O319&lt;6,SUM(D319:M319)+0.0001,SUM(SMALL(D319:M319,{1;2;3;4;5;6}))+(P319/10))))</f>
        <v/>
      </c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4" t="str">
        <f>IF(B319="","",IF(COUNT(D319:M319)=0,100,AVERAGEIF(D319:M319,"&lt;100")))</f>
        <v/>
      </c>
      <c r="O319" s="3">
        <f t="shared" si="19"/>
        <v>0</v>
      </c>
      <c r="P319" s="35"/>
      <c r="Q319" s="39">
        <f t="shared" si="20"/>
        <v>0</v>
      </c>
      <c r="R319" s="39">
        <f t="shared" si="21"/>
        <v>0</v>
      </c>
      <c r="S319" s="39">
        <f>IF(Q319=0,0,COUNTIF($Q$4:Q319,1))</f>
        <v>0</v>
      </c>
      <c r="T319" s="39">
        <f>IF(R319=0,0,COUNTIF($R$4:R319,1))</f>
        <v>0</v>
      </c>
      <c r="U319" s="82">
        <f t="shared" si="22"/>
        <v>0</v>
      </c>
      <c r="V319" s="35"/>
      <c r="W319" s="35"/>
      <c r="X319" s="35"/>
      <c r="Y319" s="35"/>
      <c r="Z319" s="35"/>
      <c r="AA319" s="35"/>
      <c r="AB319" s="35"/>
    </row>
    <row r="320" spans="1:28" ht="18" hidden="1" customHeight="1" x14ac:dyDescent="0.2">
      <c r="A320" s="78"/>
      <c r="B320" s="79"/>
      <c r="C320" s="70" t="str">
        <f>IF(B320="","",IF(COUNT(D320:M320)=0,"",IF(O320&lt;6,SUM(D320:M320)+0.0001,SUM(SMALL(D320:M320,{1;2;3;4;5;6}))+(P320/10))))</f>
        <v/>
      </c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4" t="str">
        <f>IF(B320="","",IF(COUNT(D320:M320)=0,100,AVERAGEIF(D320:M320,"&lt;100")))</f>
        <v/>
      </c>
      <c r="O320" s="3">
        <f t="shared" si="19"/>
        <v>0</v>
      </c>
      <c r="P320" s="35"/>
      <c r="Q320" s="39">
        <f t="shared" si="20"/>
        <v>0</v>
      </c>
      <c r="R320" s="39">
        <f t="shared" si="21"/>
        <v>0</v>
      </c>
      <c r="S320" s="39">
        <f>IF(Q320=0,0,COUNTIF($Q$4:Q320,1))</f>
        <v>0</v>
      </c>
      <c r="T320" s="39">
        <f>IF(R320=0,0,COUNTIF($R$4:R320,1))</f>
        <v>0</v>
      </c>
      <c r="U320" s="82">
        <f t="shared" si="22"/>
        <v>0</v>
      </c>
      <c r="V320" s="35"/>
      <c r="W320" s="35"/>
      <c r="X320" s="35"/>
      <c r="Y320" s="35"/>
      <c r="Z320" s="35"/>
      <c r="AA320" s="35"/>
      <c r="AB320" s="35"/>
    </row>
    <row r="321" spans="1:28" ht="18" hidden="1" customHeight="1" x14ac:dyDescent="0.2">
      <c r="A321" s="78"/>
      <c r="B321" s="79"/>
      <c r="C321" s="70" t="str">
        <f>IF(B321="","",IF(COUNT(D321:M321)=0,"",IF(O321&lt;6,SUM(D321:M321)+0.0001,SUM(SMALL(D321:M321,{1;2;3;4;5;6}))+(P321/10))))</f>
        <v/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4" t="str">
        <f>IF(B321="","",IF(COUNT(D321:M321)=0,100,AVERAGEIF(D321:M321,"&lt;100")))</f>
        <v/>
      </c>
      <c r="O321" s="3">
        <f t="shared" si="19"/>
        <v>0</v>
      </c>
      <c r="P321" s="35"/>
      <c r="Q321" s="39">
        <f t="shared" si="20"/>
        <v>0</v>
      </c>
      <c r="R321" s="39">
        <f t="shared" si="21"/>
        <v>0</v>
      </c>
      <c r="S321" s="39">
        <f>IF(Q321=0,0,COUNTIF($Q$4:Q321,1))</f>
        <v>0</v>
      </c>
      <c r="T321" s="39">
        <f>IF(R321=0,0,COUNTIF($R$4:R321,1))</f>
        <v>0</v>
      </c>
      <c r="U321" s="82">
        <f t="shared" si="22"/>
        <v>0</v>
      </c>
      <c r="V321" s="35"/>
      <c r="W321" s="35"/>
      <c r="X321" s="35"/>
      <c r="Y321" s="35"/>
      <c r="Z321" s="35"/>
      <c r="AA321" s="35"/>
      <c r="AB321" s="35"/>
    </row>
    <row r="322" spans="1:28" ht="18" hidden="1" customHeight="1" thickBot="1" x14ac:dyDescent="0.2">
      <c r="A322" s="43"/>
      <c r="B322" s="44"/>
      <c r="C322" s="45" t="str">
        <f>IF(B322="","",IF(COUNT(D322:M322)=0,"",IF(O322&lt;6,SUM(D322:M322)+0.0001,SUM(SMALL(D322:M322,{1;2;3;4;5;6}))+(P322/10))))</f>
        <v/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" t="str">
        <f>IF(B322="","",IF(COUNT(D322:M322)=0,100,AVERAGEIF(D322:M322,"&lt;100")))</f>
        <v/>
      </c>
      <c r="O322" s="3">
        <f t="shared" si="19"/>
        <v>0</v>
      </c>
      <c r="P322" s="35"/>
      <c r="Q322" s="39">
        <f t="shared" si="20"/>
        <v>0</v>
      </c>
      <c r="R322" s="39">
        <f t="shared" si="21"/>
        <v>0</v>
      </c>
      <c r="S322" s="39">
        <f>IF(Q322=0,0,COUNTIF($Q$4:Q322,1))</f>
        <v>0</v>
      </c>
      <c r="T322" s="39">
        <f>IF(R322=0,0,COUNTIF($R$4:R322,1))</f>
        <v>0</v>
      </c>
      <c r="U322" s="40">
        <f t="shared" si="22"/>
        <v>0</v>
      </c>
      <c r="V322" s="35"/>
      <c r="W322" s="35"/>
      <c r="X322" s="35"/>
      <c r="Y322" s="35"/>
      <c r="Z322" s="35"/>
      <c r="AA322" s="35"/>
      <c r="AB322" s="35"/>
    </row>
    <row r="323" spans="1:28" ht="18" hidden="1" customHeight="1" thickTop="1" thickBot="1" x14ac:dyDescent="0.25">
      <c r="A323" s="83"/>
      <c r="B323" s="84" t="str">
        <f ca="1">IF(Keppendur!B321="","",Keppendur!B321)</f>
        <v/>
      </c>
      <c r="C323" s="85" t="str">
        <f ca="1">IF(B323="","",IF(COUNT(D323:M323)=0,"",IF(O323&lt;6,SUM(D323:M323)+0.0001,SUM(SMALL(D323:M323,{1;2;3;4;5;6}))+(P323/10))))</f>
        <v/>
      </c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4" t="str">
        <f ca="1">IF(B323="","",IF(COUNT(D323:M323)=0,200,AVERAGEIF(D323:M323,"&lt;200")))</f>
        <v/>
      </c>
      <c r="O323" s="3">
        <f t="shared" si="19"/>
        <v>0</v>
      </c>
      <c r="P323" s="35"/>
      <c r="Q323" s="39">
        <f t="shared" ca="1" si="20"/>
        <v>0</v>
      </c>
      <c r="R323" s="39">
        <f t="shared" ca="1" si="21"/>
        <v>0</v>
      </c>
      <c r="S323" s="39">
        <f ca="1">IF(Q323=0,0,COUNTIF($Q$4:Q323,1))</f>
        <v>0</v>
      </c>
      <c r="T323" s="39">
        <f ca="1">IF(R323=0,0,COUNTIF($R$4:R323,1))</f>
        <v>0</v>
      </c>
      <c r="U323" s="82">
        <f t="shared" ca="1" si="22"/>
        <v>0</v>
      </c>
      <c r="V323" s="35"/>
      <c r="W323" s="35"/>
      <c r="X323" s="35"/>
      <c r="Y323" s="35"/>
      <c r="Z323" s="35"/>
      <c r="AA323" s="35"/>
      <c r="AB323" s="35"/>
    </row>
    <row r="324" spans="1:28" ht="18" customHeight="1" thickTop="1" x14ac:dyDescent="0.2">
      <c r="A324" s="87">
        <v>54</v>
      </c>
      <c r="B324" s="79" t="s">
        <v>63</v>
      </c>
      <c r="C324" s="70">
        <f>IF(B324="","",IF(COUNT(D324:M324)=0,"",IF(O324&lt;6,SUM(D324:M324)+0.0001,SUM(SMALL(D324:M324,{1;2;3;4;5;6}))+(P324/10))))</f>
        <v>187.0001</v>
      </c>
      <c r="D324" s="80">
        <v>65</v>
      </c>
      <c r="E324" s="80"/>
      <c r="F324" s="80">
        <v>60</v>
      </c>
      <c r="G324" s="80">
        <v>62</v>
      </c>
      <c r="H324" s="80"/>
      <c r="I324" s="80"/>
      <c r="J324" s="80"/>
      <c r="K324" s="80"/>
      <c r="L324" s="80"/>
      <c r="M324" s="80"/>
      <c r="N324" s="4">
        <f>IF(B324="","",IF(COUNT(D324:M324)=0,100,AVERAGEIF(D324:M324,"&lt;100")))</f>
        <v>62.333333333333336</v>
      </c>
      <c r="O324" s="3">
        <f t="shared" ref="O324:O387" si="23">MIN(COUNT(D324:M324),6)</f>
        <v>3</v>
      </c>
      <c r="P324" s="35"/>
      <c r="Q324" s="39">
        <f t="shared" ref="Q324:Q387" si="24">IF(AND(ISNUMBER(A324),U324=1),1,0)</f>
        <v>1</v>
      </c>
      <c r="R324" s="39">
        <f t="shared" ref="R324:R387" si="25">IF(AND(ISTEXT(A324),U324=1),1,0)</f>
        <v>0</v>
      </c>
      <c r="S324" s="39">
        <f ca="1">IF(Q324=0,0,COUNTIF($Q$4:Q324,1))</f>
        <v>180</v>
      </c>
      <c r="T324" s="39">
        <f>IF(R324=0,0,COUNTIF($R$4:R324,1))</f>
        <v>0</v>
      </c>
      <c r="U324" s="82">
        <f t="shared" ref="U324:U387" si="26">IF(B324="",0,1)</f>
        <v>1</v>
      </c>
      <c r="V324" s="35"/>
      <c r="W324" s="35"/>
      <c r="X324" s="35"/>
      <c r="Y324" s="35"/>
      <c r="Z324" s="35"/>
      <c r="AA324" s="35"/>
      <c r="AB324" s="35"/>
    </row>
    <row r="325" spans="1:28" ht="18" customHeight="1" x14ac:dyDescent="0.2">
      <c r="A325" s="87">
        <v>54</v>
      </c>
      <c r="B325" s="79" t="s">
        <v>61</v>
      </c>
      <c r="C325" s="70">
        <f>IF(B325="","",IF(COUNT(D325:M325)=0,"",IF(O325&lt;6,SUM(D325:M325)+0.0001,SUM(SMALL(D325:M325,{1;2;3;4;5;6}))+(P325/10))))</f>
        <v>191.0001</v>
      </c>
      <c r="D325" s="80"/>
      <c r="E325" s="80">
        <v>58</v>
      </c>
      <c r="F325" s="80">
        <v>65</v>
      </c>
      <c r="G325" s="80">
        <v>68</v>
      </c>
      <c r="H325" s="80"/>
      <c r="I325" s="80"/>
      <c r="J325" s="80"/>
      <c r="K325" s="80"/>
      <c r="L325" s="80"/>
      <c r="M325" s="80"/>
      <c r="N325" s="4">
        <f>IF(B325="","",IF(COUNT(D325:M325)=0,100,AVERAGEIF(D325:M325,"&lt;100")))</f>
        <v>63.666666666666664</v>
      </c>
      <c r="O325" s="3">
        <f t="shared" si="23"/>
        <v>3</v>
      </c>
      <c r="P325" s="35"/>
      <c r="Q325" s="39">
        <f t="shared" si="24"/>
        <v>1</v>
      </c>
      <c r="R325" s="39">
        <f t="shared" si="25"/>
        <v>0</v>
      </c>
      <c r="S325" s="39">
        <f ca="1">IF(Q325=0,0,COUNTIF($Q$4:Q325,1))</f>
        <v>181</v>
      </c>
      <c r="T325" s="39">
        <f>IF(R325=0,0,COUNTIF($R$4:R325,1))</f>
        <v>0</v>
      </c>
      <c r="U325" s="82">
        <f t="shared" si="26"/>
        <v>1</v>
      </c>
      <c r="V325" s="35"/>
      <c r="W325" s="35"/>
      <c r="X325" s="35"/>
      <c r="Y325" s="35"/>
      <c r="Z325" s="35"/>
      <c r="AA325" s="35"/>
      <c r="AB325" s="35"/>
    </row>
    <row r="326" spans="1:28" ht="18" customHeight="1" x14ac:dyDescent="0.2">
      <c r="A326" s="87">
        <v>54</v>
      </c>
      <c r="B326" s="89" t="s">
        <v>229</v>
      </c>
      <c r="C326" s="70" t="str">
        <f>IF(B326="","",IF(COUNT(D326:M326)=0,"",IF(O326&lt;6,SUM(D326:M326)+0.0001,SUM(SMALL(D326:M326,{1;2;3;4;5;6}))+(P326/10))))</f>
        <v/>
      </c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4">
        <f>IF(B326="","",IF(COUNT(D326:M326)=0,100,AVERAGEIF(D326:M326,"&lt;100")))</f>
        <v>100</v>
      </c>
      <c r="O326" s="3">
        <f t="shared" si="23"/>
        <v>0</v>
      </c>
      <c r="P326" s="35"/>
      <c r="Q326" s="39">
        <f t="shared" si="24"/>
        <v>1</v>
      </c>
      <c r="R326" s="39">
        <f t="shared" si="25"/>
        <v>0</v>
      </c>
      <c r="S326" s="39">
        <f ca="1">IF(Q326=0,0,COUNTIF($Q$4:Q326,1))</f>
        <v>182</v>
      </c>
      <c r="T326" s="39">
        <f>IF(R326=0,0,COUNTIF($R$4:R326,1))</f>
        <v>0</v>
      </c>
      <c r="U326" s="82">
        <f t="shared" si="26"/>
        <v>1</v>
      </c>
      <c r="V326" s="35"/>
      <c r="W326" s="35"/>
      <c r="X326" s="35"/>
      <c r="Y326" s="35"/>
      <c r="Z326" s="35"/>
      <c r="AA326" s="35"/>
      <c r="AB326" s="35"/>
    </row>
    <row r="327" spans="1:28" ht="18" customHeight="1" x14ac:dyDescent="0.2">
      <c r="A327" s="87">
        <v>54</v>
      </c>
      <c r="B327" s="79" t="s">
        <v>60</v>
      </c>
      <c r="C327" s="70">
        <f>IF(B327="","",IF(COUNT(D327:M327)=0,"",IF(O327&lt;6,SUM(D327:M327)+0.0001,SUM(SMALL(D327:M327,{1;2;3;4;5;6}))+(P327/10))))</f>
        <v>255.0001</v>
      </c>
      <c r="D327" s="80">
        <v>61</v>
      </c>
      <c r="E327" s="80">
        <v>64</v>
      </c>
      <c r="F327" s="80">
        <v>68</v>
      </c>
      <c r="G327" s="80">
        <v>62</v>
      </c>
      <c r="H327" s="80"/>
      <c r="I327" s="80"/>
      <c r="J327" s="80"/>
      <c r="K327" s="80"/>
      <c r="L327" s="80"/>
      <c r="M327" s="80"/>
      <c r="N327" s="4">
        <f>IF(B327="","",IF(COUNT(D327:M327)=0,100,AVERAGEIF(D327:M327,"&lt;100")))</f>
        <v>63.75</v>
      </c>
      <c r="O327" s="3">
        <f t="shared" si="23"/>
        <v>4</v>
      </c>
      <c r="P327" s="35"/>
      <c r="Q327" s="39">
        <f t="shared" si="24"/>
        <v>1</v>
      </c>
      <c r="R327" s="39">
        <f t="shared" si="25"/>
        <v>0</v>
      </c>
      <c r="S327" s="39">
        <f ca="1">IF(Q327=0,0,COUNTIF($Q$4:Q327,1))</f>
        <v>183</v>
      </c>
      <c r="T327" s="39">
        <f>IF(R327=0,0,COUNTIF($R$4:R327,1))</f>
        <v>0</v>
      </c>
      <c r="U327" s="82">
        <f t="shared" si="26"/>
        <v>1</v>
      </c>
      <c r="V327" s="35"/>
      <c r="W327" s="35"/>
      <c r="X327" s="35"/>
      <c r="Y327" s="35"/>
      <c r="Z327" s="35"/>
      <c r="AA327" s="35"/>
      <c r="AB327" s="35"/>
    </row>
    <row r="328" spans="1:28" ht="18" customHeight="1" thickBot="1" x14ac:dyDescent="0.25">
      <c r="A328" s="43">
        <v>54</v>
      </c>
      <c r="B328" s="79" t="s">
        <v>62</v>
      </c>
      <c r="C328" s="70" t="str">
        <f>IF(B328="","",IF(COUNT(D328:M328)=0,"",IF(O328&lt;6,SUM(D328:M328)+0.0001,SUM(SMALL(D328:M328,{1;2;3;4;5;6}))+(P328/10))))</f>
        <v/>
      </c>
      <c r="D328" s="80"/>
      <c r="E328" s="46"/>
      <c r="F328" s="46"/>
      <c r="G328" s="46"/>
      <c r="H328" s="46"/>
      <c r="I328" s="46"/>
      <c r="J328" s="46"/>
      <c r="K328" s="46"/>
      <c r="L328" s="46"/>
      <c r="M328" s="46"/>
      <c r="N328" s="4">
        <f>IF(B328="","",IF(COUNT(D328:M328)=0,100,AVERAGEIF(D328:M328,"&lt;100")))</f>
        <v>100</v>
      </c>
      <c r="O328" s="3">
        <f t="shared" si="23"/>
        <v>0</v>
      </c>
      <c r="P328" s="35"/>
      <c r="Q328" s="39">
        <f t="shared" si="24"/>
        <v>1</v>
      </c>
      <c r="R328" s="39">
        <f t="shared" si="25"/>
        <v>0</v>
      </c>
      <c r="S328" s="39">
        <f ca="1">IF(Q328=0,0,COUNTIF($Q$4:Q328,1))</f>
        <v>184</v>
      </c>
      <c r="T328" s="39">
        <f>IF(R328=0,0,COUNTIF($R$4:R328,1))</f>
        <v>0</v>
      </c>
      <c r="U328" s="40">
        <f t="shared" si="26"/>
        <v>1</v>
      </c>
      <c r="V328" s="35"/>
      <c r="W328" s="35"/>
      <c r="X328" s="35"/>
      <c r="Y328" s="35"/>
      <c r="Z328" s="35"/>
      <c r="AA328" s="35"/>
      <c r="AB328" s="35"/>
    </row>
    <row r="329" spans="1:28" ht="18" customHeight="1" thickTop="1" thickBot="1" x14ac:dyDescent="0.25">
      <c r="A329" s="83" t="s">
        <v>253</v>
      </c>
      <c r="B329" s="84" t="str">
        <f ca="1">IF(Keppendur!B327="","",Keppendur!B327)</f>
        <v>Guðmundur - Hjörtur - Magnús - Jón K - Jón V</v>
      </c>
      <c r="C329" s="85">
        <f ca="1">IF(B329="","",IF(COUNT(D329:M329)=0,"",IF(O329&lt;6,SUM(D329:M329)+0.0001,SUM(SMALL(D329:M329,{1;2;3;4;5;6}))+(P329/10))))</f>
        <v>496.00009999999997</v>
      </c>
      <c r="D329" s="86">
        <v>126</v>
      </c>
      <c r="E329" s="86">
        <v>122</v>
      </c>
      <c r="F329" s="86">
        <v>124</v>
      </c>
      <c r="G329" s="86">
        <v>124</v>
      </c>
      <c r="H329" s="86"/>
      <c r="I329" s="86"/>
      <c r="J329" s="86"/>
      <c r="K329" s="86"/>
      <c r="L329" s="86"/>
      <c r="M329" s="86"/>
      <c r="N329" s="4">
        <f ca="1">IF(B329="","",IF(COUNT(D329:M329)=0,200,AVERAGEIF(D329:M329,"&lt;200")))</f>
        <v>124</v>
      </c>
      <c r="O329" s="3">
        <f t="shared" si="23"/>
        <v>4</v>
      </c>
      <c r="P329" s="35"/>
      <c r="Q329" s="39">
        <f t="shared" ca="1" si="24"/>
        <v>0</v>
      </c>
      <c r="R329" s="39">
        <f t="shared" ca="1" si="25"/>
        <v>1</v>
      </c>
      <c r="S329" s="39">
        <f ca="1">IF(Q329=0,0,COUNTIF($Q$4:Q329,1))</f>
        <v>0</v>
      </c>
      <c r="T329" s="39">
        <f ca="1">IF(R329=0,0,COUNTIF($R$4:R329,1))</f>
        <v>40</v>
      </c>
      <c r="U329" s="82">
        <f t="shared" ca="1" si="26"/>
        <v>1</v>
      </c>
      <c r="V329" s="35"/>
      <c r="W329" s="35"/>
      <c r="X329" s="35"/>
      <c r="Y329" s="35"/>
      <c r="Z329" s="35"/>
      <c r="AA329" s="35"/>
      <c r="AB329" s="35"/>
    </row>
    <row r="330" spans="1:28" ht="18" hidden="1" customHeight="1" thickTop="1" x14ac:dyDescent="0.2">
      <c r="A330" s="87"/>
      <c r="B330" s="79"/>
      <c r="C330" s="70" t="str">
        <f>IF(B330="","",IF(COUNT(D330:M330)=0,"",IF(O330&lt;6,SUM(D330:M330)+0.0001,SUM(SMALL(D330:M330,{1;2;3;4;5;6}))+(P330/10))))</f>
        <v/>
      </c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4" t="str">
        <f>IF(B330="","",IF(COUNT(D330:M330)=0,100,AVERAGEIF(D330:M330,"&lt;100")))</f>
        <v/>
      </c>
      <c r="O330" s="3">
        <f t="shared" si="23"/>
        <v>0</v>
      </c>
      <c r="P330" s="35"/>
      <c r="Q330" s="39">
        <f t="shared" si="24"/>
        <v>0</v>
      </c>
      <c r="R330" s="39">
        <f t="shared" si="25"/>
        <v>0</v>
      </c>
      <c r="S330" s="39">
        <f>IF(Q330=0,0,COUNTIF($Q$4:Q330,1))</f>
        <v>0</v>
      </c>
      <c r="T330" s="39">
        <f>IF(R330=0,0,COUNTIF($R$4:R330,1))</f>
        <v>0</v>
      </c>
      <c r="U330" s="82">
        <f t="shared" si="26"/>
        <v>0</v>
      </c>
      <c r="V330" s="35"/>
      <c r="W330" s="35"/>
      <c r="X330" s="35"/>
      <c r="Y330" s="35"/>
      <c r="Z330" s="35"/>
      <c r="AA330" s="35"/>
      <c r="AB330" s="35"/>
    </row>
    <row r="331" spans="1:28" ht="18" hidden="1" customHeight="1" x14ac:dyDescent="0.2">
      <c r="A331" s="78"/>
      <c r="B331" s="79"/>
      <c r="C331" s="70" t="str">
        <f>IF(B331="","",IF(COUNT(D331:M331)=0,"",IF(O331&lt;6,SUM(D331:M331)+0.0001,SUM(SMALL(D331:M331,{1;2;3;4;5;6}))+(P331/10))))</f>
        <v/>
      </c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4" t="str">
        <f>IF(B331="","",IF(COUNT(D331:M331)=0,100,AVERAGEIF(D331:M331,"&lt;100")))</f>
        <v/>
      </c>
      <c r="O331" s="3">
        <f t="shared" si="23"/>
        <v>0</v>
      </c>
      <c r="P331" s="35"/>
      <c r="Q331" s="39">
        <f t="shared" si="24"/>
        <v>0</v>
      </c>
      <c r="R331" s="39">
        <f t="shared" si="25"/>
        <v>0</v>
      </c>
      <c r="S331" s="39">
        <f>IF(Q331=0,0,COUNTIF($Q$4:Q331,1))</f>
        <v>0</v>
      </c>
      <c r="T331" s="39">
        <f>IF(R331=0,0,COUNTIF($R$4:R331,1))</f>
        <v>0</v>
      </c>
      <c r="U331" s="82">
        <f t="shared" si="26"/>
        <v>0</v>
      </c>
      <c r="V331" s="35"/>
      <c r="W331" s="35"/>
      <c r="X331" s="35"/>
      <c r="Y331" s="35"/>
      <c r="Z331" s="35"/>
      <c r="AA331" s="35"/>
      <c r="AB331" s="35"/>
    </row>
    <row r="332" spans="1:28" ht="18" hidden="1" customHeight="1" x14ac:dyDescent="0.2">
      <c r="A332" s="78"/>
      <c r="B332" s="79"/>
      <c r="C332" s="70" t="str">
        <f>IF(B332="","",IF(COUNT(D332:M332)=0,"",IF(O332&lt;6,SUM(D332:M332)+0.0001,SUM(SMALL(D332:M332,{1;2;3;4;5;6}))+(P332/10))))</f>
        <v/>
      </c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4" t="str">
        <f>IF(B332="","",IF(COUNT(D332:M332)=0,100,AVERAGEIF(D332:M332,"&lt;100")))</f>
        <v/>
      </c>
      <c r="O332" s="3">
        <f t="shared" si="23"/>
        <v>0</v>
      </c>
      <c r="P332" s="35"/>
      <c r="Q332" s="39">
        <f t="shared" si="24"/>
        <v>0</v>
      </c>
      <c r="R332" s="39">
        <f t="shared" si="25"/>
        <v>0</v>
      </c>
      <c r="S332" s="39">
        <f>IF(Q332=0,0,COUNTIF($Q$4:Q332,1))</f>
        <v>0</v>
      </c>
      <c r="T332" s="39">
        <f>IF(R332=0,0,COUNTIF($R$4:R332,1))</f>
        <v>0</v>
      </c>
      <c r="U332" s="82">
        <f t="shared" si="26"/>
        <v>0</v>
      </c>
      <c r="V332" s="35"/>
      <c r="W332" s="35"/>
      <c r="X332" s="35"/>
      <c r="Y332" s="35"/>
      <c r="Z332" s="35"/>
      <c r="AA332" s="35"/>
      <c r="AB332" s="35"/>
    </row>
    <row r="333" spans="1:28" ht="18" hidden="1" customHeight="1" x14ac:dyDescent="0.2">
      <c r="A333" s="78"/>
      <c r="B333" s="79"/>
      <c r="C333" s="70" t="str">
        <f>IF(B333="","",IF(COUNT(D333:M333)=0,"",IF(O333&lt;6,SUM(D333:M333)+0.0001,SUM(SMALL(D333:M333,{1;2;3;4;5;6}))+(P333/10))))</f>
        <v/>
      </c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4" t="str">
        <f>IF(B333="","",IF(COUNT(D333:M333)=0,100,AVERAGEIF(D333:M333,"&lt;100")))</f>
        <v/>
      </c>
      <c r="O333" s="3">
        <f t="shared" si="23"/>
        <v>0</v>
      </c>
      <c r="P333" s="35"/>
      <c r="Q333" s="39">
        <f t="shared" si="24"/>
        <v>0</v>
      </c>
      <c r="R333" s="39">
        <f t="shared" si="25"/>
        <v>0</v>
      </c>
      <c r="S333" s="39">
        <f>IF(Q333=0,0,COUNTIF($Q$4:Q333,1))</f>
        <v>0</v>
      </c>
      <c r="T333" s="39">
        <f>IF(R333=0,0,COUNTIF($R$4:R333,1))</f>
        <v>0</v>
      </c>
      <c r="U333" s="82">
        <f t="shared" si="26"/>
        <v>0</v>
      </c>
      <c r="V333" s="35"/>
      <c r="W333" s="35"/>
      <c r="X333" s="35"/>
      <c r="Y333" s="35"/>
      <c r="Z333" s="35"/>
      <c r="AA333" s="35"/>
      <c r="AB333" s="35"/>
    </row>
    <row r="334" spans="1:28" ht="18" hidden="1" customHeight="1" thickBot="1" x14ac:dyDescent="0.2">
      <c r="A334" s="43"/>
      <c r="B334" s="44"/>
      <c r="C334" s="45" t="str">
        <f>IF(B334="","",IF(COUNT(D334:M334)=0,"",IF(O334&lt;6,SUM(D334:M334)+0.0001,SUM(SMALL(D334:M334,{1;2;3;4;5;6}))+(P334/10))))</f>
        <v/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" t="str">
        <f>IF(B334="","",IF(COUNT(D334:M334)=0,100,AVERAGEIF(D334:M334,"&lt;100")))</f>
        <v/>
      </c>
      <c r="O334" s="3">
        <f t="shared" si="23"/>
        <v>0</v>
      </c>
      <c r="P334" s="35"/>
      <c r="Q334" s="39">
        <f t="shared" si="24"/>
        <v>0</v>
      </c>
      <c r="R334" s="39">
        <f t="shared" si="25"/>
        <v>0</v>
      </c>
      <c r="S334" s="39">
        <f>IF(Q334=0,0,COUNTIF($Q$4:Q334,1))</f>
        <v>0</v>
      </c>
      <c r="T334" s="39">
        <f>IF(R334=0,0,COUNTIF($R$4:R334,1))</f>
        <v>0</v>
      </c>
      <c r="U334" s="40">
        <f t="shared" si="26"/>
        <v>0</v>
      </c>
      <c r="V334" s="35"/>
      <c r="W334" s="35"/>
      <c r="X334" s="35"/>
      <c r="Y334" s="35"/>
      <c r="Z334" s="35"/>
      <c r="AA334" s="35"/>
      <c r="AB334" s="35"/>
    </row>
    <row r="335" spans="1:28" ht="18" hidden="1" customHeight="1" thickTop="1" thickBot="1" x14ac:dyDescent="0.25">
      <c r="A335" s="83"/>
      <c r="B335" s="84" t="str">
        <f ca="1">IF(Keppendur!B333="","",Keppendur!B333)</f>
        <v/>
      </c>
      <c r="C335" s="85" t="str">
        <f ca="1">IF(B335="","",IF(COUNT(D335:M335)=0,"",IF(O335&lt;6,SUM(D335:M335)+0.0001,SUM(SMALL(D335:M335,{1;2;3;4;5;6}))+(P335/10))))</f>
        <v/>
      </c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4" t="str">
        <f ca="1">IF(B335="","",IF(COUNT(D335:M335)=0,200,AVERAGEIF(D335:M335,"&lt;200")))</f>
        <v/>
      </c>
      <c r="O335" s="3">
        <f t="shared" si="23"/>
        <v>0</v>
      </c>
      <c r="P335" s="35"/>
      <c r="Q335" s="39">
        <f t="shared" ca="1" si="24"/>
        <v>0</v>
      </c>
      <c r="R335" s="39">
        <f t="shared" ca="1" si="25"/>
        <v>0</v>
      </c>
      <c r="S335" s="39">
        <f ca="1">IF(Q335=0,0,COUNTIF($Q$4:Q335,1))</f>
        <v>0</v>
      </c>
      <c r="T335" s="39">
        <f ca="1">IF(R335=0,0,COUNTIF($R$4:R335,1))</f>
        <v>0</v>
      </c>
      <c r="U335" s="82">
        <f t="shared" ca="1" si="26"/>
        <v>0</v>
      </c>
      <c r="V335" s="35"/>
      <c r="W335" s="35"/>
      <c r="X335" s="35"/>
      <c r="Y335" s="35"/>
      <c r="Z335" s="35"/>
      <c r="AA335" s="35"/>
      <c r="AB335" s="35"/>
    </row>
    <row r="336" spans="1:28" ht="18" hidden="1" customHeight="1" thickTop="1" x14ac:dyDescent="0.2">
      <c r="A336" s="78"/>
      <c r="B336" s="79"/>
      <c r="C336" s="70" t="str">
        <f>IF(B336="","",IF(COUNT(D336:M336)=0,"",IF(O336&lt;6,SUM(D336:M336)+0.0001,SUM(SMALL(D336:M336,{1;2;3;4;5;6}))+(P336/10))))</f>
        <v/>
      </c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4" t="str">
        <f>IF(B336="","",IF(COUNT(D336:M336)=0,100,AVERAGEIF(D336:M336,"&lt;100")))</f>
        <v/>
      </c>
      <c r="O336" s="3">
        <f t="shared" si="23"/>
        <v>0</v>
      </c>
      <c r="P336" s="35"/>
      <c r="Q336" s="39">
        <f t="shared" si="24"/>
        <v>0</v>
      </c>
      <c r="R336" s="39">
        <f t="shared" si="25"/>
        <v>0</v>
      </c>
      <c r="S336" s="39">
        <f>IF(Q336=0,0,COUNTIF($Q$4:Q336,1))</f>
        <v>0</v>
      </c>
      <c r="T336" s="39">
        <f>IF(R336=0,0,COUNTIF($R$4:R336,1))</f>
        <v>0</v>
      </c>
      <c r="U336" s="82">
        <f t="shared" si="26"/>
        <v>0</v>
      </c>
      <c r="V336" s="35"/>
      <c r="W336" s="35"/>
      <c r="X336" s="35"/>
      <c r="Y336" s="35"/>
      <c r="Z336" s="35"/>
      <c r="AA336" s="35"/>
      <c r="AB336" s="35"/>
    </row>
    <row r="337" spans="1:28" ht="18" hidden="1" customHeight="1" x14ac:dyDescent="0.2">
      <c r="A337" s="87"/>
      <c r="B337" s="79"/>
      <c r="C337" s="70" t="str">
        <f>IF(B337="","",IF(COUNT(D337:M337)=0,"",IF(O337&lt;6,SUM(D337:M337)+0.0001,SUM(SMALL(D337:M337,{1;2;3;4;5;6}))+(P337/10))))</f>
        <v/>
      </c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4" t="str">
        <f>IF(B337="","",IF(COUNT(D337:M337)=0,100,AVERAGEIF(D337:M337,"&lt;100")))</f>
        <v/>
      </c>
      <c r="O337" s="3">
        <f t="shared" si="23"/>
        <v>0</v>
      </c>
      <c r="P337" s="35"/>
      <c r="Q337" s="39">
        <f t="shared" si="24"/>
        <v>0</v>
      </c>
      <c r="R337" s="39">
        <f t="shared" si="25"/>
        <v>0</v>
      </c>
      <c r="S337" s="39">
        <f>IF(Q337=0,0,COUNTIF($Q$4:Q337,1))</f>
        <v>0</v>
      </c>
      <c r="T337" s="39">
        <f>IF(R337=0,0,COUNTIF($R$4:R337,1))</f>
        <v>0</v>
      </c>
      <c r="U337" s="82">
        <f t="shared" si="26"/>
        <v>0</v>
      </c>
      <c r="V337" s="35"/>
      <c r="W337" s="35"/>
      <c r="X337" s="35"/>
      <c r="Y337" s="35"/>
      <c r="Z337" s="35"/>
      <c r="AA337" s="35"/>
      <c r="AB337" s="35"/>
    </row>
    <row r="338" spans="1:28" ht="18" hidden="1" customHeight="1" x14ac:dyDescent="0.2">
      <c r="A338" s="78"/>
      <c r="B338" s="79"/>
      <c r="C338" s="70" t="str">
        <f>IF(B338="","",IF(COUNT(D338:M338)=0,"",IF(O338&lt;6,SUM(D338:M338)+0.0001,SUM(SMALL(D338:M338,{1;2;3;4;5;6}))+(P338/10))))</f>
        <v/>
      </c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4" t="str">
        <f>IF(B338="","",IF(COUNT(D338:M338)=0,100,AVERAGEIF(D338:M338,"&lt;100")))</f>
        <v/>
      </c>
      <c r="O338" s="3">
        <f t="shared" si="23"/>
        <v>0</v>
      </c>
      <c r="P338" s="35"/>
      <c r="Q338" s="39">
        <f t="shared" si="24"/>
        <v>0</v>
      </c>
      <c r="R338" s="39">
        <f t="shared" si="25"/>
        <v>0</v>
      </c>
      <c r="S338" s="39">
        <f>IF(Q338=0,0,COUNTIF($Q$4:Q338,1))</f>
        <v>0</v>
      </c>
      <c r="T338" s="39">
        <f>IF(R338=0,0,COUNTIF($R$4:R338,1))</f>
        <v>0</v>
      </c>
      <c r="U338" s="82">
        <f t="shared" si="26"/>
        <v>0</v>
      </c>
      <c r="V338" s="35"/>
      <c r="W338" s="35"/>
      <c r="X338" s="35"/>
      <c r="Y338" s="35"/>
      <c r="Z338" s="35"/>
      <c r="AA338" s="35"/>
      <c r="AB338" s="35"/>
    </row>
    <row r="339" spans="1:28" ht="18" hidden="1" customHeight="1" x14ac:dyDescent="0.2">
      <c r="A339" s="78"/>
      <c r="B339" s="79"/>
      <c r="C339" s="70" t="str">
        <f>IF(B339="","",IF(COUNT(D339:M339)=0,"",IF(O339&lt;6,SUM(D339:M339)+0.0001,SUM(SMALL(D339:M339,{1;2;3;4;5;6}))+(P339/10))))</f>
        <v/>
      </c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4" t="str">
        <f>IF(B339="","",IF(COUNT(D339:M339)=0,100,AVERAGEIF(D339:M339,"&lt;100")))</f>
        <v/>
      </c>
      <c r="O339" s="3">
        <f t="shared" si="23"/>
        <v>0</v>
      </c>
      <c r="P339" s="35"/>
      <c r="Q339" s="39">
        <f t="shared" si="24"/>
        <v>0</v>
      </c>
      <c r="R339" s="39">
        <f t="shared" si="25"/>
        <v>0</v>
      </c>
      <c r="S339" s="39">
        <f>IF(Q339=0,0,COUNTIF($Q$4:Q339,1))</f>
        <v>0</v>
      </c>
      <c r="T339" s="39">
        <f>IF(R339=0,0,COUNTIF($R$4:R339,1))</f>
        <v>0</v>
      </c>
      <c r="U339" s="82">
        <f t="shared" si="26"/>
        <v>0</v>
      </c>
      <c r="V339" s="35"/>
      <c r="W339" s="35"/>
      <c r="X339" s="35"/>
      <c r="Y339" s="35"/>
      <c r="Z339" s="35"/>
      <c r="AA339" s="35"/>
      <c r="AB339" s="35"/>
    </row>
    <row r="340" spans="1:28" ht="18" hidden="1" customHeight="1" thickBot="1" x14ac:dyDescent="0.2">
      <c r="A340" s="43"/>
      <c r="B340" s="44"/>
      <c r="C340" s="45" t="str">
        <f>IF(B340="","",IF(COUNT(D340:M340)=0,"",IF(O340&lt;6,SUM(D340:M340)+0.0001,SUM(SMALL(D340:M340,{1;2;3;4;5;6}))+(P340/10))))</f>
        <v/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" t="str">
        <f>IF(B340="","",IF(COUNT(D340:M340)=0,100,AVERAGEIF(D340:M340,"&lt;100")))</f>
        <v/>
      </c>
      <c r="O340" s="3">
        <f t="shared" si="23"/>
        <v>0</v>
      </c>
      <c r="P340" s="35"/>
      <c r="Q340" s="39">
        <f t="shared" si="24"/>
        <v>0</v>
      </c>
      <c r="R340" s="39">
        <f t="shared" si="25"/>
        <v>0</v>
      </c>
      <c r="S340" s="39">
        <f>IF(Q340=0,0,COUNTIF($Q$4:Q340,1))</f>
        <v>0</v>
      </c>
      <c r="T340" s="39">
        <f>IF(R340=0,0,COUNTIF($R$4:R340,1))</f>
        <v>0</v>
      </c>
      <c r="U340" s="40">
        <f t="shared" si="26"/>
        <v>0</v>
      </c>
      <c r="V340" s="35"/>
      <c r="W340" s="35"/>
      <c r="X340" s="35"/>
      <c r="Y340" s="35"/>
      <c r="Z340" s="35"/>
      <c r="AA340" s="35"/>
      <c r="AB340" s="35"/>
    </row>
    <row r="341" spans="1:28" ht="18" hidden="1" customHeight="1" thickTop="1" thickBot="1" x14ac:dyDescent="0.25">
      <c r="A341" s="83"/>
      <c r="B341" s="84" t="str">
        <f ca="1">IF(Keppendur!B339="","",Keppendur!B339)</f>
        <v/>
      </c>
      <c r="C341" s="85" t="str">
        <f ca="1">IF(B341="","",IF(COUNT(D341:M341)=0,"",IF(O341&lt;6,SUM(D341:M341)+0.0001,SUM(SMALL(D341:M341,{1;2;3;4;5;6}))+(P341/10))))</f>
        <v/>
      </c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4" t="str">
        <f ca="1">IF(B341="","",IF(COUNT(D341:M341)=0,200,AVERAGEIF(D341:M341,"&lt;200")))</f>
        <v/>
      </c>
      <c r="O341" s="3">
        <f t="shared" si="23"/>
        <v>0</v>
      </c>
      <c r="P341" s="35"/>
      <c r="Q341" s="39">
        <f t="shared" ca="1" si="24"/>
        <v>0</v>
      </c>
      <c r="R341" s="39">
        <f t="shared" ca="1" si="25"/>
        <v>0</v>
      </c>
      <c r="S341" s="39">
        <f ca="1">IF(Q341=0,0,COUNTIF($Q$4:Q341,1))</f>
        <v>0</v>
      </c>
      <c r="T341" s="39">
        <f ca="1">IF(R341=0,0,COUNTIF($R$4:R341,1))</f>
        <v>0</v>
      </c>
      <c r="U341" s="82">
        <f t="shared" ca="1" si="26"/>
        <v>0</v>
      </c>
      <c r="V341" s="35"/>
      <c r="W341" s="35"/>
      <c r="X341" s="35"/>
      <c r="Y341" s="35"/>
      <c r="Z341" s="35"/>
      <c r="AA341" s="35"/>
      <c r="AB341" s="35"/>
    </row>
    <row r="342" spans="1:28" ht="18" hidden="1" customHeight="1" collapsed="1" thickTop="1" x14ac:dyDescent="0.2">
      <c r="A342" s="38"/>
      <c r="B342" s="41"/>
      <c r="C342" s="2" t="str">
        <f>IF(B342="","",IF(COUNT(D342:M342)=0,"",IF(O342&lt;6,SUM(D342:M342)+0.0001,SUM(SMALL(D342:M342,{1;2;3;4;5;6}))+(P342/10))))</f>
        <v/>
      </c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4" t="str">
        <f>IF(B342="","",IF(COUNT(D342:M342)=0,100,AVERAGEIF(D342:M342,"&lt;100")))</f>
        <v/>
      </c>
      <c r="O342" s="3">
        <f t="shared" si="23"/>
        <v>0</v>
      </c>
      <c r="P342" s="35"/>
      <c r="Q342" s="39">
        <f t="shared" si="24"/>
        <v>0</v>
      </c>
      <c r="R342" s="39">
        <f t="shared" si="25"/>
        <v>0</v>
      </c>
      <c r="S342" s="39">
        <f>IF(Q342=0,0,COUNTIF($Q$4:Q342,1))</f>
        <v>0</v>
      </c>
      <c r="T342" s="39">
        <f>IF(R342=0,0,COUNTIF($R$4:R342,1))</f>
        <v>0</v>
      </c>
      <c r="U342" s="40">
        <f t="shared" si="26"/>
        <v>0</v>
      </c>
      <c r="V342" s="35"/>
      <c r="W342" s="35"/>
      <c r="X342" s="35"/>
      <c r="Y342" s="35"/>
      <c r="Z342" s="35"/>
      <c r="AA342" s="35"/>
      <c r="AB342" s="35"/>
    </row>
    <row r="343" spans="1:28" ht="18" hidden="1" customHeight="1" x14ac:dyDescent="0.2">
      <c r="A343" s="38"/>
      <c r="B343" s="41"/>
      <c r="C343" s="2" t="str">
        <f>IF(B343="","",IF(COUNT(D343:M343)=0,"",IF(O343&lt;6,SUM(D343:M343)+0.0001,SUM(SMALL(D343:M343,{1;2;3;4;5;6}))+(P343/10))))</f>
        <v/>
      </c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4" t="str">
        <f>IF(B343="","",IF(COUNT(D343:M343)=0,100,AVERAGEIF(D343:M343,"&lt;100")))</f>
        <v/>
      </c>
      <c r="O343" s="3">
        <f t="shared" si="23"/>
        <v>0</v>
      </c>
      <c r="P343" s="35"/>
      <c r="Q343" s="39">
        <f t="shared" si="24"/>
        <v>0</v>
      </c>
      <c r="R343" s="39">
        <f t="shared" si="25"/>
        <v>0</v>
      </c>
      <c r="S343" s="39">
        <f>IF(Q343=0,0,COUNTIF($Q$4:Q343,1))</f>
        <v>0</v>
      </c>
      <c r="T343" s="39">
        <f>IF(R343=0,0,COUNTIF($R$4:R343,1))</f>
        <v>0</v>
      </c>
      <c r="U343" s="40">
        <f t="shared" si="26"/>
        <v>0</v>
      </c>
      <c r="V343" s="35"/>
      <c r="W343" s="35"/>
      <c r="X343" s="35"/>
      <c r="Y343" s="35"/>
      <c r="Z343" s="35"/>
      <c r="AA343" s="35"/>
      <c r="AB343" s="35"/>
    </row>
    <row r="344" spans="1:28" ht="18" hidden="1" customHeight="1" x14ac:dyDescent="0.2">
      <c r="A344" s="38"/>
      <c r="B344" s="41"/>
      <c r="C344" s="2" t="str">
        <f>IF(B344="","",IF(COUNT(D344:M344)=0,"",IF(O344&lt;6,SUM(D344:M344)+0.0001,SUM(SMALL(D344:M344,{1;2;3;4;5;6}))+(P344/10))))</f>
        <v/>
      </c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4" t="str">
        <f>IF(B344="","",IF(COUNT(D344:M344)=0,100,AVERAGEIF(D344:M344,"&lt;100")))</f>
        <v/>
      </c>
      <c r="O344" s="3">
        <f t="shared" si="23"/>
        <v>0</v>
      </c>
      <c r="P344" s="35"/>
      <c r="Q344" s="39">
        <f t="shared" si="24"/>
        <v>0</v>
      </c>
      <c r="R344" s="39">
        <f t="shared" si="25"/>
        <v>0</v>
      </c>
      <c r="S344" s="39">
        <f>IF(Q344=0,0,COUNTIF($Q$4:Q344,1))</f>
        <v>0</v>
      </c>
      <c r="T344" s="39">
        <f>IF(R344=0,0,COUNTIF($R$4:R344,1))</f>
        <v>0</v>
      </c>
      <c r="U344" s="40">
        <f t="shared" si="26"/>
        <v>0</v>
      </c>
      <c r="V344" s="35"/>
      <c r="W344" s="35"/>
      <c r="X344" s="35"/>
      <c r="Y344" s="35"/>
      <c r="Z344" s="35"/>
      <c r="AA344" s="35"/>
      <c r="AB344" s="35"/>
    </row>
    <row r="345" spans="1:28" ht="18" hidden="1" customHeight="1" x14ac:dyDescent="0.2">
      <c r="A345" s="38"/>
      <c r="B345" s="41"/>
      <c r="C345" s="2" t="str">
        <f>IF(B345="","",IF(COUNT(D345:M345)=0,"",IF(O345&lt;6,SUM(D345:M345)+0.0001,SUM(SMALL(D345:M345,{1;2;3;4;5;6}))+(P345/10))))</f>
        <v/>
      </c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4" t="str">
        <f>IF(B345="","",IF(COUNT(D345:M345)=0,100,AVERAGEIF(D345:M345,"&lt;100")))</f>
        <v/>
      </c>
      <c r="O345" s="3">
        <f t="shared" si="23"/>
        <v>0</v>
      </c>
      <c r="P345" s="35"/>
      <c r="Q345" s="39">
        <f t="shared" si="24"/>
        <v>0</v>
      </c>
      <c r="R345" s="39">
        <f t="shared" si="25"/>
        <v>0</v>
      </c>
      <c r="S345" s="39">
        <f>IF(Q345=0,0,COUNTIF($Q$4:Q345,1))</f>
        <v>0</v>
      </c>
      <c r="T345" s="39">
        <f>IF(R345=0,0,COUNTIF($R$4:R345,1))</f>
        <v>0</v>
      </c>
      <c r="U345" s="40">
        <f t="shared" si="26"/>
        <v>0</v>
      </c>
      <c r="V345" s="35"/>
      <c r="W345" s="35"/>
      <c r="X345" s="35"/>
      <c r="Y345" s="35"/>
      <c r="Z345" s="35"/>
      <c r="AA345" s="35"/>
      <c r="AB345" s="35"/>
    </row>
    <row r="346" spans="1:28" ht="18" hidden="1" customHeight="1" thickBot="1" x14ac:dyDescent="0.2">
      <c r="A346" s="43"/>
      <c r="B346" s="44"/>
      <c r="C346" s="45" t="str">
        <f>IF(B346="","",IF(COUNT(D346:M346)=0,"",IF(O346&lt;6,SUM(D346:M346)+0.0001,SUM(SMALL(D346:M346,{1;2;3;4;5;6}))+(P346/10))))</f>
        <v/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" t="str">
        <f>IF(B346="","",IF(COUNT(D346:M346)=0,100,AVERAGEIF(D346:M346,"&lt;100")))</f>
        <v/>
      </c>
      <c r="O346" s="3">
        <f t="shared" si="23"/>
        <v>0</v>
      </c>
      <c r="P346" s="35"/>
      <c r="Q346" s="39">
        <f t="shared" si="24"/>
        <v>0</v>
      </c>
      <c r="R346" s="39">
        <f t="shared" si="25"/>
        <v>0</v>
      </c>
      <c r="S346" s="39">
        <f>IF(Q346=0,0,COUNTIF($Q$4:Q346,1))</f>
        <v>0</v>
      </c>
      <c r="T346" s="39">
        <f>IF(R346=0,0,COUNTIF($R$4:R346,1))</f>
        <v>0</v>
      </c>
      <c r="U346" s="40">
        <f t="shared" si="26"/>
        <v>0</v>
      </c>
      <c r="V346" s="35"/>
      <c r="W346" s="35"/>
      <c r="X346" s="35"/>
      <c r="Y346" s="35"/>
      <c r="Z346" s="35"/>
      <c r="AA346" s="35"/>
      <c r="AB346" s="35"/>
    </row>
    <row r="347" spans="1:28" ht="18" hidden="1" customHeight="1" thickTop="1" thickBot="1" x14ac:dyDescent="0.25">
      <c r="A347" s="47"/>
      <c r="B347" s="48"/>
      <c r="C347" s="49" t="str">
        <f>IF(B347="","",IF(COUNT(D347:M347)=0,"",IF(O347&lt;6,SUM(D347:M347)+0.0001,SUM(SMALL(D347:M347,{1;2;3;4;5;6}))+(P347/10))))</f>
        <v/>
      </c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4" t="str">
        <f>IF(B347="","",IF(COUNT(D347:M347)=0,200,AVERAGEIF(D347:M347,"&lt;200")))</f>
        <v/>
      </c>
      <c r="O347" s="3">
        <f t="shared" si="23"/>
        <v>0</v>
      </c>
      <c r="P347" s="35"/>
      <c r="Q347" s="39">
        <f t="shared" si="24"/>
        <v>0</v>
      </c>
      <c r="R347" s="39">
        <f t="shared" si="25"/>
        <v>0</v>
      </c>
      <c r="S347" s="39">
        <f>IF(Q347=0,0,COUNTIF($Q$4:Q347,1))</f>
        <v>0</v>
      </c>
      <c r="T347" s="39">
        <f>IF(R347=0,0,COUNTIF($R$4:R347,1))</f>
        <v>0</v>
      </c>
      <c r="U347" s="40">
        <f t="shared" si="26"/>
        <v>0</v>
      </c>
      <c r="V347" s="35"/>
      <c r="W347" s="35"/>
      <c r="X347" s="35"/>
      <c r="Y347" s="35"/>
      <c r="Z347" s="35"/>
      <c r="AA347" s="35"/>
      <c r="AB347" s="35"/>
    </row>
    <row r="348" spans="1:28" ht="18" hidden="1" customHeight="1" collapsed="1" thickTop="1" x14ac:dyDescent="0.2">
      <c r="A348" s="38"/>
      <c r="B348" s="41"/>
      <c r="C348" s="2" t="str">
        <f>IF(B348="","",IF(COUNT(D348:M348)=0,"",IF(O348&lt;6,SUM(D348:M348)+0.0001,SUM(SMALL(D348:M348,{1;2;3;4;5;6}))+(P348/10))))</f>
        <v/>
      </c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4" t="str">
        <f>IF(B348="","",IF(COUNT(D348:M348)=0,100,AVERAGEIF(D348:M348,"&lt;100")))</f>
        <v/>
      </c>
      <c r="O348" s="3">
        <f t="shared" si="23"/>
        <v>0</v>
      </c>
      <c r="P348" s="35"/>
      <c r="Q348" s="39">
        <f t="shared" si="24"/>
        <v>0</v>
      </c>
      <c r="R348" s="39">
        <f t="shared" si="25"/>
        <v>0</v>
      </c>
      <c r="S348" s="39">
        <f>IF(Q348=0,0,COUNTIF($Q$4:Q348,1))</f>
        <v>0</v>
      </c>
      <c r="T348" s="39">
        <f>IF(R348=0,0,COUNTIF($R$4:R348,1))</f>
        <v>0</v>
      </c>
      <c r="U348" s="40">
        <f t="shared" si="26"/>
        <v>0</v>
      </c>
      <c r="V348" s="35"/>
      <c r="W348" s="35"/>
      <c r="X348" s="35"/>
      <c r="Y348" s="35"/>
      <c r="Z348" s="35"/>
      <c r="AA348" s="35"/>
      <c r="AB348" s="35"/>
    </row>
    <row r="349" spans="1:28" ht="18" hidden="1" customHeight="1" x14ac:dyDescent="0.2">
      <c r="A349" s="38"/>
      <c r="B349" s="41"/>
      <c r="C349" s="2" t="str">
        <f>IF(B349="","",IF(COUNT(D349:M349)=0,"",IF(O349&lt;6,SUM(D349:M349)+0.0001,SUM(SMALL(D349:M349,{1;2;3;4;5;6}))+(P349/10))))</f>
        <v/>
      </c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4" t="str">
        <f>IF(B349="","",IF(COUNT(D349:M349)=0,100,AVERAGEIF(D349:M349,"&lt;100")))</f>
        <v/>
      </c>
      <c r="O349" s="3">
        <f t="shared" si="23"/>
        <v>0</v>
      </c>
      <c r="P349" s="35"/>
      <c r="Q349" s="39">
        <f t="shared" si="24"/>
        <v>0</v>
      </c>
      <c r="R349" s="39">
        <f t="shared" si="25"/>
        <v>0</v>
      </c>
      <c r="S349" s="39">
        <f>IF(Q349=0,0,COUNTIF($Q$4:Q349,1))</f>
        <v>0</v>
      </c>
      <c r="T349" s="39">
        <f>IF(R349=0,0,COUNTIF($R$4:R349,1))</f>
        <v>0</v>
      </c>
      <c r="U349" s="40">
        <f t="shared" si="26"/>
        <v>0</v>
      </c>
      <c r="V349" s="35"/>
      <c r="W349" s="35"/>
      <c r="X349" s="35"/>
      <c r="Y349" s="35"/>
      <c r="Z349" s="35"/>
      <c r="AA349" s="35"/>
      <c r="AB349" s="35"/>
    </row>
    <row r="350" spans="1:28" ht="18" hidden="1" customHeight="1" x14ac:dyDescent="0.2">
      <c r="A350" s="38"/>
      <c r="B350" s="41"/>
      <c r="C350" s="2" t="str">
        <f>IF(B350="","",IF(COUNT(D350:M350)=0,"",IF(O350&lt;6,SUM(D350:M350)+0.0001,SUM(SMALL(D350:M350,{1;2;3;4;5;6}))+(P350/10))))</f>
        <v/>
      </c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4" t="str">
        <f>IF(B350="","",IF(COUNT(D350:M350)=0,100,AVERAGEIF(D350:M350,"&lt;100")))</f>
        <v/>
      </c>
      <c r="O350" s="3">
        <f t="shared" si="23"/>
        <v>0</v>
      </c>
      <c r="P350" s="35"/>
      <c r="Q350" s="39">
        <f t="shared" si="24"/>
        <v>0</v>
      </c>
      <c r="R350" s="39">
        <f t="shared" si="25"/>
        <v>0</v>
      </c>
      <c r="S350" s="39">
        <f>IF(Q350=0,0,COUNTIF($Q$4:Q350,1))</f>
        <v>0</v>
      </c>
      <c r="T350" s="39">
        <f>IF(R350=0,0,COUNTIF($R$4:R350,1))</f>
        <v>0</v>
      </c>
      <c r="U350" s="40">
        <f t="shared" si="26"/>
        <v>0</v>
      </c>
      <c r="V350" s="35"/>
      <c r="W350" s="35"/>
      <c r="X350" s="35"/>
      <c r="Y350" s="35"/>
      <c r="Z350" s="35"/>
      <c r="AA350" s="35"/>
      <c r="AB350" s="35"/>
    </row>
    <row r="351" spans="1:28" ht="18" hidden="1" customHeight="1" x14ac:dyDescent="0.2">
      <c r="A351" s="38"/>
      <c r="B351" s="41"/>
      <c r="C351" s="2" t="str">
        <f>IF(B351="","",IF(COUNT(D351:M351)=0,"",IF(O351&lt;6,SUM(D351:M351)+0.0001,SUM(SMALL(D351:M351,{1;2;3;4;5;6}))+(P351/10))))</f>
        <v/>
      </c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4" t="str">
        <f>IF(B351="","",IF(COUNT(D351:M351)=0,100,AVERAGEIF(D351:M351,"&lt;100")))</f>
        <v/>
      </c>
      <c r="O351" s="3">
        <f t="shared" si="23"/>
        <v>0</v>
      </c>
      <c r="P351" s="35"/>
      <c r="Q351" s="39">
        <f t="shared" si="24"/>
        <v>0</v>
      </c>
      <c r="R351" s="39">
        <f t="shared" si="25"/>
        <v>0</v>
      </c>
      <c r="S351" s="39">
        <f>IF(Q351=0,0,COUNTIF($Q$4:Q351,1))</f>
        <v>0</v>
      </c>
      <c r="T351" s="39">
        <f>IF(R351=0,0,COUNTIF($R$4:R351,1))</f>
        <v>0</v>
      </c>
      <c r="U351" s="40">
        <f t="shared" si="26"/>
        <v>0</v>
      </c>
      <c r="V351" s="35"/>
      <c r="W351" s="35"/>
      <c r="X351" s="35"/>
      <c r="Y351" s="35"/>
      <c r="Z351" s="35"/>
      <c r="AA351" s="35"/>
      <c r="AB351" s="35"/>
    </row>
    <row r="352" spans="1:28" ht="18" hidden="1" customHeight="1" thickBot="1" x14ac:dyDescent="0.2">
      <c r="A352" s="43"/>
      <c r="B352" s="44"/>
      <c r="C352" s="45" t="str">
        <f>IF(B352="","",IF(COUNT(D352:M352)=0,"",IF(O352&lt;6,SUM(D352:M352)+0.0001,SUM(SMALL(D352:M352,{1;2;3;4;5;6}))+(P352/10))))</f>
        <v/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" t="str">
        <f>IF(B352="","",IF(COUNT(D352:M352)=0,100,AVERAGEIF(D352:M352,"&lt;100")))</f>
        <v/>
      </c>
      <c r="O352" s="3">
        <f t="shared" si="23"/>
        <v>0</v>
      </c>
      <c r="P352" s="35"/>
      <c r="Q352" s="39">
        <f t="shared" si="24"/>
        <v>0</v>
      </c>
      <c r="R352" s="39">
        <f t="shared" si="25"/>
        <v>0</v>
      </c>
      <c r="S352" s="39">
        <f>IF(Q352=0,0,COUNTIF($Q$4:Q352,1))</f>
        <v>0</v>
      </c>
      <c r="T352" s="39">
        <f>IF(R352=0,0,COUNTIF($R$4:R352,1))</f>
        <v>0</v>
      </c>
      <c r="U352" s="40">
        <f t="shared" si="26"/>
        <v>0</v>
      </c>
      <c r="V352" s="35"/>
      <c r="W352" s="35"/>
      <c r="X352" s="35"/>
      <c r="Y352" s="35"/>
      <c r="Z352" s="35"/>
      <c r="AA352" s="35"/>
      <c r="AB352" s="35"/>
    </row>
    <row r="353" spans="1:28" ht="18" hidden="1" customHeight="1" thickTop="1" thickBot="1" x14ac:dyDescent="0.25">
      <c r="A353" s="47"/>
      <c r="B353" s="48"/>
      <c r="C353" s="49" t="str">
        <f>IF(B353="","",IF(COUNT(D353:M353)=0,"",IF(O353&lt;6,SUM(D353:M353)+0.0001,SUM(SMALL(D353:M353,{1;2;3;4;5;6}))+(P353/10))))</f>
        <v/>
      </c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4" t="str">
        <f>IF(B353="","",IF(COUNT(D353:M353)=0,200,AVERAGEIF(D353:M353,"&lt;200")))</f>
        <v/>
      </c>
      <c r="O353" s="3">
        <f t="shared" si="23"/>
        <v>0</v>
      </c>
      <c r="P353" s="35"/>
      <c r="Q353" s="39">
        <f t="shared" si="24"/>
        <v>0</v>
      </c>
      <c r="R353" s="39">
        <f t="shared" si="25"/>
        <v>0</v>
      </c>
      <c r="S353" s="39">
        <f>IF(Q353=0,0,COUNTIF($Q$4:Q353,1))</f>
        <v>0</v>
      </c>
      <c r="T353" s="39">
        <f>IF(R353=0,0,COUNTIF($R$4:R353,1))</f>
        <v>0</v>
      </c>
      <c r="U353" s="40">
        <f t="shared" si="26"/>
        <v>0</v>
      </c>
      <c r="V353" s="35"/>
      <c r="W353" s="35"/>
      <c r="X353" s="35"/>
      <c r="Y353" s="35"/>
      <c r="Z353" s="35"/>
      <c r="AA353" s="35"/>
      <c r="AB353" s="35"/>
    </row>
    <row r="354" spans="1:28" ht="18" hidden="1" customHeight="1" thickTop="1" x14ac:dyDescent="0.2">
      <c r="A354" s="78"/>
      <c r="B354" s="79"/>
      <c r="C354" s="70" t="str">
        <f>IF(B354="","",IF(COUNT(D354:M354)=0,"",IF(O354&lt;6,SUM(D354:M354)+0.0001,SUM(SMALL(D354:M354,{1;2;3;4;5;6}))+(P354/10))))</f>
        <v/>
      </c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4" t="str">
        <f>IF(B354="","",IF(COUNT(D354:M354)=0,100,AVERAGEIF(D354:M354,"&lt;100")))</f>
        <v/>
      </c>
      <c r="O354" s="3">
        <f t="shared" si="23"/>
        <v>0</v>
      </c>
      <c r="P354" s="35"/>
      <c r="Q354" s="39">
        <f t="shared" si="24"/>
        <v>0</v>
      </c>
      <c r="R354" s="39">
        <f t="shared" si="25"/>
        <v>0</v>
      </c>
      <c r="S354" s="39">
        <f>IF(Q354=0,0,COUNTIF($Q$4:Q354,1))</f>
        <v>0</v>
      </c>
      <c r="T354" s="39">
        <f>IF(R354=0,0,COUNTIF($R$4:R354,1))</f>
        <v>0</v>
      </c>
      <c r="U354" s="82">
        <f t="shared" si="26"/>
        <v>0</v>
      </c>
      <c r="V354" s="35"/>
      <c r="W354" s="35"/>
      <c r="X354" s="35"/>
      <c r="Y354" s="35"/>
      <c r="Z354" s="35"/>
      <c r="AA354" s="35"/>
      <c r="AB354" s="35"/>
    </row>
    <row r="355" spans="1:28" ht="18" hidden="1" customHeight="1" x14ac:dyDescent="0.2">
      <c r="A355" s="78"/>
      <c r="B355" s="79"/>
      <c r="C355" s="70" t="str">
        <f>IF(B355="","",IF(COUNT(D355:M355)=0,"",IF(O355&lt;6,SUM(D355:M355)+0.0001,SUM(SMALL(D355:M355,{1;2;3;4;5;6}))+(P355/10))))</f>
        <v/>
      </c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4" t="str">
        <f>IF(B355="","",IF(COUNT(D355:M355)=0,100,AVERAGEIF(D355:M355,"&lt;100")))</f>
        <v/>
      </c>
      <c r="O355" s="3">
        <f t="shared" si="23"/>
        <v>0</v>
      </c>
      <c r="P355" s="35"/>
      <c r="Q355" s="39">
        <f t="shared" si="24"/>
        <v>0</v>
      </c>
      <c r="R355" s="39">
        <f t="shared" si="25"/>
        <v>0</v>
      </c>
      <c r="S355" s="39">
        <f>IF(Q355=0,0,COUNTIF($Q$4:Q355,1))</f>
        <v>0</v>
      </c>
      <c r="T355" s="39">
        <f>IF(R355=0,0,COUNTIF($R$4:R355,1))</f>
        <v>0</v>
      </c>
      <c r="U355" s="82">
        <f t="shared" si="26"/>
        <v>0</v>
      </c>
      <c r="V355" s="35"/>
      <c r="W355" s="35"/>
      <c r="X355" s="35"/>
      <c r="Y355" s="35"/>
      <c r="Z355" s="35"/>
      <c r="AA355" s="35"/>
      <c r="AB355" s="35"/>
    </row>
    <row r="356" spans="1:28" ht="18" hidden="1" customHeight="1" x14ac:dyDescent="0.2">
      <c r="A356" s="78"/>
      <c r="B356" s="79"/>
      <c r="C356" s="70" t="str">
        <f>IF(B356="","",IF(COUNT(D356:M356)=0,"",IF(O356&lt;6,SUM(D356:M356)+0.0001,SUM(SMALL(D356:M356,{1;2;3;4;5;6}))+(P356/10))))</f>
        <v/>
      </c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4" t="str">
        <f>IF(B356="","",IF(COUNT(D356:M356)=0,100,AVERAGEIF(D356:M356,"&lt;100")))</f>
        <v/>
      </c>
      <c r="O356" s="3">
        <f t="shared" si="23"/>
        <v>0</v>
      </c>
      <c r="P356" s="35"/>
      <c r="Q356" s="39">
        <f t="shared" si="24"/>
        <v>0</v>
      </c>
      <c r="R356" s="39">
        <f t="shared" si="25"/>
        <v>0</v>
      </c>
      <c r="S356" s="39">
        <f>IF(Q356=0,0,COUNTIF($Q$4:Q356,1))</f>
        <v>0</v>
      </c>
      <c r="T356" s="39">
        <f>IF(R356=0,0,COUNTIF($R$4:R356,1))</f>
        <v>0</v>
      </c>
      <c r="U356" s="82">
        <f t="shared" si="26"/>
        <v>0</v>
      </c>
      <c r="V356" s="35"/>
      <c r="W356" s="35"/>
      <c r="X356" s="35"/>
      <c r="Y356" s="35"/>
      <c r="Z356" s="35"/>
      <c r="AA356" s="35"/>
      <c r="AB356" s="35"/>
    </row>
    <row r="357" spans="1:28" ht="18" hidden="1" customHeight="1" x14ac:dyDescent="0.2">
      <c r="A357" s="38"/>
      <c r="B357" s="41"/>
      <c r="C357" s="2" t="str">
        <f>IF(B357="","",IF(COUNT(D357:M357)=0,"",IF(O357&lt;6,SUM(D357:M357)+0.0001,SUM(SMALL(D357:M357,{1;2;3;4;5;6}))+(P357/10))))</f>
        <v/>
      </c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4" t="str">
        <f>IF(B357="","",IF(COUNT(D357:M357)=0,100,AVERAGEIF(D357:M357,"&lt;100")))</f>
        <v/>
      </c>
      <c r="O357" s="3">
        <f t="shared" si="23"/>
        <v>0</v>
      </c>
      <c r="P357" s="35"/>
      <c r="Q357" s="39">
        <f t="shared" si="24"/>
        <v>0</v>
      </c>
      <c r="R357" s="39">
        <f t="shared" si="25"/>
        <v>0</v>
      </c>
      <c r="S357" s="39">
        <f>IF(Q357=0,0,COUNTIF($Q$4:Q357,1))</f>
        <v>0</v>
      </c>
      <c r="T357" s="39">
        <f>IF(R357=0,0,COUNTIF($R$4:R357,1))</f>
        <v>0</v>
      </c>
      <c r="U357" s="40">
        <f t="shared" si="26"/>
        <v>0</v>
      </c>
      <c r="V357" s="35"/>
      <c r="W357" s="35"/>
      <c r="X357" s="35"/>
      <c r="Y357" s="35"/>
      <c r="Z357" s="35"/>
      <c r="AA357" s="35"/>
      <c r="AB357" s="35"/>
    </row>
    <row r="358" spans="1:28" ht="18" hidden="1" customHeight="1" thickBot="1" x14ac:dyDescent="0.2">
      <c r="A358" s="43"/>
      <c r="B358" s="44"/>
      <c r="C358" s="45" t="str">
        <f>IF(B358="","",IF(COUNT(D358:M358)=0,"",IF(O358&lt;6,SUM(D358:M358)+0.0001,SUM(SMALL(D358:M358,{1;2;3;4;5;6}))+(P358/10))))</f>
        <v/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" t="str">
        <f>IF(B358="","",IF(COUNT(D358:M358)=0,100,AVERAGEIF(D358:M358,"&lt;100")))</f>
        <v/>
      </c>
      <c r="O358" s="3">
        <f t="shared" si="23"/>
        <v>0</v>
      </c>
      <c r="P358" s="35"/>
      <c r="Q358" s="39">
        <f t="shared" si="24"/>
        <v>0</v>
      </c>
      <c r="R358" s="39">
        <f t="shared" si="25"/>
        <v>0</v>
      </c>
      <c r="S358" s="39">
        <f>IF(Q358=0,0,COUNTIF($Q$4:Q358,1))</f>
        <v>0</v>
      </c>
      <c r="T358" s="39">
        <f>IF(R358=0,0,COUNTIF($R$4:R358,1))</f>
        <v>0</v>
      </c>
      <c r="U358" s="40">
        <f t="shared" si="26"/>
        <v>0</v>
      </c>
      <c r="V358" s="35"/>
      <c r="W358" s="35"/>
      <c r="X358" s="35"/>
      <c r="Y358" s="35"/>
      <c r="Z358" s="35"/>
      <c r="AA358" s="35"/>
      <c r="AB358" s="35"/>
    </row>
    <row r="359" spans="1:28" ht="18" hidden="1" customHeight="1" thickTop="1" thickBot="1" x14ac:dyDescent="0.25">
      <c r="A359" s="83"/>
      <c r="B359" s="84"/>
      <c r="C359" s="85" t="str">
        <f>IF(B359="","",IF(COUNT(D359:M359)=0,"",IF(O359&lt;6,SUM(D359:M359)+0.0001,SUM(SMALL(D359:M359,{1;2;3;4;5;6}))+(P359/10))))</f>
        <v/>
      </c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4" t="str">
        <f>IF(B359="","",IF(COUNT(D359:M359)=0,200,AVERAGEIF(D359:M359,"&lt;200")))</f>
        <v/>
      </c>
      <c r="O359" s="3">
        <f t="shared" si="23"/>
        <v>0</v>
      </c>
      <c r="P359" s="35"/>
      <c r="Q359" s="39">
        <f t="shared" si="24"/>
        <v>0</v>
      </c>
      <c r="R359" s="39">
        <f t="shared" si="25"/>
        <v>0</v>
      </c>
      <c r="S359" s="39">
        <f>IF(Q359=0,0,COUNTIF($Q$4:Q359,1))</f>
        <v>0</v>
      </c>
      <c r="T359" s="39">
        <f>IF(R359=0,0,COUNTIF($R$4:R359,1))</f>
        <v>0</v>
      </c>
      <c r="U359" s="82">
        <f t="shared" si="26"/>
        <v>0</v>
      </c>
      <c r="V359" s="35"/>
      <c r="W359" s="35"/>
      <c r="X359" s="35"/>
      <c r="Y359" s="35"/>
      <c r="Z359" s="35"/>
      <c r="AA359" s="35"/>
      <c r="AB359" s="35"/>
    </row>
    <row r="360" spans="1:28" ht="18" hidden="1" customHeight="1" thickTop="1" x14ac:dyDescent="0.2">
      <c r="A360" s="78"/>
      <c r="B360" s="79"/>
      <c r="C360" s="70" t="str">
        <f>IF(B360="","",IF(COUNT(D360:M360)=0,"",IF(O360&lt;6,SUM(D360:M360)+0.0001,SUM(SMALL(D360:M360,{1;2;3;4;5;6}))+(P360/10))))</f>
        <v/>
      </c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4" t="str">
        <f>IF(B360="","",IF(COUNT(D360:M360)=0,100,AVERAGEIF(D360:M360,"&lt;100")))</f>
        <v/>
      </c>
      <c r="O360" s="3">
        <f t="shared" si="23"/>
        <v>0</v>
      </c>
      <c r="P360" s="35"/>
      <c r="Q360" s="39">
        <f t="shared" si="24"/>
        <v>0</v>
      </c>
      <c r="R360" s="39">
        <f t="shared" si="25"/>
        <v>0</v>
      </c>
      <c r="S360" s="39">
        <f>IF(Q360=0,0,COUNTIF($Q$4:Q360,1))</f>
        <v>0</v>
      </c>
      <c r="T360" s="39">
        <f>IF(R360=0,0,COUNTIF($R$4:R360,1))</f>
        <v>0</v>
      </c>
      <c r="U360" s="82">
        <f t="shared" si="26"/>
        <v>0</v>
      </c>
      <c r="V360" s="35"/>
      <c r="W360" s="35"/>
      <c r="X360" s="35"/>
      <c r="Y360" s="35"/>
      <c r="Z360" s="35"/>
      <c r="AA360" s="35"/>
      <c r="AB360" s="35"/>
    </row>
    <row r="361" spans="1:28" ht="18" hidden="1" customHeight="1" x14ac:dyDescent="0.2">
      <c r="A361" s="87"/>
      <c r="B361" s="79"/>
      <c r="C361" s="70" t="str">
        <f>IF(B361="","",IF(COUNT(D361:M361)=0,"",IF(O361&lt;6,SUM(D361:M361)+0.0001,SUM(SMALL(D361:M361,{1;2;3;4;5;6}))+(P361/10))))</f>
        <v/>
      </c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4" t="str">
        <f>IF(B361="","",IF(COUNT(D361:M361)=0,100,AVERAGEIF(D361:M361,"&lt;100")))</f>
        <v/>
      </c>
      <c r="O361" s="3">
        <f t="shared" si="23"/>
        <v>0</v>
      </c>
      <c r="P361" s="35"/>
      <c r="Q361" s="39">
        <f t="shared" si="24"/>
        <v>0</v>
      </c>
      <c r="R361" s="39">
        <f t="shared" si="25"/>
        <v>0</v>
      </c>
      <c r="S361" s="39">
        <f>IF(Q361=0,0,COUNTIF($Q$4:Q361,1))</f>
        <v>0</v>
      </c>
      <c r="T361" s="39">
        <f>IF(R361=0,0,COUNTIF($R$4:R361,1))</f>
        <v>0</v>
      </c>
      <c r="U361" s="82">
        <f t="shared" si="26"/>
        <v>0</v>
      </c>
      <c r="V361" s="35"/>
      <c r="W361" s="35"/>
      <c r="X361" s="35"/>
      <c r="Y361" s="35"/>
      <c r="Z361" s="35"/>
      <c r="AA361" s="35"/>
      <c r="AB361" s="35"/>
    </row>
    <row r="362" spans="1:28" ht="18" hidden="1" customHeight="1" x14ac:dyDescent="0.2">
      <c r="A362" s="78"/>
      <c r="B362" s="79"/>
      <c r="C362" s="70" t="str">
        <f>IF(B362="","",IF(COUNT(D362:M362)=0,"",IF(O362&lt;6,SUM(D362:M362)+0.0001,SUM(SMALL(D362:M362,{1;2;3;4;5;6}))+(P362/10))))</f>
        <v/>
      </c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4" t="str">
        <f>IF(B362="","",IF(COUNT(D362:M362)=0,100,AVERAGEIF(D362:M362,"&lt;100")))</f>
        <v/>
      </c>
      <c r="O362" s="3">
        <f t="shared" si="23"/>
        <v>0</v>
      </c>
      <c r="P362" s="35"/>
      <c r="Q362" s="39">
        <f t="shared" si="24"/>
        <v>0</v>
      </c>
      <c r="R362" s="39">
        <f t="shared" si="25"/>
        <v>0</v>
      </c>
      <c r="S362" s="39">
        <f>IF(Q362=0,0,COUNTIF($Q$4:Q362,1))</f>
        <v>0</v>
      </c>
      <c r="T362" s="39">
        <f>IF(R362=0,0,COUNTIF($R$4:R362,1))</f>
        <v>0</v>
      </c>
      <c r="U362" s="82">
        <f t="shared" si="26"/>
        <v>0</v>
      </c>
      <c r="V362" s="35"/>
      <c r="W362" s="35"/>
      <c r="X362" s="35"/>
      <c r="Y362" s="35"/>
      <c r="Z362" s="35"/>
      <c r="AA362" s="35"/>
      <c r="AB362" s="35"/>
    </row>
    <row r="363" spans="1:28" ht="18" hidden="1" customHeight="1" x14ac:dyDescent="0.2">
      <c r="A363" s="87"/>
      <c r="B363" s="79"/>
      <c r="C363" s="70" t="str">
        <f>IF(B363="","",IF(COUNT(D363:M363)=0,"",IF(O363&lt;6,SUM(D363:M363)+0.0001,SUM(SMALL(D363:M363,{1;2;3;4;5;6}))+(P363/10))))</f>
        <v/>
      </c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4" t="str">
        <f>IF(B363="","",IF(COUNT(D363:M363)=0,100,AVERAGEIF(D363:M363,"&lt;100")))</f>
        <v/>
      </c>
      <c r="O363" s="3">
        <f t="shared" si="23"/>
        <v>0</v>
      </c>
      <c r="P363" s="35"/>
      <c r="Q363" s="39">
        <f t="shared" si="24"/>
        <v>0</v>
      </c>
      <c r="R363" s="39">
        <f t="shared" si="25"/>
        <v>0</v>
      </c>
      <c r="S363" s="39">
        <f>IF(Q363=0,0,COUNTIF($Q$4:Q363,1))</f>
        <v>0</v>
      </c>
      <c r="T363" s="39">
        <f>IF(R363=0,0,COUNTIF($R$4:R363,1))</f>
        <v>0</v>
      </c>
      <c r="U363" s="82">
        <f t="shared" si="26"/>
        <v>0</v>
      </c>
      <c r="V363" s="35"/>
      <c r="W363" s="35"/>
      <c r="X363" s="35"/>
      <c r="Y363" s="35"/>
      <c r="Z363" s="35"/>
      <c r="AA363" s="35"/>
      <c r="AB363" s="35"/>
    </row>
    <row r="364" spans="1:28" ht="18" hidden="1" customHeight="1" thickBot="1" x14ac:dyDescent="0.2">
      <c r="A364" s="43"/>
      <c r="B364" s="44"/>
      <c r="C364" s="45" t="str">
        <f>IF(B364="","",IF(COUNT(D364:M364)=0,"",IF(O364&lt;6,SUM(D364:M364)+0.0001,SUM(SMALL(D364:M364,{1;2;3;4;5;6}))+(P364/10))))</f>
        <v/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" t="str">
        <f>IF(B364="","",IF(COUNT(D364:M364)=0,100,AVERAGEIF(D364:M364,"&lt;100")))</f>
        <v/>
      </c>
      <c r="O364" s="3">
        <f t="shared" si="23"/>
        <v>0</v>
      </c>
      <c r="P364" s="35"/>
      <c r="Q364" s="39">
        <f t="shared" si="24"/>
        <v>0</v>
      </c>
      <c r="R364" s="39">
        <f t="shared" si="25"/>
        <v>0</v>
      </c>
      <c r="S364" s="39">
        <f>IF(Q364=0,0,COUNTIF($Q$4:Q364,1))</f>
        <v>0</v>
      </c>
      <c r="T364" s="39">
        <f>IF(R364=0,0,COUNTIF($R$4:R364,1))</f>
        <v>0</v>
      </c>
      <c r="U364" s="40">
        <f t="shared" si="26"/>
        <v>0</v>
      </c>
      <c r="V364" s="35"/>
      <c r="W364" s="35"/>
      <c r="X364" s="35"/>
      <c r="Y364" s="35"/>
      <c r="Z364" s="35"/>
      <c r="AA364" s="35"/>
      <c r="AB364" s="35"/>
    </row>
    <row r="365" spans="1:28" ht="18" hidden="1" customHeight="1" thickTop="1" thickBot="1" x14ac:dyDescent="0.25">
      <c r="A365" s="83"/>
      <c r="B365" s="84"/>
      <c r="C365" s="85" t="str">
        <f>IF(B365="","",IF(COUNT(D365:M365)=0,"",IF(O365&lt;6,SUM(D365:M365)+0.0001,SUM(SMALL(D365:M365,{1;2;3;4;5;6}))+(P365/10))))</f>
        <v/>
      </c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4" t="str">
        <f>IF(B365="","",IF(COUNT(D365:M365)=0,200,AVERAGEIF(D365:M365,"&lt;200")))</f>
        <v/>
      </c>
      <c r="O365" s="3">
        <f t="shared" si="23"/>
        <v>0</v>
      </c>
      <c r="P365" s="35"/>
      <c r="Q365" s="39">
        <f t="shared" si="24"/>
        <v>0</v>
      </c>
      <c r="R365" s="39">
        <f t="shared" si="25"/>
        <v>0</v>
      </c>
      <c r="S365" s="39">
        <f>IF(Q365=0,0,COUNTIF($Q$4:Q365,1))</f>
        <v>0</v>
      </c>
      <c r="T365" s="39">
        <f>IF(R365=0,0,COUNTIF($R$4:R365,1))</f>
        <v>0</v>
      </c>
      <c r="U365" s="82">
        <f t="shared" si="26"/>
        <v>0</v>
      </c>
      <c r="V365" s="35"/>
      <c r="W365" s="35"/>
      <c r="X365" s="35"/>
      <c r="Y365" s="35"/>
      <c r="Z365" s="35"/>
      <c r="AA365" s="35"/>
      <c r="AB365" s="35"/>
    </row>
    <row r="366" spans="1:28" ht="18" hidden="1" customHeight="1" thickTop="1" x14ac:dyDescent="0.2">
      <c r="A366" s="38"/>
      <c r="B366" s="41"/>
      <c r="C366" s="2" t="str">
        <f>IF(B366="","",IF(COUNT(D366:M366)=0,"",IF(O366&lt;6,SUM(D366:M366)+0.0001,SUM(SMALL(D366:M366,{1;2;3;4;5;6}))+(P366/10))))</f>
        <v/>
      </c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4" t="str">
        <f>IF(B366="","",IF(COUNT(D366:M366)=0,100,AVERAGEIF(D366:M366,"&lt;100")))</f>
        <v/>
      </c>
      <c r="O366" s="3">
        <f t="shared" si="23"/>
        <v>0</v>
      </c>
      <c r="P366" s="35"/>
      <c r="Q366" s="39">
        <f t="shared" si="24"/>
        <v>0</v>
      </c>
      <c r="R366" s="39">
        <f t="shared" si="25"/>
        <v>0</v>
      </c>
      <c r="S366" s="39">
        <f>IF(Q366=0,0,COUNTIF($Q$4:Q366,1))</f>
        <v>0</v>
      </c>
      <c r="T366" s="39">
        <f>IF(R366=0,0,COUNTIF($R$4:R366,1))</f>
        <v>0</v>
      </c>
      <c r="U366" s="40">
        <f t="shared" si="26"/>
        <v>0</v>
      </c>
      <c r="V366" s="35"/>
      <c r="W366" s="35"/>
      <c r="X366" s="35"/>
      <c r="Y366" s="35"/>
      <c r="Z366" s="35"/>
      <c r="AA366" s="35"/>
      <c r="AB366" s="35"/>
    </row>
    <row r="367" spans="1:28" ht="18" hidden="1" customHeight="1" x14ac:dyDescent="0.2">
      <c r="A367" s="38"/>
      <c r="B367" s="41"/>
      <c r="C367" s="2" t="str">
        <f>IF(B367="","",IF(COUNT(D367:M367)=0,"",IF(O367&lt;6,SUM(D367:M367)+0.0001,SUM(SMALL(D367:M367,{1;2;3;4;5;6}))+(P367/10))))</f>
        <v/>
      </c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4" t="str">
        <f>IF(B367="","",IF(COUNT(D367:M367)=0,100,AVERAGEIF(D367:M367,"&lt;100")))</f>
        <v/>
      </c>
      <c r="O367" s="3">
        <f t="shared" si="23"/>
        <v>0</v>
      </c>
      <c r="P367" s="35"/>
      <c r="Q367" s="39">
        <f t="shared" si="24"/>
        <v>0</v>
      </c>
      <c r="R367" s="39">
        <f t="shared" si="25"/>
        <v>0</v>
      </c>
      <c r="S367" s="39">
        <f>IF(Q367=0,0,COUNTIF($Q$4:Q367,1))</f>
        <v>0</v>
      </c>
      <c r="T367" s="39">
        <f>IF(R367=0,0,COUNTIF($R$4:R367,1))</f>
        <v>0</v>
      </c>
      <c r="U367" s="40">
        <f t="shared" si="26"/>
        <v>0</v>
      </c>
      <c r="V367" s="35"/>
      <c r="W367" s="35"/>
      <c r="X367" s="35"/>
      <c r="Y367" s="35"/>
      <c r="Z367" s="35"/>
      <c r="AA367" s="35"/>
      <c r="AB367" s="35"/>
    </row>
    <row r="368" spans="1:28" ht="18" hidden="1" customHeight="1" x14ac:dyDescent="0.2">
      <c r="A368" s="38"/>
      <c r="B368" s="41"/>
      <c r="C368" s="2" t="str">
        <f>IF(B368="","",IF(COUNT(D368:M368)=0,"",IF(O368&lt;6,SUM(D368:M368)+0.0001,SUM(SMALL(D368:M368,{1;2;3;4;5;6}))+(P368/10))))</f>
        <v/>
      </c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4" t="str">
        <f>IF(B368="","",IF(COUNT(D368:M368)=0,100,AVERAGEIF(D368:M368,"&lt;100")))</f>
        <v/>
      </c>
      <c r="O368" s="3">
        <f t="shared" si="23"/>
        <v>0</v>
      </c>
      <c r="P368" s="35"/>
      <c r="Q368" s="39">
        <f t="shared" si="24"/>
        <v>0</v>
      </c>
      <c r="R368" s="39">
        <f t="shared" si="25"/>
        <v>0</v>
      </c>
      <c r="S368" s="39">
        <f>IF(Q368=0,0,COUNTIF($Q$4:Q368,1))</f>
        <v>0</v>
      </c>
      <c r="T368" s="39">
        <f>IF(R368=0,0,COUNTIF($R$4:R368,1))</f>
        <v>0</v>
      </c>
      <c r="U368" s="40">
        <f t="shared" si="26"/>
        <v>0</v>
      </c>
      <c r="V368" s="35"/>
      <c r="W368" s="35"/>
      <c r="X368" s="35"/>
      <c r="Y368" s="35"/>
      <c r="Z368" s="35"/>
      <c r="AA368" s="35"/>
      <c r="AB368" s="35"/>
    </row>
    <row r="369" spans="1:28" ht="18" hidden="1" customHeight="1" x14ac:dyDescent="0.2">
      <c r="A369" s="38"/>
      <c r="B369" s="41"/>
      <c r="C369" s="2" t="str">
        <f>IF(B369="","",IF(COUNT(D369:M369)=0,"",IF(O369&lt;6,SUM(D369:M369)+0.0001,SUM(SMALL(D369:M369,{1;2;3;4;5;6}))+(P369/10))))</f>
        <v/>
      </c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4" t="str">
        <f>IF(B369="","",IF(COUNT(D369:M369)=0,100,AVERAGEIF(D369:M369,"&lt;100")))</f>
        <v/>
      </c>
      <c r="O369" s="3">
        <f t="shared" si="23"/>
        <v>0</v>
      </c>
      <c r="P369" s="35"/>
      <c r="Q369" s="39">
        <f t="shared" si="24"/>
        <v>0</v>
      </c>
      <c r="R369" s="39">
        <f t="shared" si="25"/>
        <v>0</v>
      </c>
      <c r="S369" s="39">
        <f>IF(Q369=0,0,COUNTIF($Q$4:Q369,1))</f>
        <v>0</v>
      </c>
      <c r="T369" s="39">
        <f>IF(R369=0,0,COUNTIF($R$4:R369,1))</f>
        <v>0</v>
      </c>
      <c r="U369" s="40">
        <f t="shared" si="26"/>
        <v>0</v>
      </c>
      <c r="V369" s="35"/>
      <c r="W369" s="35"/>
      <c r="X369" s="35"/>
      <c r="Y369" s="35"/>
      <c r="Z369" s="35"/>
      <c r="AA369" s="35"/>
      <c r="AB369" s="35"/>
    </row>
    <row r="370" spans="1:28" ht="18" hidden="1" customHeight="1" thickBot="1" x14ac:dyDescent="0.2">
      <c r="A370" s="43"/>
      <c r="B370" s="44"/>
      <c r="C370" s="45" t="str">
        <f>IF(B370="","",IF(COUNT(D370:M370)=0,"",IF(O370&lt;6,SUM(D370:M370)+0.0001,SUM(SMALL(D370:M370,{1;2;3;4;5;6}))+(P370/10))))</f>
        <v/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" t="str">
        <f>IF(B370="","",IF(COUNT(D370:M370)=0,100,AVERAGEIF(D370:M370,"&lt;100")))</f>
        <v/>
      </c>
      <c r="O370" s="3">
        <f t="shared" si="23"/>
        <v>0</v>
      </c>
      <c r="P370" s="35"/>
      <c r="Q370" s="39">
        <f t="shared" si="24"/>
        <v>0</v>
      </c>
      <c r="R370" s="39">
        <f t="shared" si="25"/>
        <v>0</v>
      </c>
      <c r="S370" s="39">
        <f>IF(Q370=0,0,COUNTIF($Q$4:Q370,1))</f>
        <v>0</v>
      </c>
      <c r="T370" s="39">
        <f>IF(R370=0,0,COUNTIF($R$4:R370,1))</f>
        <v>0</v>
      </c>
      <c r="U370" s="40">
        <f t="shared" si="26"/>
        <v>0</v>
      </c>
      <c r="V370" s="35"/>
      <c r="W370" s="35"/>
      <c r="X370" s="35"/>
      <c r="Y370" s="35"/>
      <c r="Z370" s="35"/>
      <c r="AA370" s="35"/>
      <c r="AB370" s="35"/>
    </row>
    <row r="371" spans="1:28" ht="18" hidden="1" customHeight="1" thickTop="1" thickBot="1" x14ac:dyDescent="0.25">
      <c r="A371" s="47"/>
      <c r="B371" s="48"/>
      <c r="C371" s="49" t="str">
        <f>IF(B371="","",IF(COUNT(D371:M371)=0,"",IF(O371&lt;6,SUM(D371:M371)+0.0001,SUM(SMALL(D371:M371,{1;2;3;4;5;6}))+(P371/10))))</f>
        <v/>
      </c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4" t="str">
        <f>IF(B371="","",IF(COUNT(D371:M371)=0,200,AVERAGEIF(D371:M371,"&lt;200")))</f>
        <v/>
      </c>
      <c r="O371" s="3">
        <f t="shared" si="23"/>
        <v>0</v>
      </c>
      <c r="P371" s="35"/>
      <c r="Q371" s="39">
        <f t="shared" si="24"/>
        <v>0</v>
      </c>
      <c r="R371" s="39">
        <f t="shared" si="25"/>
        <v>0</v>
      </c>
      <c r="S371" s="39">
        <f>IF(Q371=0,0,COUNTIF($Q$4:Q371,1))</f>
        <v>0</v>
      </c>
      <c r="T371" s="39">
        <f>IF(R371=0,0,COUNTIF($R$4:R371,1))</f>
        <v>0</v>
      </c>
      <c r="U371" s="40">
        <f t="shared" si="26"/>
        <v>0</v>
      </c>
      <c r="V371" s="35"/>
      <c r="W371" s="35"/>
      <c r="X371" s="35"/>
      <c r="Y371" s="35"/>
      <c r="Z371" s="35"/>
      <c r="AA371" s="35"/>
      <c r="AB371" s="35"/>
    </row>
    <row r="372" spans="1:28" ht="18" hidden="1" customHeight="1" thickTop="1" x14ac:dyDescent="0.2">
      <c r="A372" s="38"/>
      <c r="B372" s="41"/>
      <c r="C372" s="2" t="str">
        <f>IF(B372="","",IF(COUNT(D372:M372)=0,"",IF(O372&lt;6,SUM(D372:M372)+0.0001,SUM(SMALL(D372:M372,{1;2;3;4;5;6}))+(P372/10))))</f>
        <v/>
      </c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4" t="str">
        <f>IF(B372="","",IF(COUNT(D372:M372)=0,100,AVERAGEIF(D372:M372,"&lt;100")))</f>
        <v/>
      </c>
      <c r="O372" s="3">
        <f t="shared" si="23"/>
        <v>0</v>
      </c>
      <c r="P372" s="35"/>
      <c r="Q372" s="39">
        <f t="shared" si="24"/>
        <v>0</v>
      </c>
      <c r="R372" s="39">
        <f t="shared" si="25"/>
        <v>0</v>
      </c>
      <c r="S372" s="39">
        <f>IF(Q372=0,0,COUNTIF($Q$4:Q372,1))</f>
        <v>0</v>
      </c>
      <c r="T372" s="39">
        <f>IF(R372=0,0,COUNTIF($R$4:R372,1))</f>
        <v>0</v>
      </c>
      <c r="U372" s="40">
        <f t="shared" si="26"/>
        <v>0</v>
      </c>
      <c r="V372" s="35"/>
      <c r="W372" s="35"/>
      <c r="X372" s="35"/>
      <c r="Y372" s="35"/>
      <c r="Z372" s="35"/>
      <c r="AA372" s="35"/>
      <c r="AB372" s="35"/>
    </row>
    <row r="373" spans="1:28" ht="18" hidden="1" customHeight="1" x14ac:dyDescent="0.2">
      <c r="A373" s="38"/>
      <c r="B373" s="41"/>
      <c r="C373" s="2" t="str">
        <f>IF(B373="","",IF(COUNT(D373:M373)=0,"",IF(O373&lt;6,SUM(D373:M373)+0.0001,SUM(SMALL(D373:M373,{1;2;3;4;5;6}))+(P373/10))))</f>
        <v/>
      </c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4" t="str">
        <f>IF(B373="","",IF(COUNT(D373:M373)=0,100,AVERAGEIF(D373:M373,"&lt;100")))</f>
        <v/>
      </c>
      <c r="O373" s="3">
        <f t="shared" si="23"/>
        <v>0</v>
      </c>
      <c r="P373" s="35"/>
      <c r="Q373" s="39">
        <f t="shared" si="24"/>
        <v>0</v>
      </c>
      <c r="R373" s="39">
        <f t="shared" si="25"/>
        <v>0</v>
      </c>
      <c r="S373" s="39">
        <f>IF(Q373=0,0,COUNTIF($Q$4:Q373,1))</f>
        <v>0</v>
      </c>
      <c r="T373" s="39">
        <f>IF(R373=0,0,COUNTIF($R$4:R373,1))</f>
        <v>0</v>
      </c>
      <c r="U373" s="40">
        <f t="shared" si="26"/>
        <v>0</v>
      </c>
      <c r="V373" s="35"/>
      <c r="W373" s="35"/>
      <c r="X373" s="35"/>
      <c r="Y373" s="35"/>
      <c r="Z373" s="35"/>
      <c r="AA373" s="35"/>
      <c r="AB373" s="35"/>
    </row>
    <row r="374" spans="1:28" ht="18" hidden="1" customHeight="1" x14ac:dyDescent="0.2">
      <c r="A374" s="38"/>
      <c r="B374" s="41"/>
      <c r="C374" s="2" t="str">
        <f>IF(B374="","",IF(COUNT(D374:M374)=0,"",IF(O374&lt;6,SUM(D374:M374)+0.0001,SUM(SMALL(D374:M374,{1;2;3;4;5;6}))+(P374/10))))</f>
        <v/>
      </c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4" t="str">
        <f>IF(B374="","",IF(COUNT(D374:M374)=0,100,AVERAGEIF(D374:M374,"&lt;100")))</f>
        <v/>
      </c>
      <c r="O374" s="3">
        <f t="shared" si="23"/>
        <v>0</v>
      </c>
      <c r="P374" s="35"/>
      <c r="Q374" s="39">
        <f t="shared" si="24"/>
        <v>0</v>
      </c>
      <c r="R374" s="39">
        <f t="shared" si="25"/>
        <v>0</v>
      </c>
      <c r="S374" s="39">
        <f>IF(Q374=0,0,COUNTIF($Q$4:Q374,1))</f>
        <v>0</v>
      </c>
      <c r="T374" s="39">
        <f>IF(R374=0,0,COUNTIF($R$4:R374,1))</f>
        <v>0</v>
      </c>
      <c r="U374" s="40">
        <f t="shared" si="26"/>
        <v>0</v>
      </c>
      <c r="V374" s="35"/>
      <c r="W374" s="35"/>
      <c r="X374" s="35"/>
      <c r="Y374" s="35"/>
      <c r="Z374" s="35"/>
      <c r="AA374" s="35"/>
      <c r="AB374" s="35"/>
    </row>
    <row r="375" spans="1:28" ht="18" hidden="1" customHeight="1" x14ac:dyDescent="0.2">
      <c r="A375" s="38"/>
      <c r="B375" s="41"/>
      <c r="C375" s="2" t="str">
        <f>IF(B375="","",IF(COUNT(D375:M375)=0,"",IF(O375&lt;6,SUM(D375:M375)+0.0001,SUM(SMALL(D375:M375,{1;2;3;4;5;6}))+(P375/10))))</f>
        <v/>
      </c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4" t="str">
        <f>IF(B375="","",IF(COUNT(D375:M375)=0,100,AVERAGEIF(D375:M375,"&lt;100")))</f>
        <v/>
      </c>
      <c r="O375" s="3">
        <f t="shared" si="23"/>
        <v>0</v>
      </c>
      <c r="P375" s="35"/>
      <c r="Q375" s="39">
        <f t="shared" si="24"/>
        <v>0</v>
      </c>
      <c r="R375" s="39">
        <f t="shared" si="25"/>
        <v>0</v>
      </c>
      <c r="S375" s="39">
        <f>IF(Q375=0,0,COUNTIF($Q$4:Q375,1))</f>
        <v>0</v>
      </c>
      <c r="T375" s="39">
        <f>IF(R375=0,0,COUNTIF($R$4:R375,1))</f>
        <v>0</v>
      </c>
      <c r="U375" s="40">
        <f t="shared" si="26"/>
        <v>0</v>
      </c>
      <c r="V375" s="35"/>
      <c r="W375" s="35"/>
      <c r="X375" s="35"/>
      <c r="Y375" s="35"/>
      <c r="Z375" s="35"/>
      <c r="AA375" s="35"/>
      <c r="AB375" s="35"/>
    </row>
    <row r="376" spans="1:28" ht="18" hidden="1" customHeight="1" thickBot="1" x14ac:dyDescent="0.2">
      <c r="A376" s="43"/>
      <c r="B376" s="44"/>
      <c r="C376" s="45" t="str">
        <f>IF(B376="","",IF(COUNT(D376:M376)=0,"",IF(O376&lt;6,SUM(D376:M376)+0.0001,SUM(SMALL(D376:M376,{1;2;3;4;5;6}))+(P376/10))))</f>
        <v/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" t="str">
        <f>IF(B376="","",IF(COUNT(D376:M376)=0,100,AVERAGEIF(D376:M376,"&lt;100")))</f>
        <v/>
      </c>
      <c r="O376" s="3">
        <f t="shared" si="23"/>
        <v>0</v>
      </c>
      <c r="P376" s="35"/>
      <c r="Q376" s="39">
        <f t="shared" si="24"/>
        <v>0</v>
      </c>
      <c r="R376" s="39">
        <f t="shared" si="25"/>
        <v>0</v>
      </c>
      <c r="S376" s="39">
        <f>IF(Q376=0,0,COUNTIF($Q$4:Q376,1))</f>
        <v>0</v>
      </c>
      <c r="T376" s="39">
        <f>IF(R376=0,0,COUNTIF($R$4:R376,1))</f>
        <v>0</v>
      </c>
      <c r="U376" s="40">
        <f t="shared" si="26"/>
        <v>0</v>
      </c>
      <c r="V376" s="35"/>
      <c r="W376" s="35"/>
      <c r="X376" s="35"/>
      <c r="Y376" s="35"/>
      <c r="Z376" s="35"/>
      <c r="AA376" s="35"/>
      <c r="AB376" s="35"/>
    </row>
    <row r="377" spans="1:28" ht="18" hidden="1" customHeight="1" thickTop="1" thickBot="1" x14ac:dyDescent="0.25">
      <c r="A377" s="47" t="str">
        <f>"Lið "&amp;A376</f>
        <v xml:space="preserve">Lið </v>
      </c>
      <c r="B377" s="48" t="str">
        <f ca="1">IF(Keppendur!B375="","",Keppendur!B375)</f>
        <v/>
      </c>
      <c r="C377" s="49" t="str">
        <f ca="1">IF(B377="","",IF(COUNT(D377:M377)=0,"",IF(O377&lt;6,SUM(D377:M377)+0.0001,SUM(SMALL(D377:M377,{1;2;3;4;5;6}))+(P377/10))))</f>
        <v/>
      </c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4" t="str">
        <f ca="1">IF(B377="","",IF(COUNT(D377:M377)=0,200,AVERAGEIF(D377:M377,"&lt;200")))</f>
        <v/>
      </c>
      <c r="O377" s="3">
        <f t="shared" si="23"/>
        <v>0</v>
      </c>
      <c r="P377" s="35"/>
      <c r="Q377" s="39">
        <f t="shared" ca="1" si="24"/>
        <v>0</v>
      </c>
      <c r="R377" s="39">
        <f t="shared" ca="1" si="25"/>
        <v>0</v>
      </c>
      <c r="S377" s="39">
        <f ca="1">IF(Q377=0,0,COUNTIF($Q$4:Q377,1))</f>
        <v>0</v>
      </c>
      <c r="T377" s="39">
        <f ca="1">IF(R377=0,0,COUNTIF($R$4:R377,1))</f>
        <v>0</v>
      </c>
      <c r="U377" s="40">
        <f t="shared" ca="1" si="26"/>
        <v>0</v>
      </c>
      <c r="V377" s="35"/>
      <c r="W377" s="35"/>
      <c r="X377" s="35"/>
      <c r="Y377" s="35"/>
      <c r="Z377" s="35"/>
      <c r="AA377" s="35"/>
      <c r="AB377" s="35"/>
    </row>
    <row r="378" spans="1:28" ht="18" customHeight="1" thickTop="1" x14ac:dyDescent="0.2">
      <c r="A378" s="78">
        <v>63</v>
      </c>
      <c r="B378" s="79" t="s">
        <v>66</v>
      </c>
      <c r="C378" s="70">
        <f>IF(B378="","",IF(COUNT(D378:M378)=0,"",IF(O378&lt;6,SUM(D378:M378)+0.0001,SUM(SMALL(D378:M378,{1;2;3;4;5;6}))+(P378/10))))</f>
        <v>303.00009999999997</v>
      </c>
      <c r="D378" s="80">
        <v>62</v>
      </c>
      <c r="E378" s="80">
        <v>61</v>
      </c>
      <c r="F378" s="80">
        <v>59</v>
      </c>
      <c r="G378" s="80">
        <v>61</v>
      </c>
      <c r="H378" s="80">
        <v>60</v>
      </c>
      <c r="I378" s="80"/>
      <c r="J378" s="80"/>
      <c r="K378" s="80"/>
      <c r="L378" s="80"/>
      <c r="M378" s="80"/>
      <c r="N378" s="4">
        <f>IF(B378="","",IF(COUNT(D378:M378)=0,100,AVERAGEIF(D378:M378,"&lt;100")))</f>
        <v>60.6</v>
      </c>
      <c r="O378" s="3">
        <f t="shared" si="23"/>
        <v>5</v>
      </c>
      <c r="P378" s="35"/>
      <c r="Q378" s="39">
        <f t="shared" si="24"/>
        <v>1</v>
      </c>
      <c r="R378" s="39">
        <f t="shared" si="25"/>
        <v>0</v>
      </c>
      <c r="S378" s="39">
        <f ca="1">IF(Q378=0,0,COUNTIF($Q$4:Q378,1))</f>
        <v>185</v>
      </c>
      <c r="T378" s="39">
        <f>IF(R378=0,0,COUNTIF($R$4:R378,1))</f>
        <v>0</v>
      </c>
      <c r="U378" s="82">
        <f t="shared" si="26"/>
        <v>1</v>
      </c>
      <c r="V378" s="35"/>
      <c r="W378" s="35"/>
      <c r="X378" s="35"/>
      <c r="Y378" s="35"/>
      <c r="Z378" s="35"/>
      <c r="AA378" s="35"/>
      <c r="AB378" s="35"/>
    </row>
    <row r="379" spans="1:28" ht="18" customHeight="1" x14ac:dyDescent="0.2">
      <c r="A379" s="87">
        <v>63</v>
      </c>
      <c r="B379" s="79" t="s">
        <v>230</v>
      </c>
      <c r="C379" s="70">
        <f>IF(B379="","",IF(COUNT(D379:M379)=0,"",IF(O379&lt;6,SUM(D379:M379)+0.0001,SUM(SMALL(D379:M379,{1;2;3;4;5;6}))+(P379/10))))</f>
        <v>300.00009999999997</v>
      </c>
      <c r="D379" s="80">
        <v>63</v>
      </c>
      <c r="E379" s="80">
        <v>62</v>
      </c>
      <c r="F379" s="80">
        <v>58</v>
      </c>
      <c r="G379" s="80">
        <v>58</v>
      </c>
      <c r="H379" s="80">
        <v>59</v>
      </c>
      <c r="I379" s="80"/>
      <c r="J379" s="80"/>
      <c r="K379" s="80"/>
      <c r="L379" s="80"/>
      <c r="M379" s="80"/>
      <c r="N379" s="4">
        <f>IF(B379="","",IF(COUNT(D379:M379)=0,100,AVERAGEIF(D379:M379,"&lt;100")))</f>
        <v>60</v>
      </c>
      <c r="O379" s="3">
        <f t="shared" si="23"/>
        <v>5</v>
      </c>
      <c r="P379" s="35"/>
      <c r="Q379" s="39">
        <f t="shared" si="24"/>
        <v>1</v>
      </c>
      <c r="R379" s="39">
        <f t="shared" si="25"/>
        <v>0</v>
      </c>
      <c r="S379" s="39">
        <f ca="1">IF(Q379=0,0,COUNTIF($Q$4:Q379,1))</f>
        <v>186</v>
      </c>
      <c r="T379" s="39">
        <f>IF(R379=0,0,COUNTIF($R$4:R379,1))</f>
        <v>0</v>
      </c>
      <c r="U379" s="82">
        <f t="shared" si="26"/>
        <v>1</v>
      </c>
      <c r="V379" s="35"/>
      <c r="W379" s="35"/>
      <c r="X379" s="35"/>
      <c r="Y379" s="35"/>
      <c r="Z379" s="35"/>
      <c r="AA379" s="35"/>
      <c r="AB379" s="35"/>
    </row>
    <row r="380" spans="1:28" ht="18" customHeight="1" x14ac:dyDescent="0.2">
      <c r="A380" s="78">
        <v>63</v>
      </c>
      <c r="B380" s="79" t="s">
        <v>65</v>
      </c>
      <c r="C380" s="70">
        <f>IF(B380="","",IF(COUNT(D380:M380)=0,"",IF(O380&lt;6,SUM(D380:M380)+0.0001,SUM(SMALL(D380:M380,{1;2;3;4;5;6}))+(P380/10))))</f>
        <v>250.0001</v>
      </c>
      <c r="D380" s="80">
        <v>63</v>
      </c>
      <c r="E380" s="80">
        <v>67</v>
      </c>
      <c r="F380" s="80">
        <v>60</v>
      </c>
      <c r="G380" s="80"/>
      <c r="H380" s="80">
        <v>60</v>
      </c>
      <c r="I380" s="80"/>
      <c r="J380" s="80"/>
      <c r="K380" s="80"/>
      <c r="L380" s="80"/>
      <c r="M380" s="80"/>
      <c r="N380" s="4">
        <f>IF(B380="","",IF(COUNT(D380:M380)=0,100,AVERAGEIF(D380:M380,"&lt;100")))</f>
        <v>62.5</v>
      </c>
      <c r="O380" s="3">
        <f t="shared" si="23"/>
        <v>4</v>
      </c>
      <c r="P380" s="35"/>
      <c r="Q380" s="39">
        <f t="shared" si="24"/>
        <v>1</v>
      </c>
      <c r="R380" s="39">
        <f t="shared" si="25"/>
        <v>0</v>
      </c>
      <c r="S380" s="39">
        <f ca="1">IF(Q380=0,0,COUNTIF($Q$4:Q380,1))</f>
        <v>187</v>
      </c>
      <c r="T380" s="39">
        <f>IF(R380=0,0,COUNTIF($R$4:R380,1))</f>
        <v>0</v>
      </c>
      <c r="U380" s="82">
        <f t="shared" si="26"/>
        <v>1</v>
      </c>
      <c r="V380" s="35"/>
      <c r="W380" s="35"/>
      <c r="X380" s="35"/>
      <c r="Y380" s="35"/>
      <c r="Z380" s="35"/>
      <c r="AA380" s="35"/>
      <c r="AB380" s="35"/>
    </row>
    <row r="381" spans="1:28" ht="18" customHeight="1" thickBot="1" x14ac:dyDescent="0.25">
      <c r="A381" s="78">
        <v>63</v>
      </c>
      <c r="B381" s="79" t="s">
        <v>67</v>
      </c>
      <c r="C381" s="70">
        <f>IF(B381="","",IF(COUNT(D381:M381)=0,"",IF(O381&lt;6,SUM(D381:M381)+0.0001,SUM(SMALL(D381:M381,{1;2;3;4;5;6}))+(P381/10))))</f>
        <v>312.00009999999997</v>
      </c>
      <c r="D381" s="80">
        <v>61</v>
      </c>
      <c r="E381" s="80">
        <v>62</v>
      </c>
      <c r="F381" s="80">
        <v>65</v>
      </c>
      <c r="G381" s="80">
        <v>62</v>
      </c>
      <c r="H381" s="80">
        <v>62</v>
      </c>
      <c r="I381" s="80"/>
      <c r="J381" s="80"/>
      <c r="K381" s="80"/>
      <c r="L381" s="80"/>
      <c r="M381" s="80"/>
      <c r="N381" s="4">
        <f>IF(B381="","",IF(COUNT(D381:M381)=0,100,AVERAGEIF(D381:M381,"&lt;100")))</f>
        <v>62.4</v>
      </c>
      <c r="O381" s="3">
        <f t="shared" si="23"/>
        <v>5</v>
      </c>
      <c r="P381" s="35"/>
      <c r="Q381" s="39">
        <f t="shared" si="24"/>
        <v>1</v>
      </c>
      <c r="R381" s="39">
        <f t="shared" si="25"/>
        <v>0</v>
      </c>
      <c r="S381" s="39">
        <f ca="1">IF(Q381=0,0,COUNTIF($Q$4:Q381,1))</f>
        <v>188</v>
      </c>
      <c r="T381" s="39">
        <f>IF(R381=0,0,COUNTIF($R$4:R381,1))</f>
        <v>0</v>
      </c>
      <c r="U381" s="82">
        <f t="shared" si="26"/>
        <v>1</v>
      </c>
      <c r="V381" s="35"/>
      <c r="W381" s="35"/>
      <c r="X381" s="35"/>
      <c r="Y381" s="35"/>
      <c r="Z381" s="35"/>
      <c r="AA381" s="35"/>
      <c r="AB381" s="35"/>
    </row>
    <row r="382" spans="1:28" ht="18" hidden="1" customHeight="1" thickBot="1" x14ac:dyDescent="0.25">
      <c r="A382" s="43"/>
      <c r="B382" s="44"/>
      <c r="C382" s="45" t="str">
        <f>IF(B382="","",IF(COUNT(D382:M382)=0,"",IF(O382&lt;6,SUM(D382:M382)+0.0001,SUM(SMALL(D382:M382,{1;2;3;4;5;6}))+(P382/10))))</f>
        <v/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" t="str">
        <f>IF(B382="","",IF(COUNT(D382:M382)=0,100,AVERAGEIF(D382:M382,"&lt;100")))</f>
        <v/>
      </c>
      <c r="O382" s="3">
        <f t="shared" si="23"/>
        <v>0</v>
      </c>
      <c r="P382" s="35"/>
      <c r="Q382" s="39">
        <f t="shared" si="24"/>
        <v>0</v>
      </c>
      <c r="R382" s="39">
        <f t="shared" si="25"/>
        <v>0</v>
      </c>
      <c r="S382" s="39">
        <f>IF(Q382=0,0,COUNTIF($Q$4:Q382,1))</f>
        <v>0</v>
      </c>
      <c r="T382" s="39">
        <f>IF(R382=0,0,COUNTIF($R$4:R382,1))</f>
        <v>0</v>
      </c>
      <c r="U382" s="40">
        <f t="shared" si="26"/>
        <v>0</v>
      </c>
      <c r="V382" s="35"/>
      <c r="W382" s="35"/>
      <c r="X382" s="35"/>
      <c r="Y382" s="35"/>
      <c r="Z382" s="35"/>
      <c r="AA382" s="35"/>
      <c r="AB382" s="35"/>
    </row>
    <row r="383" spans="1:28" ht="18" customHeight="1" thickTop="1" thickBot="1" x14ac:dyDescent="0.25">
      <c r="A383" s="83" t="s">
        <v>250</v>
      </c>
      <c r="B383" s="84" t="str">
        <f ca="1">IF(Keppendur!B381="","",Keppendur!B381)</f>
        <v>Hlynur - Óliver - Trausti - Valur</v>
      </c>
      <c r="C383" s="85">
        <f ca="1">IF(B383="","",IF(COUNT(D383:M383)=0,"",IF(O383&lt;6,SUM(D383:M383)+0.0001,SUM(SMALL(D383:M383,{1;2;3;4;5;6}))+(P383/10))))</f>
        <v>593.00009999999997</v>
      </c>
      <c r="D383" s="86">
        <v>122</v>
      </c>
      <c r="E383" s="86">
        <v>120</v>
      </c>
      <c r="F383" s="86">
        <v>115</v>
      </c>
      <c r="G383" s="86">
        <v>118</v>
      </c>
      <c r="H383" s="86">
        <v>118</v>
      </c>
      <c r="I383" s="86"/>
      <c r="J383" s="86"/>
      <c r="K383" s="86"/>
      <c r="L383" s="86"/>
      <c r="M383" s="86"/>
      <c r="N383" s="4">
        <f ca="1">IF(B383="","",IF(COUNT(D383:M383)=0,200,AVERAGEIF(D383:M383,"&lt;200")))</f>
        <v>118.6</v>
      </c>
      <c r="O383" s="3">
        <f t="shared" si="23"/>
        <v>5</v>
      </c>
      <c r="P383" s="35"/>
      <c r="Q383" s="39">
        <f t="shared" ca="1" si="24"/>
        <v>0</v>
      </c>
      <c r="R383" s="39">
        <f t="shared" ca="1" si="25"/>
        <v>1</v>
      </c>
      <c r="S383" s="39">
        <f ca="1">IF(Q383=0,0,COUNTIF($Q$4:Q383,1))</f>
        <v>0</v>
      </c>
      <c r="T383" s="39">
        <f ca="1">IF(R383=0,0,COUNTIF($R$4:R383,1))</f>
        <v>41</v>
      </c>
      <c r="U383" s="82">
        <f t="shared" ca="1" si="26"/>
        <v>1</v>
      </c>
      <c r="V383" s="35"/>
      <c r="W383" s="35"/>
      <c r="X383" s="35"/>
      <c r="Y383" s="35"/>
      <c r="Z383" s="35"/>
      <c r="AA383" s="35"/>
      <c r="AB383" s="35"/>
    </row>
    <row r="384" spans="1:28" ht="18" hidden="1" customHeight="1" thickTop="1" x14ac:dyDescent="0.2">
      <c r="A384" s="38"/>
      <c r="B384" s="41"/>
      <c r="C384" s="2" t="str">
        <f>IF(B384="","",IF(COUNT(D384:M384)=0,"",IF(O384&lt;6,SUM(D384:M384)+0.0001,SUM(SMALL(D384:M384,{1;2;3;4;5;6}))+(P384/10))))</f>
        <v/>
      </c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4" t="str">
        <f>IF(B384="","",IF(COUNT(D384:M384)=0,100,AVERAGEIF(D384:M384,"&lt;100")))</f>
        <v/>
      </c>
      <c r="O384" s="3">
        <f t="shared" si="23"/>
        <v>0</v>
      </c>
      <c r="P384" s="35"/>
      <c r="Q384" s="39">
        <f t="shared" si="24"/>
        <v>0</v>
      </c>
      <c r="R384" s="39">
        <f t="shared" si="25"/>
        <v>0</v>
      </c>
      <c r="S384" s="39">
        <f>IF(Q384=0,0,COUNTIF($Q$4:Q384,1))</f>
        <v>0</v>
      </c>
      <c r="T384" s="39">
        <f>IF(R384=0,0,COUNTIF($R$4:R384,1))</f>
        <v>0</v>
      </c>
      <c r="U384" s="40">
        <f t="shared" si="26"/>
        <v>0</v>
      </c>
      <c r="V384" s="35"/>
      <c r="W384" s="35"/>
      <c r="X384" s="35"/>
      <c r="Y384" s="35"/>
      <c r="Z384" s="35"/>
      <c r="AA384" s="35"/>
      <c r="AB384" s="35"/>
    </row>
    <row r="385" spans="1:28" ht="18" hidden="1" customHeight="1" x14ac:dyDescent="0.2">
      <c r="A385" s="38"/>
      <c r="B385" s="41"/>
      <c r="C385" s="2" t="str">
        <f>IF(B385="","",IF(COUNT(D385:M385)=0,"",IF(O385&lt;6,SUM(D385:M385)+0.0001,SUM(SMALL(D385:M385,{1;2;3;4;5;6}))+(P385/10))))</f>
        <v/>
      </c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4" t="str">
        <f>IF(B385="","",IF(COUNT(D385:M385)=0,100,AVERAGEIF(D385:M385,"&lt;100")))</f>
        <v/>
      </c>
      <c r="O385" s="3">
        <f t="shared" si="23"/>
        <v>0</v>
      </c>
      <c r="P385" s="35"/>
      <c r="Q385" s="39">
        <f t="shared" si="24"/>
        <v>0</v>
      </c>
      <c r="R385" s="39">
        <f t="shared" si="25"/>
        <v>0</v>
      </c>
      <c r="S385" s="39">
        <f>IF(Q385=0,0,COUNTIF($Q$4:Q385,1))</f>
        <v>0</v>
      </c>
      <c r="T385" s="39">
        <f>IF(R385=0,0,COUNTIF($R$4:R385,1))</f>
        <v>0</v>
      </c>
      <c r="U385" s="40">
        <f t="shared" si="26"/>
        <v>0</v>
      </c>
      <c r="V385" s="35"/>
      <c r="W385" s="35"/>
      <c r="X385" s="35"/>
      <c r="Y385" s="35"/>
      <c r="Z385" s="35"/>
      <c r="AA385" s="35"/>
      <c r="AB385" s="35"/>
    </row>
    <row r="386" spans="1:28" ht="18" hidden="1" customHeight="1" x14ac:dyDescent="0.2">
      <c r="A386" s="38"/>
      <c r="B386" s="41"/>
      <c r="C386" s="2" t="str">
        <f>IF(B386="","",IF(COUNT(D386:M386)=0,"",IF(O386&lt;6,SUM(D386:M386)+0.0001,SUM(SMALL(D386:M386,{1;2;3;4;5;6}))+(P386/10))))</f>
        <v/>
      </c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4" t="str">
        <f>IF(B386="","",IF(COUNT(D386:M386)=0,100,AVERAGEIF(D386:M386,"&lt;100")))</f>
        <v/>
      </c>
      <c r="O386" s="3">
        <f t="shared" si="23"/>
        <v>0</v>
      </c>
      <c r="P386" s="35"/>
      <c r="Q386" s="39">
        <f t="shared" si="24"/>
        <v>0</v>
      </c>
      <c r="R386" s="39">
        <f t="shared" si="25"/>
        <v>0</v>
      </c>
      <c r="S386" s="39">
        <f>IF(Q386=0,0,COUNTIF($Q$4:Q386,1))</f>
        <v>0</v>
      </c>
      <c r="T386" s="39">
        <f>IF(R386=0,0,COUNTIF($R$4:R386,1))</f>
        <v>0</v>
      </c>
      <c r="U386" s="40">
        <f t="shared" si="26"/>
        <v>0</v>
      </c>
      <c r="V386" s="35"/>
      <c r="W386" s="35"/>
      <c r="X386" s="35"/>
      <c r="Y386" s="35"/>
      <c r="Z386" s="35"/>
      <c r="AA386" s="35"/>
      <c r="AB386" s="35"/>
    </row>
    <row r="387" spans="1:28" ht="18" hidden="1" customHeight="1" x14ac:dyDescent="0.2">
      <c r="A387" s="38"/>
      <c r="B387" s="41"/>
      <c r="C387" s="2" t="str">
        <f>IF(B387="","",IF(COUNT(D387:M387)=0,"",IF(O387&lt;6,SUM(D387:M387)+0.0001,SUM(SMALL(D387:M387,{1;2;3;4;5;6}))+(P387/10))))</f>
        <v/>
      </c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4" t="str">
        <f>IF(B387="","",IF(COUNT(D387:M387)=0,100,AVERAGEIF(D387:M387,"&lt;100")))</f>
        <v/>
      </c>
      <c r="O387" s="3">
        <f t="shared" si="23"/>
        <v>0</v>
      </c>
      <c r="P387" s="35"/>
      <c r="Q387" s="39">
        <f t="shared" si="24"/>
        <v>0</v>
      </c>
      <c r="R387" s="39">
        <f t="shared" si="25"/>
        <v>0</v>
      </c>
      <c r="S387" s="39">
        <f>IF(Q387=0,0,COUNTIF($Q$4:Q387,1))</f>
        <v>0</v>
      </c>
      <c r="T387" s="39">
        <f>IF(R387=0,0,COUNTIF($R$4:R387,1))</f>
        <v>0</v>
      </c>
      <c r="U387" s="40">
        <f t="shared" si="26"/>
        <v>0</v>
      </c>
      <c r="V387" s="35"/>
      <c r="W387" s="35"/>
      <c r="X387" s="35"/>
      <c r="Y387" s="35"/>
      <c r="Z387" s="35"/>
      <c r="AA387" s="35"/>
      <c r="AB387" s="35"/>
    </row>
    <row r="388" spans="1:28" ht="18" hidden="1" customHeight="1" thickBot="1" x14ac:dyDescent="0.2">
      <c r="A388" s="43"/>
      <c r="B388" s="44"/>
      <c r="C388" s="45" t="str">
        <f>IF(B388="","",IF(COUNT(D388:M388)=0,"",IF(O388&lt;6,SUM(D388:M388)+0.0001,SUM(SMALL(D388:M388,{1;2;3;4;5;6}))+(P388/10))))</f>
        <v/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" t="str">
        <f>IF(B388="","",IF(COUNT(D388:M388)=0,100,AVERAGEIF(D388:M388,"&lt;100")))</f>
        <v/>
      </c>
      <c r="O388" s="3">
        <f t="shared" ref="O388:O425" si="27">MIN(COUNT(D388:M388),6)</f>
        <v>0</v>
      </c>
      <c r="P388" s="35"/>
      <c r="Q388" s="39">
        <f t="shared" ref="Q388:Q425" si="28">IF(AND(ISNUMBER(A388),U388=1),1,0)</f>
        <v>0</v>
      </c>
      <c r="R388" s="39">
        <f t="shared" ref="R388:R425" si="29">IF(AND(ISTEXT(A388),U388=1),1,0)</f>
        <v>0</v>
      </c>
      <c r="S388" s="39">
        <f>IF(Q388=0,0,COUNTIF($Q$4:Q388,1))</f>
        <v>0</v>
      </c>
      <c r="T388" s="39">
        <f>IF(R388=0,0,COUNTIF($R$4:R388,1))</f>
        <v>0</v>
      </c>
      <c r="U388" s="40">
        <f t="shared" ref="U388:U425" si="30">IF(B388="",0,1)</f>
        <v>0</v>
      </c>
      <c r="V388" s="35"/>
      <c r="W388" s="35"/>
      <c r="X388" s="35"/>
      <c r="Y388" s="35"/>
      <c r="Z388" s="35"/>
      <c r="AA388" s="35"/>
      <c r="AB388" s="35"/>
    </row>
    <row r="389" spans="1:28" ht="18" hidden="1" customHeight="1" thickTop="1" thickBot="1" x14ac:dyDescent="0.25">
      <c r="A389" s="47"/>
      <c r="B389" s="48" t="str">
        <f ca="1">IF(Keppendur!B387="","",Keppendur!B387)</f>
        <v/>
      </c>
      <c r="C389" s="49" t="str">
        <f ca="1">IF(B389="","",IF(COUNT(D389:M389)=0,"",IF(O389&lt;6,SUM(D389:M389)+0.0001,SUM(SMALL(D389:M389,{1;2;3;4;5;6}))+(P389/10))))</f>
        <v/>
      </c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4" t="str">
        <f ca="1">IF(B389="","",IF(COUNT(D389:M389)=0,200,AVERAGEIF(D389:M389,"&lt;200")))</f>
        <v/>
      </c>
      <c r="O389" s="3">
        <f t="shared" si="27"/>
        <v>0</v>
      </c>
      <c r="P389" s="35"/>
      <c r="Q389" s="39">
        <f t="shared" ca="1" si="28"/>
        <v>0</v>
      </c>
      <c r="R389" s="39">
        <f t="shared" ca="1" si="29"/>
        <v>0</v>
      </c>
      <c r="S389" s="39">
        <f ca="1">IF(Q389=0,0,COUNTIF($Q$4:Q389,1))</f>
        <v>0</v>
      </c>
      <c r="T389" s="39">
        <f ca="1">IF(R389=0,0,COUNTIF($R$4:R389,1))</f>
        <v>0</v>
      </c>
      <c r="U389" s="40">
        <f t="shared" ca="1" si="30"/>
        <v>0</v>
      </c>
      <c r="V389" s="35"/>
      <c r="W389" s="35"/>
      <c r="X389" s="35"/>
      <c r="Y389" s="35"/>
      <c r="Z389" s="35"/>
      <c r="AA389" s="35"/>
      <c r="AB389" s="35"/>
    </row>
    <row r="390" spans="1:28" ht="18" customHeight="1" thickTop="1" x14ac:dyDescent="0.2">
      <c r="A390" s="78">
        <v>65</v>
      </c>
      <c r="B390" s="79" t="s">
        <v>106</v>
      </c>
      <c r="C390" s="70">
        <f>IF(B390="","",IF(COUNT(D390:M390)=0,"",IF(O390&lt;6,SUM(D390:M390)+0.0001,SUM(SMALL(D390:M390,{1;2;3;4;5;6}))+(P390/10))))</f>
        <v>308.00009999999997</v>
      </c>
      <c r="D390" s="80">
        <v>62</v>
      </c>
      <c r="E390" s="80">
        <v>64</v>
      </c>
      <c r="F390" s="80">
        <v>61</v>
      </c>
      <c r="G390" s="80">
        <v>59</v>
      </c>
      <c r="H390" s="80">
        <v>62</v>
      </c>
      <c r="I390" s="80"/>
      <c r="J390" s="80"/>
      <c r="K390" s="80"/>
      <c r="L390" s="80"/>
      <c r="M390" s="80"/>
      <c r="N390" s="4">
        <f>IF(B390="","",IF(COUNT(D390:M390)=0,100,AVERAGEIF(D390:M390,"&lt;100")))</f>
        <v>61.6</v>
      </c>
      <c r="O390" s="3">
        <f t="shared" si="27"/>
        <v>5</v>
      </c>
      <c r="P390" s="35"/>
      <c r="Q390" s="39">
        <f t="shared" si="28"/>
        <v>1</v>
      </c>
      <c r="R390" s="39">
        <f t="shared" si="29"/>
        <v>0</v>
      </c>
      <c r="S390" s="39">
        <f ca="1">IF(Q390=0,0,COUNTIF($Q$4:Q390,1))</f>
        <v>189</v>
      </c>
      <c r="T390" s="39">
        <f>IF(R390=0,0,COUNTIF($R$4:R390,1))</f>
        <v>0</v>
      </c>
      <c r="U390" s="82">
        <f t="shared" si="30"/>
        <v>1</v>
      </c>
      <c r="V390" s="35"/>
      <c r="W390" s="35"/>
      <c r="X390" s="35"/>
      <c r="Y390" s="35"/>
      <c r="Z390" s="35"/>
      <c r="AA390" s="35"/>
      <c r="AB390" s="35"/>
    </row>
    <row r="391" spans="1:28" ht="18" customHeight="1" x14ac:dyDescent="0.2">
      <c r="A391" s="78">
        <v>65</v>
      </c>
      <c r="B391" s="79" t="s">
        <v>231</v>
      </c>
      <c r="C391" s="70">
        <f>IF(B391="","",IF(COUNT(D391:M391)=0,"",IF(O391&lt;6,SUM(D391:M391)+0.0001,SUM(SMALL(D391:M391,{1;2;3;4;5;6}))+(P391/10))))</f>
        <v>317.00009999999997</v>
      </c>
      <c r="D391" s="80">
        <v>67</v>
      </c>
      <c r="E391" s="80">
        <v>65</v>
      </c>
      <c r="F391" s="80">
        <v>61</v>
      </c>
      <c r="G391" s="80">
        <v>63</v>
      </c>
      <c r="H391" s="80">
        <v>61</v>
      </c>
      <c r="I391" s="80"/>
      <c r="J391" s="80"/>
      <c r="K391" s="80"/>
      <c r="L391" s="80"/>
      <c r="M391" s="80"/>
      <c r="N391" s="4">
        <f>IF(B391="","",IF(COUNT(D391:M391)=0,100,AVERAGEIF(D391:M391,"&lt;100")))</f>
        <v>63.4</v>
      </c>
      <c r="O391" s="3">
        <f t="shared" si="27"/>
        <v>5</v>
      </c>
      <c r="P391" s="35"/>
      <c r="Q391" s="39">
        <f t="shared" si="28"/>
        <v>1</v>
      </c>
      <c r="R391" s="39">
        <f t="shared" si="29"/>
        <v>0</v>
      </c>
      <c r="S391" s="39">
        <f ca="1">IF(Q391=0,0,COUNTIF($Q$4:Q391,1))</f>
        <v>190</v>
      </c>
      <c r="T391" s="39">
        <f>IF(R391=0,0,COUNTIF($R$4:R391,1))</f>
        <v>0</v>
      </c>
      <c r="U391" s="82">
        <f t="shared" si="30"/>
        <v>1</v>
      </c>
      <c r="V391" s="35"/>
      <c r="W391" s="35"/>
      <c r="X391" s="35"/>
      <c r="Y391" s="35"/>
      <c r="Z391" s="35"/>
      <c r="AA391" s="35"/>
      <c r="AB391" s="35"/>
    </row>
    <row r="392" spans="1:28" ht="18" customHeight="1" x14ac:dyDescent="0.2">
      <c r="A392" s="78">
        <v>65</v>
      </c>
      <c r="B392" s="79" t="s">
        <v>232</v>
      </c>
      <c r="C392" s="70">
        <f>IF(B392="","",IF(COUNT(D392:M392)=0,"",IF(O392&lt;6,SUM(D392:M392)+0.0001,SUM(SMALL(D392:M392,{1;2;3;4;5;6}))+(P392/10))))</f>
        <v>327.00009999999997</v>
      </c>
      <c r="D392" s="80">
        <v>65</v>
      </c>
      <c r="E392" s="80">
        <v>61</v>
      </c>
      <c r="F392" s="80">
        <v>61</v>
      </c>
      <c r="G392" s="80">
        <v>70</v>
      </c>
      <c r="H392" s="80">
        <v>70</v>
      </c>
      <c r="I392" s="80"/>
      <c r="J392" s="80"/>
      <c r="K392" s="80"/>
      <c r="L392" s="80"/>
      <c r="M392" s="80"/>
      <c r="N392" s="4">
        <f>IF(B392="","",IF(COUNT(D392:M392)=0,100,AVERAGEIF(D392:M392,"&lt;100")))</f>
        <v>65.400000000000006</v>
      </c>
      <c r="O392" s="3">
        <f t="shared" si="27"/>
        <v>5</v>
      </c>
      <c r="P392" s="35"/>
      <c r="Q392" s="39">
        <f t="shared" si="28"/>
        <v>1</v>
      </c>
      <c r="R392" s="39">
        <f t="shared" si="29"/>
        <v>0</v>
      </c>
      <c r="S392" s="39">
        <f ca="1">IF(Q392=0,0,COUNTIF($Q$4:Q392,1))</f>
        <v>191</v>
      </c>
      <c r="T392" s="39">
        <f>IF(R392=0,0,COUNTIF($R$4:R392,1))</f>
        <v>0</v>
      </c>
      <c r="U392" s="82">
        <f t="shared" si="30"/>
        <v>1</v>
      </c>
      <c r="V392" s="35"/>
      <c r="W392" s="35"/>
      <c r="X392" s="35"/>
      <c r="Y392" s="35"/>
      <c r="Z392" s="35"/>
      <c r="AA392" s="35"/>
      <c r="AB392" s="35"/>
    </row>
    <row r="393" spans="1:28" ht="18" customHeight="1" thickBot="1" x14ac:dyDescent="0.25">
      <c r="A393" s="78">
        <v>65</v>
      </c>
      <c r="B393" s="79" t="s">
        <v>104</v>
      </c>
      <c r="C393" s="90">
        <f>IF(B393="","",IF(COUNT(D393:M393)=0,"",IF(O393&lt;6,SUM(D393:M393)+0.0001,SUM(SMALL(D393:M393,{1;2;3;4;5;6}))+(P393/10))))</f>
        <v>310.00009999999997</v>
      </c>
      <c r="D393" s="91">
        <v>59</v>
      </c>
      <c r="E393" s="80">
        <v>62</v>
      </c>
      <c r="F393" s="80">
        <v>60</v>
      </c>
      <c r="G393" s="80">
        <v>64</v>
      </c>
      <c r="H393" s="80">
        <v>65</v>
      </c>
      <c r="I393" s="80"/>
      <c r="J393" s="80"/>
      <c r="K393" s="80"/>
      <c r="L393" s="80"/>
      <c r="M393" s="80"/>
      <c r="N393" s="4">
        <f>IF(B393="","",IF(COUNT(D393:M393)=0,100,AVERAGEIF(D393:M393,"&lt;100")))</f>
        <v>62</v>
      </c>
      <c r="O393" s="3">
        <f t="shared" si="27"/>
        <v>5</v>
      </c>
      <c r="P393" s="35"/>
      <c r="Q393" s="39">
        <f t="shared" si="28"/>
        <v>1</v>
      </c>
      <c r="R393" s="39">
        <f t="shared" si="29"/>
        <v>0</v>
      </c>
      <c r="S393" s="39">
        <f ca="1">IF(Q393=0,0,COUNTIF($Q$4:Q393,1))</f>
        <v>192</v>
      </c>
      <c r="T393" s="39">
        <f>IF(R393=0,0,COUNTIF($R$4:R393,1))</f>
        <v>0</v>
      </c>
      <c r="U393" s="82">
        <f t="shared" si="30"/>
        <v>1</v>
      </c>
      <c r="V393" s="35"/>
      <c r="W393" s="35"/>
      <c r="X393" s="35"/>
      <c r="Y393" s="35"/>
      <c r="Z393" s="35"/>
      <c r="AA393" s="35"/>
      <c r="AB393" s="35"/>
    </row>
    <row r="394" spans="1:28" ht="18" hidden="1" customHeight="1" thickBot="1" x14ac:dyDescent="0.25">
      <c r="A394" s="92"/>
      <c r="B394" s="89"/>
      <c r="C394" s="90" t="str">
        <f>IF(B394="","",IF(COUNT(D394:M394)=0,"",IF(O394&lt;6,SUM(D394:M394)+0.0001,SUM(SMALL(D394:M394,{1;2;3;4;5;6}))+(P394/10))))</f>
        <v/>
      </c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4" t="str">
        <f>IF(B394="","",IF(COUNT(D394:M394)=0,100,AVERAGEIF(D394:M394,"&lt;100")))</f>
        <v/>
      </c>
      <c r="O394" s="3">
        <f t="shared" si="27"/>
        <v>0</v>
      </c>
      <c r="P394" s="35"/>
      <c r="Q394" s="39">
        <f t="shared" si="28"/>
        <v>0</v>
      </c>
      <c r="R394" s="39">
        <f t="shared" si="29"/>
        <v>0</v>
      </c>
      <c r="S394" s="39">
        <f>IF(Q394=0,0,COUNTIF($Q$4:Q394,1))</f>
        <v>0</v>
      </c>
      <c r="T394" s="39">
        <f>IF(R394=0,0,COUNTIF($R$4:R394,1))</f>
        <v>0</v>
      </c>
      <c r="U394" s="82">
        <f t="shared" si="30"/>
        <v>0</v>
      </c>
      <c r="V394" s="35"/>
      <c r="W394" s="35"/>
      <c r="X394" s="35"/>
      <c r="Y394" s="35"/>
      <c r="Z394" s="35"/>
      <c r="AA394" s="35"/>
      <c r="AB394" s="35"/>
    </row>
    <row r="395" spans="1:28" ht="18" customHeight="1" thickTop="1" thickBot="1" x14ac:dyDescent="0.25">
      <c r="A395" s="83" t="s">
        <v>233</v>
      </c>
      <c r="B395" s="84" t="str">
        <f ca="1">IF(Keppendur!B393="","",Keppendur!B393)</f>
        <v>Ásgeir I - Ásgeir N - Einar - Elliði</v>
      </c>
      <c r="C395" s="85">
        <f ca="1">IF(B395="","",IF(COUNT(D395:M395)=0,"",IF(O395&lt;6,SUM(D395:M395)+0.0001,SUM(SMALL(D395:M395,{1;2;3;4;5;6}))+(P395/10))))</f>
        <v>597.00009999999997</v>
      </c>
      <c r="D395" s="86">
        <v>121</v>
      </c>
      <c r="E395" s="86">
        <v>119</v>
      </c>
      <c r="F395" s="86">
        <v>116</v>
      </c>
      <c r="G395" s="86">
        <v>120</v>
      </c>
      <c r="H395" s="86">
        <v>121</v>
      </c>
      <c r="I395" s="86"/>
      <c r="J395" s="86"/>
      <c r="K395" s="86"/>
      <c r="L395" s="86"/>
      <c r="M395" s="86"/>
      <c r="N395" s="4">
        <f ca="1">IF(B395="","",IF(COUNT(D395:M395)=0,200,AVERAGEIF(D395:M395,"&lt;200")))</f>
        <v>119.4</v>
      </c>
      <c r="O395" s="3">
        <f t="shared" si="27"/>
        <v>5</v>
      </c>
      <c r="P395" s="35"/>
      <c r="Q395" s="39">
        <f t="shared" ca="1" si="28"/>
        <v>0</v>
      </c>
      <c r="R395" s="39">
        <f t="shared" ca="1" si="29"/>
        <v>1</v>
      </c>
      <c r="S395" s="39">
        <f ca="1">IF(Q395=0,0,COUNTIF($Q$4:Q395,1))</f>
        <v>0</v>
      </c>
      <c r="T395" s="39">
        <f ca="1">IF(R395=0,0,COUNTIF($R$4:R395,1))</f>
        <v>42</v>
      </c>
      <c r="U395" s="82">
        <f t="shared" ca="1" si="30"/>
        <v>1</v>
      </c>
      <c r="V395" s="35"/>
      <c r="W395" s="35"/>
      <c r="X395" s="35"/>
      <c r="Y395" s="35"/>
      <c r="Z395" s="35"/>
      <c r="AA395" s="35"/>
      <c r="AB395" s="35"/>
    </row>
    <row r="396" spans="1:28" ht="18" hidden="1" customHeight="1" thickTop="1" x14ac:dyDescent="0.2">
      <c r="A396" s="38"/>
      <c r="B396" s="41"/>
      <c r="C396" s="2" t="str">
        <f>IF(B396="","",IF(COUNT(D396:M396)=0,"",IF(O396&lt;6,SUM(D396:M396)+0.0001,SUM(SMALL(D396:M396,{1;2;3;4;5;6}))+(P396/10))))</f>
        <v/>
      </c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4" t="str">
        <f>IF(B396="","",IF(COUNT(D396:M396)=0,100,AVERAGEIF(D396:M396,"&lt;100")))</f>
        <v/>
      </c>
      <c r="O396" s="3">
        <f t="shared" si="27"/>
        <v>0</v>
      </c>
      <c r="P396" s="35"/>
      <c r="Q396" s="39">
        <f t="shared" si="28"/>
        <v>0</v>
      </c>
      <c r="R396" s="39">
        <f t="shared" si="29"/>
        <v>0</v>
      </c>
      <c r="S396" s="39">
        <f>IF(Q396=0,0,COUNTIF($Q$4:Q396,1))</f>
        <v>0</v>
      </c>
      <c r="T396" s="39">
        <f>IF(R396=0,0,COUNTIF($R$4:R396,1))</f>
        <v>0</v>
      </c>
      <c r="U396" s="40">
        <f t="shared" si="30"/>
        <v>0</v>
      </c>
      <c r="V396" s="35"/>
      <c r="W396" s="35"/>
      <c r="X396" s="35"/>
      <c r="Y396" s="35"/>
      <c r="Z396" s="35"/>
      <c r="AA396" s="35"/>
      <c r="AB396" s="35"/>
    </row>
    <row r="397" spans="1:28" ht="18" hidden="1" customHeight="1" x14ac:dyDescent="0.2">
      <c r="A397" s="38"/>
      <c r="B397" s="41"/>
      <c r="C397" s="2" t="str">
        <f>IF(B397="","",IF(COUNT(D397:M397)=0,"",IF(O397&lt;6,SUM(D397:M397)+0.0001,SUM(SMALL(D397:M397,{1;2;3;4;5;6}))+(P397/10))))</f>
        <v/>
      </c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4" t="str">
        <f>IF(B397="","",IF(COUNT(D397:M397)=0,100,AVERAGEIF(D397:M397,"&lt;100")))</f>
        <v/>
      </c>
      <c r="O397" s="3">
        <f t="shared" si="27"/>
        <v>0</v>
      </c>
      <c r="P397" s="35"/>
      <c r="Q397" s="39">
        <f t="shared" si="28"/>
        <v>0</v>
      </c>
      <c r="R397" s="39">
        <f t="shared" si="29"/>
        <v>0</v>
      </c>
      <c r="S397" s="39">
        <f>IF(Q397=0,0,COUNTIF($Q$4:Q397,1))</f>
        <v>0</v>
      </c>
      <c r="T397" s="39">
        <f>IF(R397=0,0,COUNTIF($R$4:R397,1))</f>
        <v>0</v>
      </c>
      <c r="U397" s="40">
        <f t="shared" si="30"/>
        <v>0</v>
      </c>
      <c r="V397" s="35"/>
      <c r="W397" s="35"/>
      <c r="X397" s="35"/>
      <c r="Y397" s="35"/>
      <c r="Z397" s="35"/>
      <c r="AA397" s="35"/>
      <c r="AB397" s="35"/>
    </row>
    <row r="398" spans="1:28" ht="18" hidden="1" customHeight="1" x14ac:dyDescent="0.2">
      <c r="A398" s="38"/>
      <c r="B398" s="41"/>
      <c r="C398" s="2" t="str">
        <f>IF(B398="","",IF(COUNT(D398:M398)=0,"",IF(O398&lt;6,SUM(D398:M398)+0.0001,SUM(SMALL(D398:M398,{1;2;3;4;5;6}))+(P398/10))))</f>
        <v/>
      </c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4" t="str">
        <f>IF(B398="","",IF(COUNT(D398:M398)=0,100,AVERAGEIF(D398:M398,"&lt;100")))</f>
        <v/>
      </c>
      <c r="O398" s="3">
        <f t="shared" si="27"/>
        <v>0</v>
      </c>
      <c r="P398" s="35"/>
      <c r="Q398" s="39">
        <f t="shared" si="28"/>
        <v>0</v>
      </c>
      <c r="R398" s="39">
        <f t="shared" si="29"/>
        <v>0</v>
      </c>
      <c r="S398" s="39">
        <f>IF(Q398=0,0,COUNTIF($Q$4:Q398,1))</f>
        <v>0</v>
      </c>
      <c r="T398" s="39">
        <f>IF(R398=0,0,COUNTIF($R$4:R398,1))</f>
        <v>0</v>
      </c>
      <c r="U398" s="40">
        <f t="shared" si="30"/>
        <v>0</v>
      </c>
      <c r="V398" s="35"/>
      <c r="W398" s="35"/>
      <c r="X398" s="35"/>
      <c r="Y398" s="35"/>
      <c r="Z398" s="35"/>
      <c r="AA398" s="35"/>
      <c r="AB398" s="35"/>
    </row>
    <row r="399" spans="1:28" ht="18" hidden="1" customHeight="1" x14ac:dyDescent="0.2">
      <c r="A399" s="38"/>
      <c r="B399" s="41"/>
      <c r="C399" s="2" t="str">
        <f>IF(B399="","",IF(COUNT(D399:M399)=0,"",IF(O399&lt;6,SUM(D399:M399)+0.0001,SUM(SMALL(D399:M399,{1;2;3;4;5;6}))+(P399/10))))</f>
        <v/>
      </c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4" t="str">
        <f>IF(B399="","",IF(COUNT(D399:M399)=0,100,AVERAGEIF(D399:M399,"&lt;100")))</f>
        <v/>
      </c>
      <c r="O399" s="3">
        <f t="shared" si="27"/>
        <v>0</v>
      </c>
      <c r="P399" s="35"/>
      <c r="Q399" s="39">
        <f t="shared" si="28"/>
        <v>0</v>
      </c>
      <c r="R399" s="39">
        <f t="shared" si="29"/>
        <v>0</v>
      </c>
      <c r="S399" s="39">
        <f>IF(Q399=0,0,COUNTIF($Q$4:Q399,1))</f>
        <v>0</v>
      </c>
      <c r="T399" s="39">
        <f>IF(R399=0,0,COUNTIF($R$4:R399,1))</f>
        <v>0</v>
      </c>
      <c r="U399" s="40">
        <f t="shared" si="30"/>
        <v>0</v>
      </c>
      <c r="V399" s="35"/>
      <c r="W399" s="35"/>
      <c r="X399" s="35"/>
      <c r="Y399" s="35"/>
      <c r="Z399" s="35"/>
      <c r="AA399" s="35"/>
      <c r="AB399" s="35"/>
    </row>
    <row r="400" spans="1:28" ht="18" hidden="1" customHeight="1" thickBot="1" x14ac:dyDescent="0.2">
      <c r="A400" s="43"/>
      <c r="B400" s="44"/>
      <c r="C400" s="45" t="str">
        <f>IF(B400="","",IF(COUNT(D400:M400)=0,"",IF(O400&lt;6,SUM(D400:M400)+0.0001,SUM(SMALL(D400:M400,{1;2;3;4;5;6}))+(P400/10))))</f>
        <v/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" t="str">
        <f>IF(B400="","",IF(COUNT(D400:M400)=0,100,AVERAGEIF(D400:M400,"&lt;100")))</f>
        <v/>
      </c>
      <c r="O400" s="3">
        <f t="shared" si="27"/>
        <v>0</v>
      </c>
      <c r="P400" s="35"/>
      <c r="Q400" s="39">
        <f t="shared" si="28"/>
        <v>0</v>
      </c>
      <c r="R400" s="39">
        <f t="shared" si="29"/>
        <v>0</v>
      </c>
      <c r="S400" s="39">
        <f>IF(Q400=0,0,COUNTIF($Q$4:Q400,1))</f>
        <v>0</v>
      </c>
      <c r="T400" s="39">
        <f>IF(R400=0,0,COUNTIF($R$4:R400,1))</f>
        <v>0</v>
      </c>
      <c r="U400" s="40">
        <f t="shared" si="30"/>
        <v>0</v>
      </c>
      <c r="V400" s="35"/>
      <c r="W400" s="35"/>
      <c r="X400" s="35"/>
      <c r="Y400" s="35"/>
      <c r="Z400" s="35"/>
      <c r="AA400" s="35"/>
      <c r="AB400" s="35"/>
    </row>
    <row r="401" spans="1:28" ht="18" hidden="1" customHeight="1" thickTop="1" thickBot="1" x14ac:dyDescent="0.25">
      <c r="A401" s="47"/>
      <c r="B401" s="48" t="str">
        <f ca="1">IF(Keppendur!B399="","",Keppendur!B399)</f>
        <v/>
      </c>
      <c r="C401" s="49" t="str">
        <f ca="1">IF(B401="","",IF(COUNT(D401:M401)=0,"",IF(O401&lt;6,SUM(D401:M401)+0.0001,SUM(SMALL(D401:M401,{1;2;3;4;5;6}))+(P401/10))))</f>
        <v/>
      </c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4" t="str">
        <f ca="1">IF(B401="","",IF(COUNT(D401:M401)=0,200,AVERAGEIF(D401:M401,"&lt;200")))</f>
        <v/>
      </c>
      <c r="O401" s="3">
        <f t="shared" si="27"/>
        <v>0</v>
      </c>
      <c r="P401" s="35"/>
      <c r="Q401" s="39">
        <f t="shared" ca="1" si="28"/>
        <v>0</v>
      </c>
      <c r="R401" s="39">
        <f t="shared" ca="1" si="29"/>
        <v>0</v>
      </c>
      <c r="S401" s="39">
        <f ca="1">IF(Q401=0,0,COUNTIF($Q$4:Q401,1))</f>
        <v>0</v>
      </c>
      <c r="T401" s="39">
        <f ca="1">IF(R401=0,0,COUNTIF($R$4:R401,1))</f>
        <v>0</v>
      </c>
      <c r="U401" s="40">
        <f t="shared" ca="1" si="30"/>
        <v>0</v>
      </c>
      <c r="V401" s="35"/>
      <c r="W401" s="35"/>
      <c r="X401" s="35"/>
      <c r="Y401" s="35"/>
      <c r="Z401" s="35"/>
      <c r="AA401" s="35"/>
      <c r="AB401" s="35"/>
    </row>
    <row r="402" spans="1:28" ht="18" hidden="1" customHeight="1" thickTop="1" x14ac:dyDescent="0.2">
      <c r="A402" s="38"/>
      <c r="B402" s="41"/>
      <c r="C402" s="2" t="str">
        <f>IF(B402="","",IF(COUNT(D402:M402)=0,"",IF(O402&lt;6,SUM(D402:M402)+0.0001,SUM(SMALL(D402:M402,{1;2;3;4;5;6}))+(P402/10))))</f>
        <v/>
      </c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4" t="str">
        <f>IF(B402="","",IF(COUNT(D402:M402)=0,100,AVERAGEIF(D402:M402,"&lt;100")))</f>
        <v/>
      </c>
      <c r="O402" s="3">
        <f t="shared" si="27"/>
        <v>0</v>
      </c>
      <c r="P402" s="35"/>
      <c r="Q402" s="39">
        <f t="shared" si="28"/>
        <v>0</v>
      </c>
      <c r="R402" s="39">
        <f t="shared" si="29"/>
        <v>0</v>
      </c>
      <c r="S402" s="39">
        <f>IF(Q402=0,0,COUNTIF($Q$4:Q402,1))</f>
        <v>0</v>
      </c>
      <c r="T402" s="39">
        <f>IF(R402=0,0,COUNTIF($R$4:R402,1))</f>
        <v>0</v>
      </c>
      <c r="U402" s="40">
        <f t="shared" si="30"/>
        <v>0</v>
      </c>
      <c r="V402" s="35"/>
      <c r="W402" s="35"/>
      <c r="X402" s="35"/>
      <c r="Y402" s="35"/>
      <c r="Z402" s="35"/>
      <c r="AA402" s="35"/>
      <c r="AB402" s="35"/>
    </row>
    <row r="403" spans="1:28" ht="18" hidden="1" customHeight="1" x14ac:dyDescent="0.2">
      <c r="A403" s="38"/>
      <c r="B403" s="41"/>
      <c r="C403" s="2" t="str">
        <f>IF(B403="","",IF(COUNT(D403:M403)=0,"",IF(O403&lt;6,SUM(D403:M403)+0.0001,SUM(SMALL(D403:M403,{1;2;3;4;5;6}))+(P403/10))))</f>
        <v/>
      </c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4" t="str">
        <f>IF(B403="","",IF(COUNT(D403:M403)=0,100,AVERAGEIF(D403:M403,"&lt;100")))</f>
        <v/>
      </c>
      <c r="O403" s="3">
        <f t="shared" si="27"/>
        <v>0</v>
      </c>
      <c r="P403" s="35"/>
      <c r="Q403" s="39">
        <f t="shared" si="28"/>
        <v>0</v>
      </c>
      <c r="R403" s="39">
        <f t="shared" si="29"/>
        <v>0</v>
      </c>
      <c r="S403" s="39">
        <f>IF(Q403=0,0,COUNTIF($Q$4:Q403,1))</f>
        <v>0</v>
      </c>
      <c r="T403" s="39">
        <f>IF(R403=0,0,COUNTIF($R$4:R403,1))</f>
        <v>0</v>
      </c>
      <c r="U403" s="40">
        <f t="shared" si="30"/>
        <v>0</v>
      </c>
      <c r="V403" s="35"/>
      <c r="W403" s="35"/>
      <c r="X403" s="35"/>
      <c r="Y403" s="35"/>
      <c r="Z403" s="35"/>
      <c r="AA403" s="35"/>
      <c r="AB403" s="35"/>
    </row>
    <row r="404" spans="1:28" ht="18" hidden="1" customHeight="1" x14ac:dyDescent="0.2">
      <c r="A404" s="38"/>
      <c r="B404" s="41"/>
      <c r="C404" s="2" t="str">
        <f>IF(B404="","",IF(COUNT(D404:M404)=0,"",IF(O404&lt;6,SUM(D404:M404)+0.0001,SUM(SMALL(D404:M404,{1;2;3;4;5;6}))+(P404/10))))</f>
        <v/>
      </c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4" t="str">
        <f>IF(B404="","",IF(COUNT(D404:M404)=0,100,AVERAGEIF(D404:M404,"&lt;100")))</f>
        <v/>
      </c>
      <c r="O404" s="3">
        <f t="shared" si="27"/>
        <v>0</v>
      </c>
      <c r="P404" s="35"/>
      <c r="Q404" s="39">
        <f t="shared" si="28"/>
        <v>0</v>
      </c>
      <c r="R404" s="39">
        <f t="shared" si="29"/>
        <v>0</v>
      </c>
      <c r="S404" s="39">
        <f>IF(Q404=0,0,COUNTIF($Q$4:Q404,1))</f>
        <v>0</v>
      </c>
      <c r="T404" s="39">
        <f>IF(R404=0,0,COUNTIF($R$4:R404,1))</f>
        <v>0</v>
      </c>
      <c r="U404" s="40">
        <f t="shared" si="30"/>
        <v>0</v>
      </c>
      <c r="V404" s="35"/>
      <c r="W404" s="35"/>
      <c r="X404" s="35"/>
      <c r="Y404" s="35"/>
      <c r="Z404" s="35"/>
      <c r="AA404" s="35"/>
      <c r="AB404" s="35"/>
    </row>
    <row r="405" spans="1:28" ht="18" hidden="1" customHeight="1" x14ac:dyDescent="0.2">
      <c r="A405" s="38"/>
      <c r="B405" s="41"/>
      <c r="C405" s="2" t="str">
        <f>IF(B405="","",IF(COUNT(D405:M405)=0,"",IF(O405&lt;6,SUM(D405:M405)+0.0001,SUM(SMALL(D405:M405,{1;2;3;4;5;6}))+(P405/10))))</f>
        <v/>
      </c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4" t="str">
        <f>IF(B405="","",IF(COUNT(D405:M405)=0,100,AVERAGEIF(D405:M405,"&lt;100")))</f>
        <v/>
      </c>
      <c r="O405" s="3">
        <f t="shared" si="27"/>
        <v>0</v>
      </c>
      <c r="P405" s="35"/>
      <c r="Q405" s="39">
        <f t="shared" si="28"/>
        <v>0</v>
      </c>
      <c r="R405" s="39">
        <f t="shared" si="29"/>
        <v>0</v>
      </c>
      <c r="S405" s="39">
        <f>IF(Q405=0,0,COUNTIF($Q$4:Q405,1))</f>
        <v>0</v>
      </c>
      <c r="T405" s="39">
        <f>IF(R405=0,0,COUNTIF($R$4:R405,1))</f>
        <v>0</v>
      </c>
      <c r="U405" s="40">
        <f t="shared" si="30"/>
        <v>0</v>
      </c>
      <c r="V405" s="35"/>
      <c r="W405" s="35"/>
      <c r="X405" s="35"/>
      <c r="Y405" s="35"/>
      <c r="Z405" s="35"/>
      <c r="AA405" s="35"/>
      <c r="AB405" s="35"/>
    </row>
    <row r="406" spans="1:28" ht="18" hidden="1" customHeight="1" thickBot="1" x14ac:dyDescent="0.2">
      <c r="A406" s="43"/>
      <c r="B406" s="44"/>
      <c r="C406" s="45" t="str">
        <f>IF(B406="","",IF(COUNT(D406:M406)=0,"",IF(O406&lt;6,SUM(D406:M406)+0.0001,SUM(SMALL(D406:M406,{1;2;3;4;5;6}))+(P406/10))))</f>
        <v/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" t="str">
        <f>IF(B406="","",IF(COUNT(D406:M406)=0,100,AVERAGEIF(D406:M406,"&lt;100")))</f>
        <v/>
      </c>
      <c r="O406" s="3">
        <f t="shared" si="27"/>
        <v>0</v>
      </c>
      <c r="P406" s="35"/>
      <c r="Q406" s="39">
        <f t="shared" si="28"/>
        <v>0</v>
      </c>
      <c r="R406" s="39">
        <f t="shared" si="29"/>
        <v>0</v>
      </c>
      <c r="S406" s="39">
        <f>IF(Q406=0,0,COUNTIF($Q$4:Q406,1))</f>
        <v>0</v>
      </c>
      <c r="T406" s="39">
        <f>IF(R406=0,0,COUNTIF($R$4:R406,1))</f>
        <v>0</v>
      </c>
      <c r="U406" s="40">
        <f t="shared" si="30"/>
        <v>0</v>
      </c>
      <c r="V406" s="35"/>
      <c r="W406" s="35"/>
      <c r="X406" s="35"/>
      <c r="Y406" s="35"/>
      <c r="Z406" s="35"/>
      <c r="AA406" s="35"/>
      <c r="AB406" s="35"/>
    </row>
    <row r="407" spans="1:28" ht="18" hidden="1" customHeight="1" thickTop="1" thickBot="1" x14ac:dyDescent="0.25">
      <c r="A407" s="47"/>
      <c r="B407" s="48" t="str">
        <f ca="1">IF(Keppendur!B405="","",Keppendur!B405)</f>
        <v/>
      </c>
      <c r="C407" s="49" t="str">
        <f ca="1">IF(B407="","",IF(COUNT(D407:M407)=0,"",IF(O407&lt;6,SUM(D407:M407)+0.0001,SUM(SMALL(D407:M407,{1;2;3;4;5;6}))+(P407/10))))</f>
        <v/>
      </c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4" t="str">
        <f ca="1">IF(B407="","",IF(COUNT(D407:M407)=0,200,AVERAGEIF(D407:M407,"&lt;200")))</f>
        <v/>
      </c>
      <c r="O407" s="3">
        <f t="shared" si="27"/>
        <v>0</v>
      </c>
      <c r="P407" s="35"/>
      <c r="Q407" s="39">
        <f t="shared" ca="1" si="28"/>
        <v>0</v>
      </c>
      <c r="R407" s="39">
        <f t="shared" ca="1" si="29"/>
        <v>0</v>
      </c>
      <c r="S407" s="39">
        <f ca="1">IF(Q407=0,0,COUNTIF($Q$4:Q407,1))</f>
        <v>0</v>
      </c>
      <c r="T407" s="39">
        <f ca="1">IF(R407=0,0,COUNTIF($R$4:R407,1))</f>
        <v>0</v>
      </c>
      <c r="U407" s="40">
        <f t="shared" ca="1" si="30"/>
        <v>0</v>
      </c>
      <c r="V407" s="35"/>
      <c r="W407" s="35"/>
      <c r="X407" s="35"/>
      <c r="Y407" s="35"/>
      <c r="Z407" s="35"/>
      <c r="AA407" s="35"/>
      <c r="AB407" s="35"/>
    </row>
    <row r="408" spans="1:28" ht="18" hidden="1" customHeight="1" thickTop="1" x14ac:dyDescent="0.2">
      <c r="A408" s="38"/>
      <c r="B408" s="41"/>
      <c r="C408" s="2" t="str">
        <f>IF(B408="","",IF(COUNT(D408:M408)=0,"",IF(O408&lt;6,SUM(D408:M408)+0.0001,SUM(SMALL(D408:M408,{1;2;3;4;5;6}))+(P408/10))))</f>
        <v/>
      </c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4" t="str">
        <f>IF(B408="","",IF(COUNT(D408:M408)=0,100,AVERAGEIF(D408:M408,"&lt;100")))</f>
        <v/>
      </c>
      <c r="O408" s="3">
        <f t="shared" si="27"/>
        <v>0</v>
      </c>
      <c r="P408" s="35"/>
      <c r="Q408" s="39">
        <f t="shared" si="28"/>
        <v>0</v>
      </c>
      <c r="R408" s="39">
        <f t="shared" si="29"/>
        <v>0</v>
      </c>
      <c r="S408" s="39">
        <f>IF(Q408=0,0,COUNTIF($Q$4:Q408,1))</f>
        <v>0</v>
      </c>
      <c r="T408" s="39">
        <f>IF(R408=0,0,COUNTIF($R$4:R408,1))</f>
        <v>0</v>
      </c>
      <c r="U408" s="40">
        <f t="shared" si="30"/>
        <v>0</v>
      </c>
      <c r="V408" s="35"/>
      <c r="W408" s="35"/>
      <c r="X408" s="35"/>
      <c r="Y408" s="35"/>
      <c r="Z408" s="35"/>
      <c r="AA408" s="35"/>
      <c r="AB408" s="35"/>
    </row>
    <row r="409" spans="1:28" ht="18" hidden="1" customHeight="1" x14ac:dyDescent="0.2">
      <c r="A409" s="38"/>
      <c r="B409" s="41"/>
      <c r="C409" s="2" t="str">
        <f>IF(B409="","",IF(COUNT(D409:M409)=0,"",IF(O409&lt;6,SUM(D409:M409)+0.0001,SUM(SMALL(D409:M409,{1;2;3;4;5;6}))+(P409/10))))</f>
        <v/>
      </c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4" t="str">
        <f>IF(B409="","",IF(COUNT(D409:M409)=0,100,AVERAGEIF(D409:M409,"&lt;100")))</f>
        <v/>
      </c>
      <c r="O409" s="3">
        <f t="shared" si="27"/>
        <v>0</v>
      </c>
      <c r="P409" s="35"/>
      <c r="Q409" s="39">
        <f t="shared" si="28"/>
        <v>0</v>
      </c>
      <c r="R409" s="39">
        <f t="shared" si="29"/>
        <v>0</v>
      </c>
      <c r="S409" s="39">
        <f>IF(Q409=0,0,COUNTIF($Q$4:Q409,1))</f>
        <v>0</v>
      </c>
      <c r="T409" s="39">
        <f>IF(R409=0,0,COUNTIF($R$4:R409,1))</f>
        <v>0</v>
      </c>
      <c r="U409" s="40">
        <f t="shared" si="30"/>
        <v>0</v>
      </c>
      <c r="V409" s="35"/>
      <c r="W409" s="35"/>
      <c r="X409" s="35"/>
      <c r="Y409" s="35"/>
      <c r="Z409" s="35"/>
      <c r="AA409" s="35"/>
      <c r="AB409" s="35"/>
    </row>
    <row r="410" spans="1:28" ht="18" hidden="1" customHeight="1" x14ac:dyDescent="0.2">
      <c r="A410" s="38"/>
      <c r="B410" s="41"/>
      <c r="C410" s="2" t="str">
        <f>IF(B410="","",IF(COUNT(D410:M410)=0,"",IF(O410&lt;6,SUM(D410:M410)+0.0001,SUM(SMALL(D410:M410,{1;2;3;4;5;6}))+(P410/10))))</f>
        <v/>
      </c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4" t="str">
        <f>IF(B410="","",IF(COUNT(D410:M410)=0,100,AVERAGEIF(D410:M410,"&lt;100")))</f>
        <v/>
      </c>
      <c r="O410" s="3">
        <f t="shared" si="27"/>
        <v>0</v>
      </c>
      <c r="P410" s="35"/>
      <c r="Q410" s="39">
        <f t="shared" si="28"/>
        <v>0</v>
      </c>
      <c r="R410" s="39">
        <f t="shared" si="29"/>
        <v>0</v>
      </c>
      <c r="S410" s="39">
        <f>IF(Q410=0,0,COUNTIF($Q$4:Q410,1))</f>
        <v>0</v>
      </c>
      <c r="T410" s="39">
        <f>IF(R410=0,0,COUNTIF($R$4:R410,1))</f>
        <v>0</v>
      </c>
      <c r="U410" s="40">
        <f t="shared" si="30"/>
        <v>0</v>
      </c>
      <c r="V410" s="35"/>
      <c r="W410" s="35"/>
      <c r="X410" s="35"/>
      <c r="Y410" s="35"/>
      <c r="Z410" s="35"/>
      <c r="AA410" s="35"/>
      <c r="AB410" s="35"/>
    </row>
    <row r="411" spans="1:28" ht="18" hidden="1" customHeight="1" x14ac:dyDescent="0.2">
      <c r="A411" s="38"/>
      <c r="B411" s="41"/>
      <c r="C411" s="2" t="str">
        <f>IF(B411="","",IF(COUNT(D411:M411)=0,"",IF(O411&lt;6,SUM(D411:M411)+0.0001,SUM(SMALL(D411:M411,{1;2;3;4;5;6}))+(P411/10))))</f>
        <v/>
      </c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4" t="str">
        <f>IF(B411="","",IF(COUNT(D411:M411)=0,100,AVERAGEIF(D411:M411,"&lt;100")))</f>
        <v/>
      </c>
      <c r="O411" s="3">
        <f t="shared" si="27"/>
        <v>0</v>
      </c>
      <c r="P411" s="35"/>
      <c r="Q411" s="39">
        <f t="shared" si="28"/>
        <v>0</v>
      </c>
      <c r="R411" s="39">
        <f t="shared" si="29"/>
        <v>0</v>
      </c>
      <c r="S411" s="39">
        <f>IF(Q411=0,0,COUNTIF($Q$4:Q411,1))</f>
        <v>0</v>
      </c>
      <c r="T411" s="39">
        <f>IF(R411=0,0,COUNTIF($R$4:R411,1))</f>
        <v>0</v>
      </c>
      <c r="U411" s="40">
        <f t="shared" si="30"/>
        <v>0</v>
      </c>
      <c r="V411" s="35"/>
      <c r="W411" s="35"/>
      <c r="X411" s="35"/>
      <c r="Y411" s="35"/>
      <c r="Z411" s="35"/>
      <c r="AA411" s="35"/>
      <c r="AB411" s="35"/>
    </row>
    <row r="412" spans="1:28" ht="18" hidden="1" customHeight="1" thickBot="1" x14ac:dyDescent="0.2">
      <c r="A412" s="43"/>
      <c r="B412" s="44"/>
      <c r="C412" s="45" t="str">
        <f>IF(B412="","",IF(COUNT(D412:M412)=0,"",IF(O412&lt;6,SUM(D412:M412)+0.0001,SUM(SMALL(D412:M412,{1;2;3;4;5;6}))+(P412/10))))</f>
        <v/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" t="str">
        <f>IF(B412="","",IF(COUNT(D412:M412)=0,100,AVERAGEIF(D412:M412,"&lt;100")))</f>
        <v/>
      </c>
      <c r="O412" s="3">
        <f t="shared" si="27"/>
        <v>0</v>
      </c>
      <c r="P412" s="35"/>
      <c r="Q412" s="39">
        <f t="shared" si="28"/>
        <v>0</v>
      </c>
      <c r="R412" s="39">
        <f t="shared" si="29"/>
        <v>0</v>
      </c>
      <c r="S412" s="39">
        <f>IF(Q412=0,0,COUNTIF($Q$4:Q412,1))</f>
        <v>0</v>
      </c>
      <c r="T412" s="39">
        <f>IF(R412=0,0,COUNTIF($R$4:R412,1))</f>
        <v>0</v>
      </c>
      <c r="U412" s="40">
        <f t="shared" si="30"/>
        <v>0</v>
      </c>
      <c r="V412" s="35"/>
      <c r="W412" s="35"/>
      <c r="X412" s="35"/>
      <c r="Y412" s="35"/>
      <c r="Z412" s="35"/>
      <c r="AA412" s="35"/>
      <c r="AB412" s="35"/>
    </row>
    <row r="413" spans="1:28" ht="18" hidden="1" customHeight="1" thickTop="1" thickBot="1" x14ac:dyDescent="0.25">
      <c r="A413" s="47"/>
      <c r="B413" s="48" t="str">
        <f ca="1">IF(Keppendur!B411="","",Keppendur!B411)</f>
        <v/>
      </c>
      <c r="C413" s="49" t="str">
        <f ca="1">IF(B413="","",IF(COUNT(D413:M413)=0,"",IF(O413&lt;6,SUM(D413:M413)+0.0001,SUM(SMALL(D413:M413,{1;2;3;4;5;6}))+(P413/10))))</f>
        <v/>
      </c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4" t="str">
        <f ca="1">IF(B413="","",IF(COUNT(D413:M413)=0,200,AVERAGEIF(D413:M413,"&lt;200")))</f>
        <v/>
      </c>
      <c r="O413" s="3">
        <f t="shared" si="27"/>
        <v>0</v>
      </c>
      <c r="P413" s="35"/>
      <c r="Q413" s="39">
        <f t="shared" ca="1" si="28"/>
        <v>0</v>
      </c>
      <c r="R413" s="39">
        <f t="shared" ca="1" si="29"/>
        <v>0</v>
      </c>
      <c r="S413" s="39">
        <f ca="1">IF(Q413=0,0,COUNTIF($Q$4:Q413,1))</f>
        <v>0</v>
      </c>
      <c r="T413" s="39">
        <f ca="1">IF(R413=0,0,COUNTIF($R$4:R413,1))</f>
        <v>0</v>
      </c>
      <c r="U413" s="40">
        <f t="shared" ca="1" si="30"/>
        <v>0</v>
      </c>
      <c r="V413" s="35"/>
      <c r="W413" s="35"/>
      <c r="X413" s="35"/>
      <c r="Y413" s="35"/>
      <c r="Z413" s="35"/>
      <c r="AA413" s="35"/>
      <c r="AB413" s="35"/>
    </row>
    <row r="414" spans="1:28" ht="18" hidden="1" customHeight="1" thickTop="1" x14ac:dyDescent="0.2">
      <c r="A414" s="38"/>
      <c r="B414" s="41"/>
      <c r="C414" s="2" t="str">
        <f>IF(B414="","",IF(COUNT(D414:M414)=0,"",IF(O414&lt;6,SUM(D414:M414)+0.0001,SUM(SMALL(D414:M414,{1;2;3;4;5;6}))+(P414/10))))</f>
        <v/>
      </c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4" t="str">
        <f>IF(B414="","",IF(COUNT(D414:M414)=0,100,AVERAGEIF(D414:M414,"&lt;100")))</f>
        <v/>
      </c>
      <c r="O414" s="3">
        <f t="shared" si="27"/>
        <v>0</v>
      </c>
      <c r="P414" s="35"/>
      <c r="Q414" s="39">
        <f t="shared" si="28"/>
        <v>0</v>
      </c>
      <c r="R414" s="39">
        <f t="shared" si="29"/>
        <v>0</v>
      </c>
      <c r="S414" s="39">
        <f>IF(Q414=0,0,COUNTIF($Q$4:Q414,1))</f>
        <v>0</v>
      </c>
      <c r="T414" s="39">
        <f>IF(R414=0,0,COUNTIF($R$4:R414,1))</f>
        <v>0</v>
      </c>
      <c r="U414" s="40">
        <f t="shared" si="30"/>
        <v>0</v>
      </c>
      <c r="V414" s="35"/>
      <c r="W414" s="35"/>
      <c r="X414" s="35"/>
      <c r="Y414" s="35"/>
      <c r="Z414" s="35"/>
      <c r="AA414" s="35"/>
      <c r="AB414" s="35"/>
    </row>
    <row r="415" spans="1:28" ht="18" hidden="1" customHeight="1" x14ac:dyDescent="0.2">
      <c r="A415" s="38"/>
      <c r="B415" s="41"/>
      <c r="C415" s="2" t="str">
        <f>IF(B415="","",IF(COUNT(D415:M415)=0,"",IF(O415&lt;6,SUM(D415:M415)+0.0001,SUM(SMALL(D415:M415,{1;2;3;4;5;6}))+(P415/10))))</f>
        <v/>
      </c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4" t="str">
        <f>IF(B415="","",IF(COUNT(D415:M415)=0,100,AVERAGEIF(D415:M415,"&lt;100")))</f>
        <v/>
      </c>
      <c r="O415" s="3">
        <f t="shared" si="27"/>
        <v>0</v>
      </c>
      <c r="P415" s="35"/>
      <c r="Q415" s="39">
        <f t="shared" si="28"/>
        <v>0</v>
      </c>
      <c r="R415" s="39">
        <f t="shared" si="29"/>
        <v>0</v>
      </c>
      <c r="S415" s="39">
        <f>IF(Q415=0,0,COUNTIF($Q$4:Q415,1))</f>
        <v>0</v>
      </c>
      <c r="T415" s="39">
        <f>IF(R415=0,0,COUNTIF($R$4:R415,1))</f>
        <v>0</v>
      </c>
      <c r="U415" s="40">
        <f t="shared" si="30"/>
        <v>0</v>
      </c>
      <c r="V415" s="35"/>
      <c r="W415" s="35"/>
      <c r="X415" s="35"/>
      <c r="Y415" s="35"/>
      <c r="Z415" s="35"/>
      <c r="AA415" s="35"/>
      <c r="AB415" s="35"/>
    </row>
    <row r="416" spans="1:28" ht="18" hidden="1" customHeight="1" x14ac:dyDescent="0.2">
      <c r="A416" s="38"/>
      <c r="B416" s="41"/>
      <c r="C416" s="2" t="str">
        <f>IF(B416="","",IF(COUNT(D416:M416)=0,"",IF(O416&lt;6,SUM(D416:M416)+0.0001,SUM(SMALL(D416:M416,{1;2;3;4;5;6}))+(P416/10))))</f>
        <v/>
      </c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4" t="str">
        <f>IF(B416="","",IF(COUNT(D416:M416)=0,100,AVERAGEIF(D416:M416,"&lt;100")))</f>
        <v/>
      </c>
      <c r="O416" s="3">
        <f t="shared" si="27"/>
        <v>0</v>
      </c>
      <c r="P416" s="35"/>
      <c r="Q416" s="39">
        <f t="shared" si="28"/>
        <v>0</v>
      </c>
      <c r="R416" s="39">
        <f t="shared" si="29"/>
        <v>0</v>
      </c>
      <c r="S416" s="39">
        <f>IF(Q416=0,0,COUNTIF($Q$4:Q416,1))</f>
        <v>0</v>
      </c>
      <c r="T416" s="39">
        <f>IF(R416=0,0,COUNTIF($R$4:R416,1))</f>
        <v>0</v>
      </c>
      <c r="U416" s="40">
        <f t="shared" si="30"/>
        <v>0</v>
      </c>
      <c r="V416" s="35"/>
      <c r="W416" s="35"/>
      <c r="X416" s="35"/>
      <c r="Y416" s="35"/>
      <c r="Z416" s="35"/>
      <c r="AA416" s="35"/>
      <c r="AB416" s="35"/>
    </row>
    <row r="417" spans="1:28" ht="18" hidden="1" customHeight="1" x14ac:dyDescent="0.2">
      <c r="A417" s="38"/>
      <c r="B417" s="41"/>
      <c r="C417" s="2" t="str">
        <f>IF(B417="","",IF(COUNT(D417:M417)=0,"",IF(O417&lt;6,SUM(D417:M417)+0.0001,SUM(SMALL(D417:M417,{1;2;3;4;5;6}))+(P417/10))))</f>
        <v/>
      </c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4" t="str">
        <f>IF(B417="","",IF(COUNT(D417:M417)=0,100,AVERAGEIF(D417:M417,"&lt;100")))</f>
        <v/>
      </c>
      <c r="O417" s="3">
        <f t="shared" si="27"/>
        <v>0</v>
      </c>
      <c r="P417" s="35"/>
      <c r="Q417" s="39">
        <f t="shared" si="28"/>
        <v>0</v>
      </c>
      <c r="R417" s="39">
        <f t="shared" si="29"/>
        <v>0</v>
      </c>
      <c r="S417" s="39">
        <f>IF(Q417=0,0,COUNTIF($Q$4:Q417,1))</f>
        <v>0</v>
      </c>
      <c r="T417" s="39">
        <f>IF(R417=0,0,COUNTIF($R$4:R417,1))</f>
        <v>0</v>
      </c>
      <c r="U417" s="40">
        <f t="shared" si="30"/>
        <v>0</v>
      </c>
      <c r="V417" s="35"/>
      <c r="W417" s="35"/>
      <c r="X417" s="35"/>
      <c r="Y417" s="35"/>
      <c r="Z417" s="35"/>
      <c r="AA417" s="35"/>
      <c r="AB417" s="35"/>
    </row>
    <row r="418" spans="1:28" ht="18" hidden="1" customHeight="1" thickBot="1" x14ac:dyDescent="0.2">
      <c r="A418" s="43"/>
      <c r="B418" s="44"/>
      <c r="C418" s="45" t="str">
        <f>IF(B418="","",IF(COUNT(D418:M418)=0,"",IF(O418&lt;6,SUM(D418:M418)+0.0001,SUM(SMALL(D418:M418,{1;2;3;4;5;6}))+(P418/10))))</f>
        <v/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" t="str">
        <f>IF(B418="","",IF(COUNT(D418:M418)=0,100,AVERAGEIF(D418:M418,"&lt;100")))</f>
        <v/>
      </c>
      <c r="O418" s="3">
        <f t="shared" si="27"/>
        <v>0</v>
      </c>
      <c r="P418" s="35"/>
      <c r="Q418" s="39">
        <f t="shared" si="28"/>
        <v>0</v>
      </c>
      <c r="R418" s="39">
        <f t="shared" si="29"/>
        <v>0</v>
      </c>
      <c r="S418" s="39">
        <f>IF(Q418=0,0,COUNTIF($Q$4:Q418,1))</f>
        <v>0</v>
      </c>
      <c r="T418" s="39">
        <f>IF(R418=0,0,COUNTIF($R$4:R418,1))</f>
        <v>0</v>
      </c>
      <c r="U418" s="40">
        <f t="shared" si="30"/>
        <v>0</v>
      </c>
      <c r="V418" s="35"/>
      <c r="W418" s="35"/>
      <c r="X418" s="35"/>
      <c r="Y418" s="35"/>
      <c r="Z418" s="35"/>
      <c r="AA418" s="35"/>
      <c r="AB418" s="35"/>
    </row>
    <row r="419" spans="1:28" ht="18" hidden="1" customHeight="1" thickTop="1" thickBot="1" x14ac:dyDescent="0.25">
      <c r="A419" s="47"/>
      <c r="B419" s="48" t="str">
        <f ca="1">IF(Keppendur!B417="","",Keppendur!B417)</f>
        <v/>
      </c>
      <c r="C419" s="49" t="str">
        <f ca="1">IF(B419="","",IF(COUNT(D419:M419)=0,"",IF(O419&lt;6,SUM(D419:M419)+0.0001,SUM(SMALL(D419:M419,{1;2;3;4;5;6}))+(P419/10))))</f>
        <v/>
      </c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4" t="str">
        <f ca="1">IF(B419="","",IF(COUNT(D419:M419)=0,200,AVERAGEIF(D419:M419,"&lt;200")))</f>
        <v/>
      </c>
      <c r="O419" s="3">
        <f t="shared" si="27"/>
        <v>0</v>
      </c>
      <c r="P419" s="35"/>
      <c r="Q419" s="39">
        <f t="shared" ca="1" si="28"/>
        <v>0</v>
      </c>
      <c r="R419" s="39">
        <f t="shared" ca="1" si="29"/>
        <v>0</v>
      </c>
      <c r="S419" s="39">
        <f ca="1">IF(Q419=0,0,COUNTIF($Q$4:Q419,1))</f>
        <v>0</v>
      </c>
      <c r="T419" s="39">
        <f ca="1">IF(R419=0,0,COUNTIF($R$4:R419,1))</f>
        <v>0</v>
      </c>
      <c r="U419" s="40">
        <f t="shared" ca="1" si="30"/>
        <v>0</v>
      </c>
      <c r="V419" s="35"/>
      <c r="W419" s="35"/>
      <c r="X419" s="35"/>
      <c r="Y419" s="35"/>
      <c r="Z419" s="35"/>
      <c r="AA419" s="35"/>
      <c r="AB419" s="35"/>
    </row>
    <row r="420" spans="1:28" ht="18" customHeight="1" thickTop="1" x14ac:dyDescent="0.2">
      <c r="A420" s="78">
        <v>70</v>
      </c>
      <c r="B420" s="79" t="s">
        <v>234</v>
      </c>
      <c r="C420" s="70">
        <f>IF(B420="","",IF(COUNT(D420:M420)=0,"",IF(O420&lt;6,SUM(D420:M420)+0.0001,SUM(SMALL(D420:M420,{1;2;3;4;5;6}))+(P420/10))))</f>
        <v>312.00009999999997</v>
      </c>
      <c r="D420" s="80">
        <v>59</v>
      </c>
      <c r="E420" s="80">
        <v>63</v>
      </c>
      <c r="F420" s="80">
        <v>63</v>
      </c>
      <c r="G420" s="80">
        <v>64</v>
      </c>
      <c r="H420" s="80">
        <v>63</v>
      </c>
      <c r="I420" s="80"/>
      <c r="J420" s="80"/>
      <c r="K420" s="80"/>
      <c r="L420" s="80"/>
      <c r="M420" s="80"/>
      <c r="N420" s="4">
        <f>IF(B420="","",IF(COUNT(D420:M420)=0,100,AVERAGEIF(D420:M420,"&lt;100")))</f>
        <v>62.4</v>
      </c>
      <c r="O420" s="3">
        <f t="shared" si="27"/>
        <v>5</v>
      </c>
      <c r="P420" s="35"/>
      <c r="Q420" s="39">
        <f t="shared" si="28"/>
        <v>1</v>
      </c>
      <c r="R420" s="39">
        <f t="shared" si="29"/>
        <v>0</v>
      </c>
      <c r="S420" s="39">
        <f ca="1">IF(Q420=0,0,COUNTIF($Q$4:Q420,1))</f>
        <v>193</v>
      </c>
      <c r="T420" s="39">
        <f>IF(R420=0,0,COUNTIF($R$4:R420,1))</f>
        <v>0</v>
      </c>
      <c r="U420" s="82">
        <f t="shared" si="30"/>
        <v>1</v>
      </c>
      <c r="V420" s="35"/>
      <c r="W420" s="35"/>
      <c r="X420" s="35"/>
      <c r="Y420" s="35"/>
      <c r="Z420" s="35"/>
      <c r="AA420" s="35"/>
      <c r="AB420" s="35"/>
    </row>
    <row r="421" spans="1:28" ht="18" customHeight="1" x14ac:dyDescent="0.2">
      <c r="A421" s="87">
        <v>70</v>
      </c>
      <c r="B421" s="79" t="s">
        <v>136</v>
      </c>
      <c r="C421" s="70">
        <f>IF(B421="","",IF(COUNT(D421:M421)=0,"",IF(O421&lt;6,SUM(D421:M421)+0.0001,SUM(SMALL(D421:M421,{1;2;3;4;5;6}))+(P421/10))))</f>
        <v>334.00009999999997</v>
      </c>
      <c r="D421" s="80">
        <v>71</v>
      </c>
      <c r="E421" s="80">
        <v>68</v>
      </c>
      <c r="F421" s="80">
        <v>64</v>
      </c>
      <c r="G421" s="80">
        <v>65</v>
      </c>
      <c r="H421" s="80">
        <v>66</v>
      </c>
      <c r="I421" s="80"/>
      <c r="J421" s="80"/>
      <c r="K421" s="80"/>
      <c r="L421" s="80"/>
      <c r="M421" s="80"/>
      <c r="N421" s="4">
        <f>IF(B421="","",IF(COUNT(D421:M421)=0,100,AVERAGEIF(D421:M421,"&lt;100")))</f>
        <v>66.8</v>
      </c>
      <c r="O421" s="3">
        <f t="shared" si="27"/>
        <v>5</v>
      </c>
      <c r="P421" s="35"/>
      <c r="Q421" s="39">
        <f t="shared" si="28"/>
        <v>1</v>
      </c>
      <c r="R421" s="39">
        <f t="shared" si="29"/>
        <v>0</v>
      </c>
      <c r="S421" s="39">
        <f ca="1">IF(Q421=0,0,COUNTIF($Q$4:Q421,1))</f>
        <v>194</v>
      </c>
      <c r="T421" s="39">
        <f>IF(R421=0,0,COUNTIF($R$4:R421,1))</f>
        <v>0</v>
      </c>
      <c r="U421" s="82">
        <f t="shared" si="30"/>
        <v>1</v>
      </c>
      <c r="V421" s="35"/>
      <c r="W421" s="35"/>
      <c r="X421" s="35"/>
      <c r="Y421" s="35"/>
      <c r="Z421" s="35"/>
      <c r="AA421" s="35"/>
      <c r="AB421" s="35"/>
    </row>
    <row r="422" spans="1:28" ht="18" customHeight="1" x14ac:dyDescent="0.2">
      <c r="A422" s="78">
        <v>70</v>
      </c>
      <c r="B422" s="79" t="s">
        <v>88</v>
      </c>
      <c r="C422" s="70">
        <f>IF(B422="","",IF(COUNT(D422:M422)=0,"",IF(O422&lt;6,SUM(D422:M422)+0.0001,SUM(SMALL(D422:M422,{1;2;3;4;5;6}))+(P422/10))))</f>
        <v>306.00009999999997</v>
      </c>
      <c r="D422" s="80">
        <v>64</v>
      </c>
      <c r="E422" s="80">
        <v>65</v>
      </c>
      <c r="F422" s="80">
        <v>60</v>
      </c>
      <c r="G422" s="80">
        <v>60</v>
      </c>
      <c r="H422" s="80">
        <v>57</v>
      </c>
      <c r="I422" s="80"/>
      <c r="J422" s="80"/>
      <c r="K422" s="80"/>
      <c r="L422" s="80"/>
      <c r="M422" s="80"/>
      <c r="N422" s="4">
        <f>IF(B422="","",IF(COUNT(D422:M422)=0,100,AVERAGEIF(D422:M422,"&lt;100")))</f>
        <v>61.2</v>
      </c>
      <c r="O422" s="3">
        <f t="shared" si="27"/>
        <v>5</v>
      </c>
      <c r="P422" s="35"/>
      <c r="Q422" s="39">
        <f t="shared" si="28"/>
        <v>1</v>
      </c>
      <c r="R422" s="39">
        <f t="shared" si="29"/>
        <v>0</v>
      </c>
      <c r="S422" s="39">
        <f ca="1">IF(Q422=0,0,COUNTIF($Q$4:Q422,1))</f>
        <v>195</v>
      </c>
      <c r="T422" s="39">
        <f>IF(R422=0,0,COUNTIF($R$4:R422,1))</f>
        <v>0</v>
      </c>
      <c r="U422" s="82">
        <f t="shared" si="30"/>
        <v>1</v>
      </c>
      <c r="V422" s="35"/>
      <c r="W422" s="35"/>
      <c r="X422" s="35"/>
      <c r="Y422" s="35"/>
      <c r="Z422" s="35"/>
      <c r="AA422" s="35"/>
      <c r="AB422" s="35"/>
    </row>
    <row r="423" spans="1:28" ht="18" customHeight="1" thickBot="1" x14ac:dyDescent="0.25">
      <c r="A423" s="78">
        <v>70</v>
      </c>
      <c r="B423" s="79" t="s">
        <v>87</v>
      </c>
      <c r="C423" s="70">
        <f>IF(B423="","",IF(COUNT(D423:M423)=0,"",IF(O423&lt;6,SUM(D423:M423)+0.0001,SUM(SMALL(D423:M423,{1;2;3;4;5;6}))+(P423/10))))</f>
        <v>323.00009999999997</v>
      </c>
      <c r="D423" s="80">
        <v>64</v>
      </c>
      <c r="E423" s="80">
        <v>65</v>
      </c>
      <c r="F423" s="80">
        <v>68</v>
      </c>
      <c r="G423" s="80">
        <v>62</v>
      </c>
      <c r="H423" s="80">
        <v>64</v>
      </c>
      <c r="I423" s="80"/>
      <c r="J423" s="80"/>
      <c r="K423" s="80"/>
      <c r="L423" s="80"/>
      <c r="M423" s="80"/>
      <c r="N423" s="4">
        <f>IF(B423="","",IF(COUNT(D423:M423)=0,100,AVERAGEIF(D423:M423,"&lt;100")))</f>
        <v>64.599999999999994</v>
      </c>
      <c r="O423" s="3">
        <f t="shared" si="27"/>
        <v>5</v>
      </c>
      <c r="P423" s="35"/>
      <c r="Q423" s="39">
        <f t="shared" si="28"/>
        <v>1</v>
      </c>
      <c r="R423" s="39">
        <f t="shared" si="29"/>
        <v>0</v>
      </c>
      <c r="S423" s="39">
        <f ca="1">IF(Q423=0,0,COUNTIF($Q$4:Q423,1))</f>
        <v>196</v>
      </c>
      <c r="T423" s="39">
        <f>IF(R423=0,0,COUNTIF($R$4:R423,1))</f>
        <v>0</v>
      </c>
      <c r="U423" s="82">
        <f t="shared" si="30"/>
        <v>1</v>
      </c>
      <c r="V423" s="35"/>
      <c r="W423" s="35"/>
      <c r="X423" s="35"/>
      <c r="Y423" s="35"/>
      <c r="Z423" s="35"/>
      <c r="AA423" s="35"/>
      <c r="AB423" s="35"/>
    </row>
    <row r="424" spans="1:28" ht="18" hidden="1" customHeight="1" thickBot="1" x14ac:dyDescent="0.25">
      <c r="A424" s="43"/>
      <c r="B424" s="44"/>
      <c r="C424" s="45" t="str">
        <f>IF(B424="","",IF(COUNT(D424:M424)=0,"",IF(O424&lt;6,SUM(D424:M424)+0.0001,SUM(SMALL(D424:M424,{1;2;3;4;5;6}))+(P424/10))))</f>
        <v/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" t="str">
        <f>IF(B424="","",IF(COUNT(D424:M424)=0,100,AVERAGEIF(D424:M424,"&lt;100")))</f>
        <v/>
      </c>
      <c r="O424" s="3">
        <f t="shared" si="27"/>
        <v>0</v>
      </c>
      <c r="P424" s="35"/>
      <c r="Q424" s="39">
        <f t="shared" si="28"/>
        <v>0</v>
      </c>
      <c r="R424" s="39">
        <f t="shared" si="29"/>
        <v>0</v>
      </c>
      <c r="S424" s="39">
        <f>IF(Q424=0,0,COUNTIF($Q$4:Q424,1))</f>
        <v>0</v>
      </c>
      <c r="T424" s="39">
        <f>IF(R424=0,0,COUNTIF($R$4:R424,1))</f>
        <v>0</v>
      </c>
      <c r="U424" s="40">
        <f t="shared" si="30"/>
        <v>0</v>
      </c>
      <c r="V424" s="35"/>
      <c r="W424" s="35"/>
      <c r="X424" s="35"/>
      <c r="Y424" s="35"/>
      <c r="Z424" s="35"/>
      <c r="AA424" s="35"/>
      <c r="AB424" s="35"/>
    </row>
    <row r="425" spans="1:28" ht="18" customHeight="1" thickTop="1" thickBot="1" x14ac:dyDescent="0.25">
      <c r="A425" s="83" t="str">
        <f>"Lið "&amp;A424</f>
        <v xml:space="preserve">Lið </v>
      </c>
      <c r="B425" s="84" t="str">
        <f ca="1">IF(Keppendur!B423="","",Keppendur!B423)</f>
        <v>Hilmar - Halldór - Sigurjón - Þorbjörn</v>
      </c>
      <c r="C425" s="85">
        <f ca="1">IF(B425="","",IF(COUNT(D425:M425)=0,"",IF(O425&lt;6,SUM(D425:M425)+0.0001,SUM(SMALL(D425:M425,{1;2;3;4;5;6}))+(P425/10))))</f>
        <v>605.00009999999997</v>
      </c>
      <c r="D425" s="86">
        <v>120</v>
      </c>
      <c r="E425" s="86">
        <v>125</v>
      </c>
      <c r="F425" s="86">
        <v>121</v>
      </c>
      <c r="G425" s="86">
        <v>121</v>
      </c>
      <c r="H425" s="86">
        <v>118</v>
      </c>
      <c r="I425" s="86"/>
      <c r="J425" s="86"/>
      <c r="K425" s="86"/>
      <c r="L425" s="86"/>
      <c r="M425" s="86"/>
      <c r="N425" s="4">
        <f ca="1">IF(B425="","",IF(COUNT(D425:M425)=0,200,AVERAGEIF(D425:M425,"&lt;200")))</f>
        <v>121</v>
      </c>
      <c r="O425" s="3">
        <f t="shared" si="27"/>
        <v>5</v>
      </c>
      <c r="P425" s="35"/>
      <c r="Q425" s="39">
        <f t="shared" ca="1" si="28"/>
        <v>0</v>
      </c>
      <c r="R425" s="39">
        <f t="shared" ca="1" si="29"/>
        <v>1</v>
      </c>
      <c r="S425" s="39">
        <f ca="1">IF(Q425=0,0,COUNTIF($Q$4:Q425,1))</f>
        <v>0</v>
      </c>
      <c r="T425" s="39">
        <f ca="1">IF(R425=0,0,COUNTIF($R$4:R425,1))</f>
        <v>43</v>
      </c>
      <c r="U425" s="82">
        <f t="shared" ca="1" si="30"/>
        <v>1</v>
      </c>
      <c r="V425" s="35"/>
      <c r="W425" s="35"/>
      <c r="X425" s="35"/>
      <c r="Y425" s="35"/>
      <c r="Z425" s="35"/>
      <c r="AA425" s="35"/>
      <c r="AB425" s="35"/>
    </row>
    <row r="426" spans="1:28" ht="18" customHeight="1" thickTop="1" x14ac:dyDescent="0.2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</row>
    <row r="427" spans="1:28" ht="18" customHeight="1" x14ac:dyDescent="0.2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</row>
    <row r="428" spans="1:28" ht="18" customHeight="1" x14ac:dyDescent="0.2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</row>
    <row r="429" spans="1:28" ht="18" customHeight="1" x14ac:dyDescent="0.2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</row>
    <row r="430" spans="1:28" ht="18" customHeight="1" x14ac:dyDescent="0.2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</row>
    <row r="431" spans="1:28" ht="18" customHeight="1" x14ac:dyDescent="0.2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</row>
    <row r="432" spans="1:28" ht="18" customHeight="1" x14ac:dyDescent="0.2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</row>
    <row r="433" spans="1:28" ht="18" customHeight="1" x14ac:dyDescent="0.2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</row>
    <row r="434" spans="1:28" ht="18" customHeight="1" x14ac:dyDescent="0.2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</row>
    <row r="435" spans="1:28" ht="18" customHeight="1" x14ac:dyDescent="0.2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</row>
    <row r="436" spans="1:28" ht="18" customHeight="1" x14ac:dyDescent="0.2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</row>
    <row r="437" spans="1:28" ht="18" customHeight="1" x14ac:dyDescent="0.2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</row>
    <row r="438" spans="1:28" ht="18" customHeight="1" x14ac:dyDescent="0.2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</row>
    <row r="439" spans="1:28" ht="18" customHeight="1" x14ac:dyDescent="0.2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</row>
    <row r="440" spans="1:28" ht="18" customHeight="1" x14ac:dyDescent="0.2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</row>
    <row r="441" spans="1:28" ht="18" customHeight="1" x14ac:dyDescent="0.2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</row>
    <row r="442" spans="1:28" ht="18" customHeight="1" x14ac:dyDescent="0.2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</row>
    <row r="443" spans="1:28" ht="18" customHeight="1" x14ac:dyDescent="0.2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</row>
    <row r="444" spans="1:28" ht="18" customHeight="1" x14ac:dyDescent="0.2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</row>
    <row r="445" spans="1:28" ht="18" customHeight="1" x14ac:dyDescent="0.2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</row>
    <row r="446" spans="1:28" ht="18" customHeight="1" x14ac:dyDescent="0.2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</row>
    <row r="447" spans="1:28" ht="18" customHeight="1" x14ac:dyDescent="0.2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</row>
    <row r="448" spans="1:28" ht="18" customHeight="1" x14ac:dyDescent="0.2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</row>
    <row r="449" spans="1:28" ht="18" customHeight="1" x14ac:dyDescent="0.2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</row>
    <row r="450" spans="1:28" ht="18" customHeight="1" x14ac:dyDescent="0.2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</row>
    <row r="451" spans="1:28" ht="18" customHeight="1" x14ac:dyDescent="0.2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</row>
    <row r="452" spans="1:28" ht="18" customHeight="1" x14ac:dyDescent="0.2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</row>
    <row r="453" spans="1:28" ht="18" customHeight="1" x14ac:dyDescent="0.2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</row>
    <row r="454" spans="1:28" ht="18" customHeight="1" x14ac:dyDescent="0.2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</row>
    <row r="455" spans="1:28" ht="18" customHeight="1" x14ac:dyDescent="0.2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</row>
    <row r="456" spans="1:28" ht="18" customHeight="1" x14ac:dyDescent="0.2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</row>
    <row r="457" spans="1:28" ht="18" customHeight="1" x14ac:dyDescent="0.2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</row>
    <row r="458" spans="1:28" ht="18" customHeight="1" x14ac:dyDescent="0.2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</row>
    <row r="459" spans="1:28" ht="18" customHeight="1" x14ac:dyDescent="0.2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</row>
    <row r="460" spans="1:28" ht="18" customHeight="1" x14ac:dyDescent="0.2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</row>
    <row r="461" spans="1:28" ht="18" customHeight="1" x14ac:dyDescent="0.2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</row>
    <row r="462" spans="1:28" ht="18" customHeight="1" x14ac:dyDescent="0.2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</row>
    <row r="463" spans="1:28" ht="18" customHeight="1" x14ac:dyDescent="0.2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</row>
    <row r="464" spans="1:28" ht="18" customHeight="1" x14ac:dyDescent="0.2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</row>
    <row r="465" spans="1:28" ht="18" customHeight="1" x14ac:dyDescent="0.2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</row>
    <row r="466" spans="1:28" ht="18" customHeight="1" x14ac:dyDescent="0.2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</row>
    <row r="467" spans="1:28" ht="18" customHeight="1" x14ac:dyDescent="0.2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</row>
    <row r="468" spans="1:28" ht="18" customHeight="1" x14ac:dyDescent="0.2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</row>
    <row r="469" spans="1:28" ht="18" customHeight="1" x14ac:dyDescent="0.2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</row>
    <row r="470" spans="1:28" ht="18" customHeight="1" x14ac:dyDescent="0.2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</row>
    <row r="471" spans="1:28" ht="18" customHeight="1" x14ac:dyDescent="0.2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</row>
    <row r="472" spans="1:28" ht="18" customHeight="1" x14ac:dyDescent="0.2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</row>
    <row r="473" spans="1:28" ht="18" customHeight="1" x14ac:dyDescent="0.2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</row>
    <row r="474" spans="1:28" ht="18" customHeight="1" x14ac:dyDescent="0.2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</row>
    <row r="475" spans="1:28" ht="18" customHeight="1" x14ac:dyDescent="0.2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</row>
    <row r="476" spans="1:28" ht="18" customHeight="1" x14ac:dyDescent="0.2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</row>
    <row r="477" spans="1:28" ht="18" customHeight="1" x14ac:dyDescent="0.2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</row>
    <row r="478" spans="1:28" ht="18" customHeight="1" x14ac:dyDescent="0.2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</row>
    <row r="479" spans="1:28" ht="18" customHeight="1" x14ac:dyDescent="0.2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</row>
    <row r="480" spans="1:28" ht="18" customHeight="1" x14ac:dyDescent="0.2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</row>
    <row r="481" spans="1:28" ht="18" customHeight="1" x14ac:dyDescent="0.2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</row>
    <row r="482" spans="1:28" ht="18" customHeight="1" x14ac:dyDescent="0.2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</row>
    <row r="483" spans="1:28" ht="18" customHeight="1" x14ac:dyDescent="0.2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</row>
    <row r="484" spans="1:28" ht="18" customHeight="1" x14ac:dyDescent="0.2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</row>
    <row r="485" spans="1:28" ht="18" customHeight="1" x14ac:dyDescent="0.2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</row>
    <row r="486" spans="1:28" ht="18" customHeight="1" x14ac:dyDescent="0.2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</row>
    <row r="487" spans="1:28" ht="18" customHeight="1" x14ac:dyDescent="0.2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</row>
    <row r="488" spans="1:28" ht="18" customHeight="1" x14ac:dyDescent="0.2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</row>
    <row r="489" spans="1:28" ht="18" customHeight="1" x14ac:dyDescent="0.2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</row>
    <row r="490" spans="1:28" ht="18" customHeight="1" x14ac:dyDescent="0.2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</row>
    <row r="491" spans="1:28" ht="18" customHeight="1" x14ac:dyDescent="0.2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</row>
    <row r="492" spans="1:28" ht="18" customHeight="1" x14ac:dyDescent="0.2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</row>
    <row r="493" spans="1:28" ht="18" customHeight="1" x14ac:dyDescent="0.2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</row>
    <row r="494" spans="1:28" ht="18" customHeight="1" x14ac:dyDescent="0.2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</row>
    <row r="495" spans="1:28" ht="18" customHeight="1" x14ac:dyDescent="0.2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</row>
    <row r="496" spans="1:28" ht="18" customHeight="1" x14ac:dyDescent="0.2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</row>
    <row r="497" spans="1:28" ht="18" customHeight="1" x14ac:dyDescent="0.2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</row>
    <row r="498" spans="1:28" ht="18" customHeight="1" x14ac:dyDescent="0.2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</row>
    <row r="499" spans="1:28" ht="18" customHeight="1" x14ac:dyDescent="0.2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</row>
    <row r="500" spans="1:28" ht="18" customHeight="1" x14ac:dyDescent="0.2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</row>
    <row r="501" spans="1:28" ht="18" customHeight="1" x14ac:dyDescent="0.2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</row>
    <row r="502" spans="1:28" ht="18" customHeight="1" x14ac:dyDescent="0.2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</row>
    <row r="503" spans="1:28" ht="18" customHeight="1" x14ac:dyDescent="0.2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</row>
    <row r="504" spans="1:28" ht="18" customHeight="1" x14ac:dyDescent="0.2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</row>
    <row r="505" spans="1:28" ht="18" customHeight="1" x14ac:dyDescent="0.2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</row>
    <row r="506" spans="1:28" ht="18" customHeight="1" x14ac:dyDescent="0.2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</row>
    <row r="507" spans="1:28" ht="18" customHeight="1" x14ac:dyDescent="0.2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</row>
    <row r="508" spans="1:28" ht="18" customHeight="1" x14ac:dyDescent="0.2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</row>
    <row r="509" spans="1:28" ht="18" customHeight="1" x14ac:dyDescent="0.2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</row>
    <row r="510" spans="1:28" ht="18" customHeight="1" x14ac:dyDescent="0.2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</row>
  </sheetData>
  <sheetProtection autoFilter="0"/>
  <autoFilter ref="U3:U425" xr:uid="{00000000-0009-0000-0000-000000000000}">
    <filterColumn colId="0">
      <filters>
        <filter val="1"/>
      </filters>
    </filterColumn>
  </autoFilter>
  <phoneticPr fontId="3" type="noConversion"/>
  <conditionalFormatting sqref="O404:O408 O410 O412 O414:O425 O382:O402 O4:O380">
    <cfRule type="expression" dxfId="38" priority="1081" stopIfTrue="1">
      <formula>#REF!=1</formula>
    </cfRule>
  </conditionalFormatting>
  <conditionalFormatting sqref="O413">
    <cfRule type="expression" dxfId="37" priority="110" stopIfTrue="1">
      <formula>#REF!=1</formula>
    </cfRule>
  </conditionalFormatting>
  <conditionalFormatting sqref="O411">
    <cfRule type="expression" dxfId="36" priority="108" stopIfTrue="1">
      <formula>#REF!=1</formula>
    </cfRule>
  </conditionalFormatting>
  <conditionalFormatting sqref="O409">
    <cfRule type="expression" dxfId="35" priority="106" stopIfTrue="1">
      <formula>#REF!=1</formula>
    </cfRule>
  </conditionalFormatting>
  <conditionalFormatting sqref="O403">
    <cfRule type="expression" dxfId="34" priority="104" stopIfTrue="1">
      <formula>#REF!=1</formula>
    </cfRule>
  </conditionalFormatting>
  <conditionalFormatting sqref="O381">
    <cfRule type="expression" dxfId="33" priority="102" stopIfTrue="1">
      <formula>#REF!=1</formula>
    </cfRule>
  </conditionalFormatting>
  <pageMargins left="0.39370078740157483" right="0.39370078740157483" top="0.47244094488188981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ð8">
    <tabColor rgb="FF00B0F0"/>
  </sheetPr>
  <dimension ref="A1:AI421"/>
  <sheetViews>
    <sheetView showGridLines="0" zoomScale="150" zoomScaleNormal="150" zoomScalePageLayoutView="150" workbookViewId="0">
      <selection activeCell="C4" sqref="C4"/>
    </sheetView>
  </sheetViews>
  <sheetFormatPr baseColWidth="10" defaultColWidth="8.6640625" defaultRowHeight="15" x14ac:dyDescent="0.2"/>
  <cols>
    <col min="1" max="1" width="5.33203125" bestFit="1" customWidth="1"/>
    <col min="2" max="2" width="29" bestFit="1" customWidth="1"/>
    <col min="3" max="3" width="7.33203125" customWidth="1"/>
    <col min="4" max="13" width="7.1640625" customWidth="1"/>
    <col min="14" max="14" width="6.5" customWidth="1"/>
    <col min="15" max="15" width="3" bestFit="1" customWidth="1"/>
    <col min="16" max="16" width="3.5" bestFit="1" customWidth="1"/>
    <col min="17" max="19" width="3" bestFit="1" customWidth="1"/>
    <col min="20" max="22" width="3.5" bestFit="1" customWidth="1"/>
    <col min="23" max="24" width="3" bestFit="1" customWidth="1"/>
    <col min="25" max="25" width="1" customWidth="1"/>
    <col min="26" max="35" width="3.6640625" customWidth="1"/>
  </cols>
  <sheetData>
    <row r="1" spans="1:35" ht="18" x14ac:dyDescent="0.2">
      <c r="A1" s="52" t="s">
        <v>23</v>
      </c>
      <c r="B1" s="53" t="str">
        <f>Nafnalisti!B1</f>
        <v>Púttmótaröð 2023</v>
      </c>
      <c r="C1" s="53"/>
      <c r="D1" s="54">
        <f>Nafnalisti!D1</f>
        <v>43119</v>
      </c>
      <c r="E1" s="54">
        <f>Nafnalisti!E1</f>
        <v>43126</v>
      </c>
      <c r="F1" s="54">
        <f>Nafnalisti!F1</f>
        <v>43133</v>
      </c>
      <c r="G1" s="54">
        <f>Nafnalisti!G1</f>
        <v>43140</v>
      </c>
      <c r="H1" s="54">
        <f>Nafnalisti!H1</f>
        <v>43147</v>
      </c>
      <c r="I1" s="54">
        <f>Nafnalisti!I1</f>
        <v>43154</v>
      </c>
      <c r="J1" s="54">
        <f>Nafnalisti!J1</f>
        <v>43161</v>
      </c>
      <c r="K1" s="54">
        <f>Nafnalisti!K1</f>
        <v>43168</v>
      </c>
      <c r="L1" s="54">
        <f>Nafnalisti!L1</f>
        <v>43175</v>
      </c>
      <c r="M1" s="54">
        <f>Nafnalisti!M1</f>
        <v>43182</v>
      </c>
    </row>
    <row r="2" spans="1:35" ht="18" x14ac:dyDescent="0.2">
      <c r="A2" s="52"/>
      <c r="B2" s="53"/>
      <c r="C2" s="55" t="s">
        <v>95</v>
      </c>
      <c r="D2" s="56">
        <f t="shared" ref="D2:M2" ca="1" si="0">IF(COUNT(D4:D205)=0,"",MIN(D4:D205))</f>
        <v>55</v>
      </c>
      <c r="E2" s="56">
        <f t="shared" ca="1" si="0"/>
        <v>56</v>
      </c>
      <c r="F2" s="56">
        <f t="shared" ca="1" si="0"/>
        <v>54</v>
      </c>
      <c r="G2" s="56">
        <f t="shared" ca="1" si="0"/>
        <v>55</v>
      </c>
      <c r="H2" s="56">
        <f t="shared" ca="1" si="0"/>
        <v>55</v>
      </c>
      <c r="I2" s="56" t="str">
        <f t="shared" ca="1" si="0"/>
        <v/>
      </c>
      <c r="J2" s="56" t="str">
        <f t="shared" ca="1" si="0"/>
        <v/>
      </c>
      <c r="K2" s="56" t="str">
        <f t="shared" ca="1" si="0"/>
        <v/>
      </c>
      <c r="L2" s="56" t="str">
        <f t="shared" ca="1" si="0"/>
        <v/>
      </c>
      <c r="M2" s="56" t="str">
        <f t="shared" ca="1" si="0"/>
        <v/>
      </c>
    </row>
    <row r="3" spans="1:35" ht="18" customHeight="1" x14ac:dyDescent="0.2">
      <c r="A3" s="57" t="s">
        <v>113</v>
      </c>
      <c r="B3" s="58" t="s">
        <v>2</v>
      </c>
      <c r="C3" s="57" t="s">
        <v>22</v>
      </c>
      <c r="D3" s="59" t="s">
        <v>75</v>
      </c>
      <c r="E3" s="59" t="s">
        <v>76</v>
      </c>
      <c r="F3" s="59" t="s">
        <v>77</v>
      </c>
      <c r="G3" s="59" t="s">
        <v>78</v>
      </c>
      <c r="H3" s="59" t="s">
        <v>79</v>
      </c>
      <c r="I3" s="59" t="s">
        <v>80</v>
      </c>
      <c r="J3" s="59" t="s">
        <v>81</v>
      </c>
      <c r="K3" s="59" t="s">
        <v>82</v>
      </c>
      <c r="L3" s="59" t="s">
        <v>83</v>
      </c>
      <c r="M3" s="59" t="s">
        <v>84</v>
      </c>
    </row>
    <row r="4" spans="1:35" ht="18" customHeight="1" x14ac:dyDescent="0.2">
      <c r="A4" s="60">
        <v>1</v>
      </c>
      <c r="B4" s="61" t="str">
        <f ca="1">IF(A4="","",IFERROR(INDEX(Úrvinnsla!$B$2:$B$421,MATCH($A4,Úrvinnsla!$E$2:$E$421,0)),""))</f>
        <v>Sæmundur Pálsson</v>
      </c>
      <c r="C4" s="63">
        <f ca="1">IFERROR(INDEX(Úrvinnsla!$C$2:$C$421,MATCH($A4,Úrvinnsla!$E$2:$E$421,0)),"")</f>
        <v>294.00009999999997</v>
      </c>
      <c r="D4" s="62">
        <f ca="1">IF(OFFSET(Nafnalisti!$C$3,MATCH($B4,Nafnalisti!$B$4:$B$425,0),COUNTA($D$3:D$3))=0,"",OFFSET(Nafnalisti!$C$3,MATCH($B4,Nafnalisti!$B$4:$B$425,0),COUNTA($D$3:D$3)))</f>
        <v>59</v>
      </c>
      <c r="E4" s="62">
        <f ca="1">IF(OFFSET(Nafnalisti!$C$3,MATCH($B4,Nafnalisti!$B$4:$B$425,0),COUNTA($D$3:E$3))=0,"",OFFSET(Nafnalisti!$C$3,MATCH($B4,Nafnalisti!$B$4:$B$425,0),COUNTA($D$3:E$3)))</f>
        <v>58</v>
      </c>
      <c r="F4" s="62">
        <f ca="1">IF(OFFSET(Nafnalisti!$C$3,MATCH($B4,Nafnalisti!$B$4:$B$425,0),COUNTA($D$3:F$3))=0,"",OFFSET(Nafnalisti!$C$3,MATCH($B4,Nafnalisti!$B$4:$B$425,0),COUNTA($D$3:F$3)))</f>
        <v>56</v>
      </c>
      <c r="G4" s="62">
        <f ca="1">IF(OFFSET(Nafnalisti!$C$3,MATCH($B4,Nafnalisti!$B$4:$B$425,0),COUNTA($D$3:G$3))=0,"",OFFSET(Nafnalisti!$C$3,MATCH($B4,Nafnalisti!$B$4:$B$425,0),COUNTA($D$3:G$3)))</f>
        <v>62</v>
      </c>
      <c r="H4" s="62">
        <f ca="1">IF(OFFSET(Nafnalisti!$C$3,MATCH($B4,Nafnalisti!$B$4:$B$425,0),COUNTA($D$3:H$3))=0,"",OFFSET(Nafnalisti!$C$3,MATCH($B4,Nafnalisti!$B$4:$B$425,0),COUNTA($D$3:H$3)))</f>
        <v>59</v>
      </c>
      <c r="I4" s="62" t="str">
        <f ca="1">IF(OFFSET(Nafnalisti!$C$3,MATCH($B4,Nafnalisti!$B$4:$B$425,0),COUNTA($D$3:I$3))=0,"",OFFSET(Nafnalisti!$C$3,MATCH($B4,Nafnalisti!$B$4:$B$425,0),COUNTA($D$3:I$3)))</f>
        <v/>
      </c>
      <c r="J4" s="62" t="str">
        <f ca="1">IF(OFFSET(Nafnalisti!$C$3,MATCH($B4,Nafnalisti!$B$4:$B$425,0),COUNTA($D$3:J$3))=0,"",OFFSET(Nafnalisti!$C$3,MATCH($B4,Nafnalisti!$B$4:$B$425,0),COUNTA($D$3:J$3)))</f>
        <v/>
      </c>
      <c r="K4" s="62" t="str">
        <f ca="1">IF(OFFSET(Nafnalisti!$C$3,MATCH($B4,Nafnalisti!$B$4:$B$425,0),COUNTA($D$3:K$3))=0,"",OFFSET(Nafnalisti!$C$3,MATCH($B4,Nafnalisti!$B$4:$B$425,0),COUNTA($D$3:K$3)))</f>
        <v/>
      </c>
      <c r="L4" s="62" t="str">
        <f ca="1">IF(OFFSET(Nafnalisti!$C$3,MATCH($B4,Nafnalisti!$B$4:$B$425,0),COUNTA($D$3:L$3))=0,"",OFFSET(Nafnalisti!$C$3,MATCH($B4,Nafnalisti!$B$4:$B$425,0),COUNTA($D$3:L$3)))</f>
        <v/>
      </c>
      <c r="M4" s="62" t="str">
        <f ca="1">IF(OFFSET(Nafnalisti!$C$3,MATCH($B4,Nafnalisti!$B$4:$B$425,0),COUNTA($D$3:M$3))=0,"",OFFSET(Nafnalisti!$C$3,MATCH($B4,Nafnalisti!$B$4:$B$425,0),COUNTA($D$3:M$3)))</f>
        <v/>
      </c>
      <c r="P4" s="1"/>
      <c r="T4" s="1"/>
      <c r="U4" s="1"/>
      <c r="V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8" customHeight="1" x14ac:dyDescent="0.2">
      <c r="A5" s="60">
        <f ca="1">IF(COUNT($A$4:A4)+1&gt;MAX(Nafnalisti!$S$4:$S$425),"",A4+1)</f>
        <v>2</v>
      </c>
      <c r="B5" s="61" t="str">
        <f ca="1">IF(A5="","",IFERROR(INDEX(Úrvinnsla!$B$2:$B$421,MATCH($A5,Úrvinnsla!$E$2:$E$421,0)),""))</f>
        <v>Patrekur Ragnarsson</v>
      </c>
      <c r="C5" s="63">
        <f ca="1">IFERROR(INDEX(Úrvinnsla!$C$2:$C$421,MATCH($A5,Úrvinnsla!$E$2:$E$421,0)),"")</f>
        <v>296.00009999999997</v>
      </c>
      <c r="D5" s="62">
        <f ca="1">IF(OFFSET(Nafnalisti!$C$3,MATCH($B5,Nafnalisti!$B$4:$B$425,0),COUNTA($D$3:D$3))=0,"",OFFSET(Nafnalisti!$C$3,MATCH($B5,Nafnalisti!$B$4:$B$425,0),COUNTA($D$3:D$3)))</f>
        <v>59</v>
      </c>
      <c r="E5" s="62">
        <f ca="1">IF(OFFSET(Nafnalisti!$C$3,MATCH($B5,Nafnalisti!$B$4:$B$425,0),COUNTA($D$3:E$3))=0,"",OFFSET(Nafnalisti!$C$3,MATCH($B5,Nafnalisti!$B$4:$B$425,0),COUNTA($D$3:E$3)))</f>
        <v>66</v>
      </c>
      <c r="F5" s="62">
        <f ca="1">IF(OFFSET(Nafnalisti!$C$3,MATCH($B5,Nafnalisti!$B$4:$B$425,0),COUNTA($D$3:F$3))=0,"",OFFSET(Nafnalisti!$C$3,MATCH($B5,Nafnalisti!$B$4:$B$425,0),COUNTA($D$3:F$3)))</f>
        <v>58</v>
      </c>
      <c r="G5" s="62">
        <f ca="1">IF(OFFSET(Nafnalisti!$C$3,MATCH($B5,Nafnalisti!$B$4:$B$425,0),COUNTA($D$3:G$3))=0,"",OFFSET(Nafnalisti!$C$3,MATCH($B5,Nafnalisti!$B$4:$B$425,0),COUNTA($D$3:G$3)))</f>
        <v>57</v>
      </c>
      <c r="H5" s="62">
        <f ca="1">IF(OFFSET(Nafnalisti!$C$3,MATCH($B5,Nafnalisti!$B$4:$B$425,0),COUNTA($D$3:H$3))=0,"",OFFSET(Nafnalisti!$C$3,MATCH($B5,Nafnalisti!$B$4:$B$425,0),COUNTA($D$3:H$3)))</f>
        <v>56</v>
      </c>
      <c r="I5" s="62" t="str">
        <f ca="1">IF(OFFSET(Nafnalisti!$C$3,MATCH($B5,Nafnalisti!$B$4:$B$425,0),COUNTA($D$3:I$3))=0,"",OFFSET(Nafnalisti!$C$3,MATCH($B5,Nafnalisti!$B$4:$B$425,0),COUNTA($D$3:I$3)))</f>
        <v/>
      </c>
      <c r="J5" s="62" t="str">
        <f ca="1">IF(OFFSET(Nafnalisti!$C$3,MATCH($B5,Nafnalisti!$B$4:$B$425,0),COUNTA($D$3:J$3))=0,"",OFFSET(Nafnalisti!$C$3,MATCH($B5,Nafnalisti!$B$4:$B$425,0),COUNTA($D$3:J$3)))</f>
        <v/>
      </c>
      <c r="K5" s="62" t="str">
        <f ca="1">IF(OFFSET(Nafnalisti!$C$3,MATCH($B5,Nafnalisti!$B$4:$B$425,0),COUNTA($D$3:K$3))=0,"",OFFSET(Nafnalisti!$C$3,MATCH($B5,Nafnalisti!$B$4:$B$425,0),COUNTA($D$3:K$3)))</f>
        <v/>
      </c>
      <c r="L5" s="62" t="str">
        <f ca="1">IF(OFFSET(Nafnalisti!$C$3,MATCH($B5,Nafnalisti!$B$4:$B$425,0),COUNTA($D$3:L$3))=0,"",OFFSET(Nafnalisti!$C$3,MATCH($B5,Nafnalisti!$B$4:$B$425,0),COUNTA($D$3:L$3)))</f>
        <v/>
      </c>
      <c r="M5" s="62" t="str">
        <f ca="1">IF(OFFSET(Nafnalisti!$C$3,MATCH($B5,Nafnalisti!$B$4:$B$425,0),COUNTA($D$3:M$3))=0,"",OFFSET(Nafnalisti!$C$3,MATCH($B5,Nafnalisti!$B$4:$B$425,0),COUNTA($D$3:M$3)))</f>
        <v/>
      </c>
      <c r="P5" s="1"/>
      <c r="T5" s="1"/>
      <c r="U5" s="1"/>
      <c r="V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 x14ac:dyDescent="0.2">
      <c r="A6" s="60">
        <f ca="1">IF(COUNT($A$4:A5)+1&gt;MAX(Nafnalisti!$S$4:$S$425),"",A5+1)</f>
        <v>3</v>
      </c>
      <c r="B6" s="61" t="str">
        <f ca="1">IF(A6="","",IFERROR(INDEX(Úrvinnsla!$B$2:$B$421,MATCH($A6,Úrvinnsla!$E$2:$E$421,0)),""))</f>
        <v>Jónas Heimisson</v>
      </c>
      <c r="C6" s="63">
        <f ca="1">IFERROR(INDEX(Úrvinnsla!$C$2:$C$421,MATCH($A6,Úrvinnsla!$E$2:$E$421,0)),"")</f>
        <v>297.00009999999997</v>
      </c>
      <c r="D6" s="62">
        <f ca="1">IF(OFFSET(Nafnalisti!$C$3,MATCH($B6,Nafnalisti!$B$4:$B$425,0),COUNTA($D$3:D$3))=0,"",OFFSET(Nafnalisti!$C$3,MATCH($B6,Nafnalisti!$B$4:$B$425,0),COUNTA($D$3:D$3)))</f>
        <v>63</v>
      </c>
      <c r="E6" s="62">
        <f ca="1">IF(OFFSET(Nafnalisti!$C$3,MATCH($B6,Nafnalisti!$B$4:$B$425,0),COUNTA($D$3:E$3))=0,"",OFFSET(Nafnalisti!$C$3,MATCH($B6,Nafnalisti!$B$4:$B$425,0),COUNTA($D$3:E$3)))</f>
        <v>57</v>
      </c>
      <c r="F6" s="62">
        <f ca="1">IF(OFFSET(Nafnalisti!$C$3,MATCH($B6,Nafnalisti!$B$4:$B$425,0),COUNTA($D$3:F$3))=0,"",OFFSET(Nafnalisti!$C$3,MATCH($B6,Nafnalisti!$B$4:$B$425,0),COUNTA($D$3:F$3)))</f>
        <v>58</v>
      </c>
      <c r="G6" s="62">
        <f ca="1">IF(OFFSET(Nafnalisti!$C$3,MATCH($B6,Nafnalisti!$B$4:$B$425,0),COUNTA($D$3:G$3))=0,"",OFFSET(Nafnalisti!$C$3,MATCH($B6,Nafnalisti!$B$4:$B$425,0),COUNTA($D$3:G$3)))</f>
        <v>58</v>
      </c>
      <c r="H6" s="62">
        <f ca="1">IF(OFFSET(Nafnalisti!$C$3,MATCH($B6,Nafnalisti!$B$4:$B$425,0),COUNTA($D$3:H$3))=0,"",OFFSET(Nafnalisti!$C$3,MATCH($B6,Nafnalisti!$B$4:$B$425,0),COUNTA($D$3:H$3)))</f>
        <v>61</v>
      </c>
      <c r="I6" s="62" t="str">
        <f ca="1">IF(OFFSET(Nafnalisti!$C$3,MATCH($B6,Nafnalisti!$B$4:$B$425,0),COUNTA($D$3:I$3))=0,"",OFFSET(Nafnalisti!$C$3,MATCH($B6,Nafnalisti!$B$4:$B$425,0),COUNTA($D$3:I$3)))</f>
        <v/>
      </c>
      <c r="J6" s="62" t="str">
        <f ca="1">IF(OFFSET(Nafnalisti!$C$3,MATCH($B6,Nafnalisti!$B$4:$B$425,0),COUNTA($D$3:J$3))=0,"",OFFSET(Nafnalisti!$C$3,MATCH($B6,Nafnalisti!$B$4:$B$425,0),COUNTA($D$3:J$3)))</f>
        <v/>
      </c>
      <c r="K6" s="62" t="str">
        <f ca="1">IF(OFFSET(Nafnalisti!$C$3,MATCH($B6,Nafnalisti!$B$4:$B$425,0),COUNTA($D$3:K$3))=0,"",OFFSET(Nafnalisti!$C$3,MATCH($B6,Nafnalisti!$B$4:$B$425,0),COUNTA($D$3:K$3)))</f>
        <v/>
      </c>
      <c r="L6" s="62" t="str">
        <f ca="1">IF(OFFSET(Nafnalisti!$C$3,MATCH($B6,Nafnalisti!$B$4:$B$425,0),COUNTA($D$3:L$3))=0,"",OFFSET(Nafnalisti!$C$3,MATCH($B6,Nafnalisti!$B$4:$B$425,0),COUNTA($D$3:L$3)))</f>
        <v/>
      </c>
      <c r="M6" s="62" t="str">
        <f ca="1">IF(OFFSET(Nafnalisti!$C$3,MATCH($B6,Nafnalisti!$B$4:$B$425,0),COUNTA($D$3:M$3))=0,"",OFFSET(Nafnalisti!$C$3,MATCH($B6,Nafnalisti!$B$4:$B$425,0),COUNTA($D$3:M$3)))</f>
        <v/>
      </c>
      <c r="P6" s="1"/>
      <c r="T6" s="1"/>
      <c r="U6" s="1"/>
      <c r="V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 x14ac:dyDescent="0.2">
      <c r="A7" s="60">
        <f ca="1">IF(COUNT($A$4:A6)+1&gt;MAX(Nafnalisti!$S$4:$S$425),"",A6+1)</f>
        <v>4</v>
      </c>
      <c r="B7" s="61" t="str">
        <f ca="1">IF(A7="","",IFERROR(INDEX(Úrvinnsla!$B$2:$B$421,MATCH($A7,Úrvinnsla!$E$2:$E$421,0)),""))</f>
        <v>Sæbjörn Guðmundsson</v>
      </c>
      <c r="C7" s="63">
        <f ca="1">IFERROR(INDEX(Úrvinnsla!$C$2:$C$421,MATCH($A7,Úrvinnsla!$E$2:$E$421,0)),"")</f>
        <v>298.00009999999997</v>
      </c>
      <c r="D7" s="62">
        <f ca="1">IF(OFFSET(Nafnalisti!$C$3,MATCH($B7,Nafnalisti!$B$4:$B$425,0),COUNTA($D$3:D$3))=0,"",OFFSET(Nafnalisti!$C$3,MATCH($B7,Nafnalisti!$B$4:$B$425,0),COUNTA($D$3:D$3)))</f>
        <v>59</v>
      </c>
      <c r="E7" s="62">
        <f ca="1">IF(OFFSET(Nafnalisti!$C$3,MATCH($B7,Nafnalisti!$B$4:$B$425,0),COUNTA($D$3:E$3))=0,"",OFFSET(Nafnalisti!$C$3,MATCH($B7,Nafnalisti!$B$4:$B$425,0),COUNTA($D$3:E$3)))</f>
        <v>58</v>
      </c>
      <c r="F7" s="62">
        <f ca="1">IF(OFFSET(Nafnalisti!$C$3,MATCH($B7,Nafnalisti!$B$4:$B$425,0),COUNTA($D$3:F$3))=0,"",OFFSET(Nafnalisti!$C$3,MATCH($B7,Nafnalisti!$B$4:$B$425,0),COUNTA($D$3:F$3)))</f>
        <v>61</v>
      </c>
      <c r="G7" s="62">
        <f ca="1">IF(OFFSET(Nafnalisti!$C$3,MATCH($B7,Nafnalisti!$B$4:$B$425,0),COUNTA($D$3:G$3))=0,"",OFFSET(Nafnalisti!$C$3,MATCH($B7,Nafnalisti!$B$4:$B$425,0),COUNTA($D$3:G$3)))</f>
        <v>62</v>
      </c>
      <c r="H7" s="62">
        <f ca="1">IF(OFFSET(Nafnalisti!$C$3,MATCH($B7,Nafnalisti!$B$4:$B$425,0),COUNTA($D$3:H$3))=0,"",OFFSET(Nafnalisti!$C$3,MATCH($B7,Nafnalisti!$B$4:$B$425,0),COUNTA($D$3:H$3)))</f>
        <v>58</v>
      </c>
      <c r="I7" s="62" t="str">
        <f ca="1">IF(OFFSET(Nafnalisti!$C$3,MATCH($B7,Nafnalisti!$B$4:$B$425,0),COUNTA($D$3:I$3))=0,"",OFFSET(Nafnalisti!$C$3,MATCH($B7,Nafnalisti!$B$4:$B$425,0),COUNTA($D$3:I$3)))</f>
        <v/>
      </c>
      <c r="J7" s="62" t="str">
        <f ca="1">IF(OFFSET(Nafnalisti!$C$3,MATCH($B7,Nafnalisti!$B$4:$B$425,0),COUNTA($D$3:J$3))=0,"",OFFSET(Nafnalisti!$C$3,MATCH($B7,Nafnalisti!$B$4:$B$425,0),COUNTA($D$3:J$3)))</f>
        <v/>
      </c>
      <c r="K7" s="62" t="str">
        <f ca="1">IF(OFFSET(Nafnalisti!$C$3,MATCH($B7,Nafnalisti!$B$4:$B$425,0),COUNTA($D$3:K$3))=0,"",OFFSET(Nafnalisti!$C$3,MATCH($B7,Nafnalisti!$B$4:$B$425,0),COUNTA($D$3:K$3)))</f>
        <v/>
      </c>
      <c r="L7" s="62" t="str">
        <f ca="1">IF(OFFSET(Nafnalisti!$C$3,MATCH($B7,Nafnalisti!$B$4:$B$425,0),COUNTA($D$3:L$3))=0,"",OFFSET(Nafnalisti!$C$3,MATCH($B7,Nafnalisti!$B$4:$B$425,0),COUNTA($D$3:L$3)))</f>
        <v/>
      </c>
      <c r="M7" s="62" t="str">
        <f ca="1">IF(OFFSET(Nafnalisti!$C$3,MATCH($B7,Nafnalisti!$B$4:$B$425,0),COUNTA($D$3:M$3))=0,"",OFFSET(Nafnalisti!$C$3,MATCH($B7,Nafnalisti!$B$4:$B$425,0),COUNTA($D$3:M$3)))</f>
        <v/>
      </c>
      <c r="P7" s="1"/>
      <c r="T7" s="1"/>
      <c r="U7" s="1"/>
      <c r="V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8" customHeight="1" x14ac:dyDescent="0.2">
      <c r="A8" s="60">
        <f ca="1">IF(COUNT($A$4:A7)+1&gt;MAX(Nafnalisti!$S$4:$S$425),"",A7+1)</f>
        <v>5</v>
      </c>
      <c r="B8" s="61" t="str">
        <f ca="1">IF(A8="","",IFERROR(INDEX(Úrvinnsla!$B$2:$B$421,MATCH($A8,Úrvinnsla!$E$2:$E$421,0)),""))</f>
        <v>Guðmundur Björnsson</v>
      </c>
      <c r="C8" s="63">
        <f ca="1">IFERROR(INDEX(Úrvinnsla!$C$2:$C$421,MATCH($A8,Úrvinnsla!$E$2:$E$421,0)),"")</f>
        <v>298.00009999999997</v>
      </c>
      <c r="D8" s="62">
        <f ca="1">IF(OFFSET(Nafnalisti!$C$3,MATCH($B8,Nafnalisti!$B$4:$B$425,0),COUNTA($D$3:D$3))=0,"",OFFSET(Nafnalisti!$C$3,MATCH($B8,Nafnalisti!$B$4:$B$425,0),COUNTA($D$3:D$3)))</f>
        <v>58</v>
      </c>
      <c r="E8" s="62">
        <f ca="1">IF(OFFSET(Nafnalisti!$C$3,MATCH($B8,Nafnalisti!$B$4:$B$425,0),COUNTA($D$3:E$3))=0,"",OFFSET(Nafnalisti!$C$3,MATCH($B8,Nafnalisti!$B$4:$B$425,0),COUNTA($D$3:E$3)))</f>
        <v>58</v>
      </c>
      <c r="F8" s="62">
        <f ca="1">IF(OFFSET(Nafnalisti!$C$3,MATCH($B8,Nafnalisti!$B$4:$B$425,0),COUNTA($D$3:F$3))=0,"",OFFSET(Nafnalisti!$C$3,MATCH($B8,Nafnalisti!$B$4:$B$425,0),COUNTA($D$3:F$3)))</f>
        <v>57</v>
      </c>
      <c r="G8" s="62">
        <f ca="1">IF(OFFSET(Nafnalisti!$C$3,MATCH($B8,Nafnalisti!$B$4:$B$425,0),COUNTA($D$3:G$3))=0,"",OFFSET(Nafnalisti!$C$3,MATCH($B8,Nafnalisti!$B$4:$B$425,0),COUNTA($D$3:G$3)))</f>
        <v>59</v>
      </c>
      <c r="H8" s="62">
        <f ca="1">IF(OFFSET(Nafnalisti!$C$3,MATCH($B8,Nafnalisti!$B$4:$B$425,0),COUNTA($D$3:H$3))=0,"",OFFSET(Nafnalisti!$C$3,MATCH($B8,Nafnalisti!$B$4:$B$425,0),COUNTA($D$3:H$3)))</f>
        <v>66</v>
      </c>
      <c r="I8" s="62" t="str">
        <f ca="1">IF(OFFSET(Nafnalisti!$C$3,MATCH($B8,Nafnalisti!$B$4:$B$425,0),COUNTA($D$3:I$3))=0,"",OFFSET(Nafnalisti!$C$3,MATCH($B8,Nafnalisti!$B$4:$B$425,0),COUNTA($D$3:I$3)))</f>
        <v/>
      </c>
      <c r="J8" s="62" t="str">
        <f ca="1">IF(OFFSET(Nafnalisti!$C$3,MATCH($B8,Nafnalisti!$B$4:$B$425,0),COUNTA($D$3:J$3))=0,"",OFFSET(Nafnalisti!$C$3,MATCH($B8,Nafnalisti!$B$4:$B$425,0),COUNTA($D$3:J$3)))</f>
        <v/>
      </c>
      <c r="K8" s="62" t="str">
        <f ca="1">IF(OFFSET(Nafnalisti!$C$3,MATCH($B8,Nafnalisti!$B$4:$B$425,0),COUNTA($D$3:K$3))=0,"",OFFSET(Nafnalisti!$C$3,MATCH($B8,Nafnalisti!$B$4:$B$425,0),COUNTA($D$3:K$3)))</f>
        <v/>
      </c>
      <c r="L8" s="62" t="str">
        <f ca="1">IF(OFFSET(Nafnalisti!$C$3,MATCH($B8,Nafnalisti!$B$4:$B$425,0),COUNTA($D$3:L$3))=0,"",OFFSET(Nafnalisti!$C$3,MATCH($B8,Nafnalisti!$B$4:$B$425,0),COUNTA($D$3:L$3)))</f>
        <v/>
      </c>
      <c r="M8" s="62" t="str">
        <f ca="1">IF(OFFSET(Nafnalisti!$C$3,MATCH($B8,Nafnalisti!$B$4:$B$425,0),COUNTA($D$3:M$3))=0,"",OFFSET(Nafnalisti!$C$3,MATCH($B8,Nafnalisti!$B$4:$B$425,0),COUNTA($D$3:M$3)))</f>
        <v/>
      </c>
      <c r="P8" s="1"/>
      <c r="T8" s="1"/>
      <c r="U8" s="1"/>
      <c r="V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8" customHeight="1" x14ac:dyDescent="0.2">
      <c r="A9" s="60">
        <f ca="1">IF(COUNT($A$4:A8)+1&gt;MAX(Nafnalisti!$S$4:$S$425),"",A8+1)</f>
        <v>6</v>
      </c>
      <c r="B9" s="61" t="str">
        <f ca="1">IF(A9="","",IFERROR(INDEX(Úrvinnsla!$B$2:$B$421,MATCH($A9,Úrvinnsla!$E$2:$E$421,0)),""))</f>
        <v>Sigurjón Árni Ólafsson</v>
      </c>
      <c r="C9" s="63">
        <f ca="1">IFERROR(INDEX(Úrvinnsla!$C$2:$C$421,MATCH($A9,Úrvinnsla!$E$2:$E$421,0)),"")</f>
        <v>298.00009999999997</v>
      </c>
      <c r="D9" s="62">
        <f ca="1">IF(OFFSET(Nafnalisti!$C$3,MATCH($B9,Nafnalisti!$B$4:$B$425,0),COUNTA($D$3:D$3))=0,"",OFFSET(Nafnalisti!$C$3,MATCH($B9,Nafnalisti!$B$4:$B$425,0),COUNTA($D$3:D$3)))</f>
        <v>61</v>
      </c>
      <c r="E9" s="62">
        <f ca="1">IF(OFFSET(Nafnalisti!$C$3,MATCH($B9,Nafnalisti!$B$4:$B$425,0),COUNTA($D$3:E$3))=0,"",OFFSET(Nafnalisti!$C$3,MATCH($B9,Nafnalisti!$B$4:$B$425,0),COUNTA($D$3:E$3)))</f>
        <v>61</v>
      </c>
      <c r="F9" s="62">
        <f ca="1">IF(OFFSET(Nafnalisti!$C$3,MATCH($B9,Nafnalisti!$B$4:$B$425,0),COUNTA($D$3:F$3))=0,"",OFFSET(Nafnalisti!$C$3,MATCH($B9,Nafnalisti!$B$4:$B$425,0),COUNTA($D$3:F$3)))</f>
        <v>58</v>
      </c>
      <c r="G9" s="62">
        <f ca="1">IF(OFFSET(Nafnalisti!$C$3,MATCH($B9,Nafnalisti!$B$4:$B$425,0),COUNTA($D$3:G$3))=0,"",OFFSET(Nafnalisti!$C$3,MATCH($B9,Nafnalisti!$B$4:$B$425,0),COUNTA($D$3:G$3)))</f>
        <v>63</v>
      </c>
      <c r="H9" s="62">
        <f ca="1">IF(OFFSET(Nafnalisti!$C$3,MATCH($B9,Nafnalisti!$B$4:$B$425,0),COUNTA($D$3:H$3))=0,"",OFFSET(Nafnalisti!$C$3,MATCH($B9,Nafnalisti!$B$4:$B$425,0),COUNTA($D$3:H$3)))</f>
        <v>55</v>
      </c>
      <c r="I9" s="62" t="str">
        <f ca="1">IF(OFFSET(Nafnalisti!$C$3,MATCH($B9,Nafnalisti!$B$4:$B$425,0),COUNTA($D$3:I$3))=0,"",OFFSET(Nafnalisti!$C$3,MATCH($B9,Nafnalisti!$B$4:$B$425,0),COUNTA($D$3:I$3)))</f>
        <v/>
      </c>
      <c r="J9" s="62" t="str">
        <f ca="1">IF(OFFSET(Nafnalisti!$C$3,MATCH($B9,Nafnalisti!$B$4:$B$425,0),COUNTA($D$3:J$3))=0,"",OFFSET(Nafnalisti!$C$3,MATCH($B9,Nafnalisti!$B$4:$B$425,0),COUNTA($D$3:J$3)))</f>
        <v/>
      </c>
      <c r="K9" s="62" t="str">
        <f ca="1">IF(OFFSET(Nafnalisti!$C$3,MATCH($B9,Nafnalisti!$B$4:$B$425,0),COUNTA($D$3:K$3))=0,"",OFFSET(Nafnalisti!$C$3,MATCH($B9,Nafnalisti!$B$4:$B$425,0),COUNTA($D$3:K$3)))</f>
        <v/>
      </c>
      <c r="L9" s="62" t="str">
        <f ca="1">IF(OFFSET(Nafnalisti!$C$3,MATCH($B9,Nafnalisti!$B$4:$B$425,0),COUNTA($D$3:L$3))=0,"",OFFSET(Nafnalisti!$C$3,MATCH($B9,Nafnalisti!$B$4:$B$425,0),COUNTA($D$3:L$3)))</f>
        <v/>
      </c>
      <c r="M9" s="62" t="str">
        <f ca="1">IF(OFFSET(Nafnalisti!$C$3,MATCH($B9,Nafnalisti!$B$4:$B$425,0),COUNTA($D$3:M$3))=0,"",OFFSET(Nafnalisti!$C$3,MATCH($B9,Nafnalisti!$B$4:$B$425,0),COUNTA($D$3:M$3)))</f>
        <v/>
      </c>
      <c r="P9" s="1"/>
      <c r="T9" s="1"/>
      <c r="U9" s="1"/>
      <c r="V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8" customHeight="1" x14ac:dyDescent="0.2">
      <c r="A10" s="60">
        <f ca="1">IF(COUNT($A$4:A9)+1&gt;MAX(Nafnalisti!$S$4:$S$425),"",A9+1)</f>
        <v>7</v>
      </c>
      <c r="B10" s="61" t="str">
        <f ca="1">IF(A10="","",IFERROR(INDEX(Úrvinnsla!$B$2:$B$421,MATCH($A10,Úrvinnsla!$E$2:$E$421,0)),""))</f>
        <v>Sævar Björn Baldursson</v>
      </c>
      <c r="C10" s="63">
        <f ca="1">IFERROR(INDEX(Úrvinnsla!$C$2:$C$421,MATCH($A10,Úrvinnsla!$E$2:$E$421,0)),"")</f>
        <v>298.00009999999997</v>
      </c>
      <c r="D10" s="62">
        <f ca="1">IF(OFFSET(Nafnalisti!$C$3,MATCH($B10,Nafnalisti!$B$4:$B$425,0),COUNTA($D$3:D$3))=0,"",OFFSET(Nafnalisti!$C$3,MATCH($B10,Nafnalisti!$B$4:$B$425,0),COUNTA($D$3:D$3)))</f>
        <v>59</v>
      </c>
      <c r="E10" s="62">
        <f ca="1">IF(OFFSET(Nafnalisti!$C$3,MATCH($B10,Nafnalisti!$B$4:$B$425,0),COUNTA($D$3:E$3))=0,"",OFFSET(Nafnalisti!$C$3,MATCH($B10,Nafnalisti!$B$4:$B$425,0),COUNTA($D$3:E$3)))</f>
        <v>59</v>
      </c>
      <c r="F10" s="62">
        <f ca="1">IF(OFFSET(Nafnalisti!$C$3,MATCH($B10,Nafnalisti!$B$4:$B$425,0),COUNTA($D$3:F$3))=0,"",OFFSET(Nafnalisti!$C$3,MATCH($B10,Nafnalisti!$B$4:$B$425,0),COUNTA($D$3:F$3)))</f>
        <v>57</v>
      </c>
      <c r="G10" s="62">
        <f ca="1">IF(OFFSET(Nafnalisti!$C$3,MATCH($B10,Nafnalisti!$B$4:$B$425,0),COUNTA($D$3:G$3))=0,"",OFFSET(Nafnalisti!$C$3,MATCH($B10,Nafnalisti!$B$4:$B$425,0),COUNTA($D$3:G$3)))</f>
        <v>64</v>
      </c>
      <c r="H10" s="62">
        <f ca="1">IF(OFFSET(Nafnalisti!$C$3,MATCH($B10,Nafnalisti!$B$4:$B$425,0),COUNTA($D$3:H$3))=0,"",OFFSET(Nafnalisti!$C$3,MATCH($B10,Nafnalisti!$B$4:$B$425,0),COUNTA($D$3:H$3)))</f>
        <v>59</v>
      </c>
      <c r="I10" s="62" t="str">
        <f ca="1">IF(OFFSET(Nafnalisti!$C$3,MATCH($B10,Nafnalisti!$B$4:$B$425,0),COUNTA($D$3:I$3))=0,"",OFFSET(Nafnalisti!$C$3,MATCH($B10,Nafnalisti!$B$4:$B$425,0),COUNTA($D$3:I$3)))</f>
        <v/>
      </c>
      <c r="J10" s="62" t="str">
        <f ca="1">IF(OFFSET(Nafnalisti!$C$3,MATCH($B10,Nafnalisti!$B$4:$B$425,0),COUNTA($D$3:J$3))=0,"",OFFSET(Nafnalisti!$C$3,MATCH($B10,Nafnalisti!$B$4:$B$425,0),COUNTA($D$3:J$3)))</f>
        <v/>
      </c>
      <c r="K10" s="62" t="str">
        <f ca="1">IF(OFFSET(Nafnalisti!$C$3,MATCH($B10,Nafnalisti!$B$4:$B$425,0),COUNTA($D$3:K$3))=0,"",OFFSET(Nafnalisti!$C$3,MATCH($B10,Nafnalisti!$B$4:$B$425,0),COUNTA($D$3:K$3)))</f>
        <v/>
      </c>
      <c r="L10" s="62" t="str">
        <f ca="1">IF(OFFSET(Nafnalisti!$C$3,MATCH($B10,Nafnalisti!$B$4:$B$425,0),COUNTA($D$3:L$3))=0,"",OFFSET(Nafnalisti!$C$3,MATCH($B10,Nafnalisti!$B$4:$B$425,0),COUNTA($D$3:L$3)))</f>
        <v/>
      </c>
      <c r="M10" s="62" t="str">
        <f ca="1">IF(OFFSET(Nafnalisti!$C$3,MATCH($B10,Nafnalisti!$B$4:$B$425,0),COUNTA($D$3:M$3))=0,"",OFFSET(Nafnalisti!$C$3,MATCH($B10,Nafnalisti!$B$4:$B$425,0),COUNTA($D$3:M$3)))</f>
        <v/>
      </c>
      <c r="P10" s="1"/>
      <c r="T10" s="1"/>
      <c r="U10" s="1"/>
      <c r="V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" customHeight="1" x14ac:dyDescent="0.2">
      <c r="A11" s="60">
        <f ca="1">IF(COUNT($A$4:A10)+1&gt;MAX(Nafnalisti!$S$4:$S$425),"",A10+1)</f>
        <v>8</v>
      </c>
      <c r="B11" s="61" t="str">
        <f ca="1">IF(A11="","",IFERROR(INDEX(Úrvinnsla!$B$2:$B$421,MATCH($A11,Úrvinnsla!$E$2:$E$421,0)),""))</f>
        <v>Kjartan Sveinbjörnsson</v>
      </c>
      <c r="C11" s="63">
        <f ca="1">IFERROR(INDEX(Úrvinnsla!$C$2:$C$421,MATCH($A11,Úrvinnsla!$E$2:$E$421,0)),"")</f>
        <v>299.00009999999997</v>
      </c>
      <c r="D11" s="62">
        <f ca="1">IF(OFFSET(Nafnalisti!$C$3,MATCH($B11,Nafnalisti!$B$4:$B$425,0),COUNTA($D$3:D$3))=0,"",OFFSET(Nafnalisti!$C$3,MATCH($B11,Nafnalisti!$B$4:$B$425,0),COUNTA($D$3:D$3)))</f>
        <v>64</v>
      </c>
      <c r="E11" s="62">
        <f ca="1">IF(OFFSET(Nafnalisti!$C$3,MATCH($B11,Nafnalisti!$B$4:$B$425,0),COUNTA($D$3:E$3))=0,"",OFFSET(Nafnalisti!$C$3,MATCH($B11,Nafnalisti!$B$4:$B$425,0),COUNTA($D$3:E$3)))</f>
        <v>56</v>
      </c>
      <c r="F11" s="62">
        <f ca="1">IF(OFFSET(Nafnalisti!$C$3,MATCH($B11,Nafnalisti!$B$4:$B$425,0),COUNTA($D$3:F$3))=0,"",OFFSET(Nafnalisti!$C$3,MATCH($B11,Nafnalisti!$B$4:$B$425,0),COUNTA($D$3:F$3)))</f>
        <v>57</v>
      </c>
      <c r="G11" s="62">
        <f ca="1">IF(OFFSET(Nafnalisti!$C$3,MATCH($B11,Nafnalisti!$B$4:$B$425,0),COUNTA($D$3:G$3))=0,"",OFFSET(Nafnalisti!$C$3,MATCH($B11,Nafnalisti!$B$4:$B$425,0),COUNTA($D$3:G$3)))</f>
        <v>61</v>
      </c>
      <c r="H11" s="62">
        <f ca="1">IF(OFFSET(Nafnalisti!$C$3,MATCH($B11,Nafnalisti!$B$4:$B$425,0),COUNTA($D$3:H$3))=0,"",OFFSET(Nafnalisti!$C$3,MATCH($B11,Nafnalisti!$B$4:$B$425,0),COUNTA($D$3:H$3)))</f>
        <v>61</v>
      </c>
      <c r="I11" s="62" t="str">
        <f ca="1">IF(OFFSET(Nafnalisti!$C$3,MATCH($B11,Nafnalisti!$B$4:$B$425,0),COUNTA($D$3:I$3))=0,"",OFFSET(Nafnalisti!$C$3,MATCH($B11,Nafnalisti!$B$4:$B$425,0),COUNTA($D$3:I$3)))</f>
        <v/>
      </c>
      <c r="J11" s="62" t="str">
        <f ca="1">IF(OFFSET(Nafnalisti!$C$3,MATCH($B11,Nafnalisti!$B$4:$B$425,0),COUNTA($D$3:J$3))=0,"",OFFSET(Nafnalisti!$C$3,MATCH($B11,Nafnalisti!$B$4:$B$425,0),COUNTA($D$3:J$3)))</f>
        <v/>
      </c>
      <c r="K11" s="62" t="str">
        <f ca="1">IF(OFFSET(Nafnalisti!$C$3,MATCH($B11,Nafnalisti!$B$4:$B$425,0),COUNTA($D$3:K$3))=0,"",OFFSET(Nafnalisti!$C$3,MATCH($B11,Nafnalisti!$B$4:$B$425,0),COUNTA($D$3:K$3)))</f>
        <v/>
      </c>
      <c r="L11" s="62" t="str">
        <f ca="1">IF(OFFSET(Nafnalisti!$C$3,MATCH($B11,Nafnalisti!$B$4:$B$425,0),COUNTA($D$3:L$3))=0,"",OFFSET(Nafnalisti!$C$3,MATCH($B11,Nafnalisti!$B$4:$B$425,0),COUNTA($D$3:L$3)))</f>
        <v/>
      </c>
      <c r="M11" s="62" t="str">
        <f ca="1">IF(OFFSET(Nafnalisti!$C$3,MATCH($B11,Nafnalisti!$B$4:$B$425,0),COUNTA($D$3:M$3))=0,"",OFFSET(Nafnalisti!$C$3,MATCH($B11,Nafnalisti!$B$4:$B$425,0),COUNTA($D$3:M$3)))</f>
        <v/>
      </c>
      <c r="P11" s="1"/>
      <c r="T11" s="1"/>
      <c r="U11" s="1"/>
      <c r="V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8" customHeight="1" x14ac:dyDescent="0.2">
      <c r="A12" s="60">
        <f ca="1">IF(COUNT($A$4:A11)+1&gt;MAX(Nafnalisti!$S$4:$S$425),"",A11+1)</f>
        <v>9</v>
      </c>
      <c r="B12" s="61" t="str">
        <f ca="1">IF(A12="","",IFERROR(INDEX(Úrvinnsla!$B$2:$B$421,MATCH($A12,Úrvinnsla!$E$2:$E$421,0)),""))</f>
        <v>Ragnar Ólafsson</v>
      </c>
      <c r="C12" s="63">
        <f ca="1">IFERROR(INDEX(Úrvinnsla!$C$2:$C$421,MATCH($A12,Úrvinnsla!$E$2:$E$421,0)),"")</f>
        <v>300.00009999999997</v>
      </c>
      <c r="D12" s="62">
        <f ca="1">IF(OFFSET(Nafnalisti!$C$3,MATCH($B12,Nafnalisti!$B$4:$B$425,0),COUNTA($D$3:D$3))=0,"",OFFSET(Nafnalisti!$C$3,MATCH($B12,Nafnalisti!$B$4:$B$425,0),COUNTA($D$3:D$3)))</f>
        <v>61</v>
      </c>
      <c r="E12" s="62">
        <f ca="1">IF(OFFSET(Nafnalisti!$C$3,MATCH($B12,Nafnalisti!$B$4:$B$425,0),COUNTA($D$3:E$3))=0,"",OFFSET(Nafnalisti!$C$3,MATCH($B12,Nafnalisti!$B$4:$B$425,0),COUNTA($D$3:E$3)))</f>
        <v>63</v>
      </c>
      <c r="F12" s="62">
        <f ca="1">IF(OFFSET(Nafnalisti!$C$3,MATCH($B12,Nafnalisti!$B$4:$B$425,0),COUNTA($D$3:F$3))=0,"",OFFSET(Nafnalisti!$C$3,MATCH($B12,Nafnalisti!$B$4:$B$425,0),COUNTA($D$3:F$3)))</f>
        <v>58</v>
      </c>
      <c r="G12" s="62">
        <f ca="1">IF(OFFSET(Nafnalisti!$C$3,MATCH($B12,Nafnalisti!$B$4:$B$425,0),COUNTA($D$3:G$3))=0,"",OFFSET(Nafnalisti!$C$3,MATCH($B12,Nafnalisti!$B$4:$B$425,0),COUNTA($D$3:G$3)))</f>
        <v>57</v>
      </c>
      <c r="H12" s="62">
        <f ca="1">IF(OFFSET(Nafnalisti!$C$3,MATCH($B12,Nafnalisti!$B$4:$B$425,0),COUNTA($D$3:H$3))=0,"",OFFSET(Nafnalisti!$C$3,MATCH($B12,Nafnalisti!$B$4:$B$425,0),COUNTA($D$3:H$3)))</f>
        <v>61</v>
      </c>
      <c r="I12" s="62" t="str">
        <f ca="1">IF(OFFSET(Nafnalisti!$C$3,MATCH($B12,Nafnalisti!$B$4:$B$425,0),COUNTA($D$3:I$3))=0,"",OFFSET(Nafnalisti!$C$3,MATCH($B12,Nafnalisti!$B$4:$B$425,0),COUNTA($D$3:I$3)))</f>
        <v/>
      </c>
      <c r="J12" s="62" t="str">
        <f ca="1">IF(OFFSET(Nafnalisti!$C$3,MATCH($B12,Nafnalisti!$B$4:$B$425,0),COUNTA($D$3:J$3))=0,"",OFFSET(Nafnalisti!$C$3,MATCH($B12,Nafnalisti!$B$4:$B$425,0),COUNTA($D$3:J$3)))</f>
        <v/>
      </c>
      <c r="K12" s="62" t="str">
        <f ca="1">IF(OFFSET(Nafnalisti!$C$3,MATCH($B12,Nafnalisti!$B$4:$B$425,0),COUNTA($D$3:K$3))=0,"",OFFSET(Nafnalisti!$C$3,MATCH($B12,Nafnalisti!$B$4:$B$425,0),COUNTA($D$3:K$3)))</f>
        <v/>
      </c>
      <c r="L12" s="62" t="str">
        <f ca="1">IF(OFFSET(Nafnalisti!$C$3,MATCH($B12,Nafnalisti!$B$4:$B$425,0),COUNTA($D$3:L$3))=0,"",OFFSET(Nafnalisti!$C$3,MATCH($B12,Nafnalisti!$B$4:$B$425,0),COUNTA($D$3:L$3)))</f>
        <v/>
      </c>
      <c r="M12" s="62" t="str">
        <f ca="1">IF(OFFSET(Nafnalisti!$C$3,MATCH($B12,Nafnalisti!$B$4:$B$425,0),COUNTA($D$3:M$3))=0,"",OFFSET(Nafnalisti!$C$3,MATCH($B12,Nafnalisti!$B$4:$B$425,0),COUNTA($D$3:M$3)))</f>
        <v/>
      </c>
      <c r="P12" s="1"/>
      <c r="T12" s="1"/>
      <c r="U12" s="1"/>
      <c r="V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" customHeight="1" x14ac:dyDescent="0.2">
      <c r="A13" s="60">
        <f ca="1">IF(COUNT($A$4:A12)+1&gt;MAX(Nafnalisti!$S$4:$S$425),"",A12+1)</f>
        <v>10</v>
      </c>
      <c r="B13" s="61" t="str">
        <f ca="1">IF(A13="","",IFERROR(INDEX(Úrvinnsla!$B$2:$B$421,MATCH($A13,Úrvinnsla!$E$2:$E$421,0)),""))</f>
        <v>Óliver Hlynsson</v>
      </c>
      <c r="C13" s="63">
        <f ca="1">IFERROR(INDEX(Úrvinnsla!$C$2:$C$421,MATCH($A13,Úrvinnsla!$E$2:$E$421,0)),"")</f>
        <v>300.00009999999997</v>
      </c>
      <c r="D13" s="62">
        <f ca="1">IF(OFFSET(Nafnalisti!$C$3,MATCH($B13,Nafnalisti!$B$4:$B$425,0),COUNTA($D$3:D$3))=0,"",OFFSET(Nafnalisti!$C$3,MATCH($B13,Nafnalisti!$B$4:$B$425,0),COUNTA($D$3:D$3)))</f>
        <v>63</v>
      </c>
      <c r="E13" s="62">
        <f ca="1">IF(OFFSET(Nafnalisti!$C$3,MATCH($B13,Nafnalisti!$B$4:$B$425,0),COUNTA($D$3:E$3))=0,"",OFFSET(Nafnalisti!$C$3,MATCH($B13,Nafnalisti!$B$4:$B$425,0),COUNTA($D$3:E$3)))</f>
        <v>62</v>
      </c>
      <c r="F13" s="62">
        <f ca="1">IF(OFFSET(Nafnalisti!$C$3,MATCH($B13,Nafnalisti!$B$4:$B$425,0),COUNTA($D$3:F$3))=0,"",OFFSET(Nafnalisti!$C$3,MATCH($B13,Nafnalisti!$B$4:$B$425,0),COUNTA($D$3:F$3)))</f>
        <v>58</v>
      </c>
      <c r="G13" s="62">
        <f ca="1">IF(OFFSET(Nafnalisti!$C$3,MATCH($B13,Nafnalisti!$B$4:$B$425,0),COUNTA($D$3:G$3))=0,"",OFFSET(Nafnalisti!$C$3,MATCH($B13,Nafnalisti!$B$4:$B$425,0),COUNTA($D$3:G$3)))</f>
        <v>58</v>
      </c>
      <c r="H13" s="62">
        <f ca="1">IF(OFFSET(Nafnalisti!$C$3,MATCH($B13,Nafnalisti!$B$4:$B$425,0),COUNTA($D$3:H$3))=0,"",OFFSET(Nafnalisti!$C$3,MATCH($B13,Nafnalisti!$B$4:$B$425,0),COUNTA($D$3:H$3)))</f>
        <v>59</v>
      </c>
      <c r="I13" s="62" t="str">
        <f ca="1">IF(OFFSET(Nafnalisti!$C$3,MATCH($B13,Nafnalisti!$B$4:$B$425,0),COUNTA($D$3:I$3))=0,"",OFFSET(Nafnalisti!$C$3,MATCH($B13,Nafnalisti!$B$4:$B$425,0),COUNTA($D$3:I$3)))</f>
        <v/>
      </c>
      <c r="J13" s="62" t="str">
        <f ca="1">IF(OFFSET(Nafnalisti!$C$3,MATCH($B13,Nafnalisti!$B$4:$B$425,0),COUNTA($D$3:J$3))=0,"",OFFSET(Nafnalisti!$C$3,MATCH($B13,Nafnalisti!$B$4:$B$425,0),COUNTA($D$3:J$3)))</f>
        <v/>
      </c>
      <c r="K13" s="62" t="str">
        <f ca="1">IF(OFFSET(Nafnalisti!$C$3,MATCH($B13,Nafnalisti!$B$4:$B$425,0),COUNTA($D$3:K$3))=0,"",OFFSET(Nafnalisti!$C$3,MATCH($B13,Nafnalisti!$B$4:$B$425,0),COUNTA($D$3:K$3)))</f>
        <v/>
      </c>
      <c r="L13" s="62" t="str">
        <f ca="1">IF(OFFSET(Nafnalisti!$C$3,MATCH($B13,Nafnalisti!$B$4:$B$425,0),COUNTA($D$3:L$3))=0,"",OFFSET(Nafnalisti!$C$3,MATCH($B13,Nafnalisti!$B$4:$B$425,0),COUNTA($D$3:L$3)))</f>
        <v/>
      </c>
      <c r="M13" s="62" t="str">
        <f ca="1">IF(OFFSET(Nafnalisti!$C$3,MATCH($B13,Nafnalisti!$B$4:$B$425,0),COUNTA($D$3:M$3))=0,"",OFFSET(Nafnalisti!$C$3,MATCH($B13,Nafnalisti!$B$4:$B$425,0),COUNTA($D$3:M$3)))</f>
        <v/>
      </c>
      <c r="P13" s="1"/>
      <c r="T13" s="1"/>
      <c r="U13" s="1"/>
      <c r="V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" customHeight="1" x14ac:dyDescent="0.2">
      <c r="A14" s="60">
        <f ca="1">IF(COUNT($A$4:A13)+1&gt;MAX(Nafnalisti!$S$4:$S$425),"",A13+1)</f>
        <v>11</v>
      </c>
      <c r="B14" s="61" t="str">
        <f ca="1">IF(A14="","",IFERROR(INDEX(Úrvinnsla!$B$2:$B$421,MATCH($A14,Úrvinnsla!$E$2:$E$421,0)),""))</f>
        <v>Valur Jónatansson</v>
      </c>
      <c r="C14" s="63">
        <f ca="1">IFERROR(INDEX(Úrvinnsla!$C$2:$C$421,MATCH($A14,Úrvinnsla!$E$2:$E$421,0)),"")</f>
        <v>301.00009999999997</v>
      </c>
      <c r="D14" s="62">
        <f ca="1">IF(OFFSET(Nafnalisti!$C$3,MATCH($B14,Nafnalisti!$B$4:$B$425,0),COUNTA($D$3:D$3))=0,"",OFFSET(Nafnalisti!$C$3,MATCH($B14,Nafnalisti!$B$4:$B$425,0),COUNTA($D$3:D$3)))</f>
        <v>62</v>
      </c>
      <c r="E14" s="62">
        <f ca="1">IF(OFFSET(Nafnalisti!$C$3,MATCH($B14,Nafnalisti!$B$4:$B$425,0),COUNTA($D$3:E$3))=0,"",OFFSET(Nafnalisti!$C$3,MATCH($B14,Nafnalisti!$B$4:$B$425,0),COUNTA($D$3:E$3)))</f>
        <v>58</v>
      </c>
      <c r="F14" s="62">
        <f ca="1">IF(OFFSET(Nafnalisti!$C$3,MATCH($B14,Nafnalisti!$B$4:$B$425,0),COUNTA($D$3:F$3))=0,"",OFFSET(Nafnalisti!$C$3,MATCH($B14,Nafnalisti!$B$4:$B$425,0),COUNTA($D$3:F$3)))</f>
        <v>60</v>
      </c>
      <c r="G14" s="62">
        <f ca="1">IF(OFFSET(Nafnalisti!$C$3,MATCH($B14,Nafnalisti!$B$4:$B$425,0),COUNTA($D$3:G$3))=0,"",OFFSET(Nafnalisti!$C$3,MATCH($B14,Nafnalisti!$B$4:$B$425,0),COUNTA($D$3:G$3)))</f>
        <v>62</v>
      </c>
      <c r="H14" s="62">
        <f ca="1">IF(OFFSET(Nafnalisti!$C$3,MATCH($B14,Nafnalisti!$B$4:$B$425,0),COUNTA($D$3:H$3))=0,"",OFFSET(Nafnalisti!$C$3,MATCH($B14,Nafnalisti!$B$4:$B$425,0),COUNTA($D$3:H$3)))</f>
        <v>59</v>
      </c>
      <c r="I14" s="62" t="str">
        <f ca="1">IF(OFFSET(Nafnalisti!$C$3,MATCH($B14,Nafnalisti!$B$4:$B$425,0),COUNTA($D$3:I$3))=0,"",OFFSET(Nafnalisti!$C$3,MATCH($B14,Nafnalisti!$B$4:$B$425,0),COUNTA($D$3:I$3)))</f>
        <v/>
      </c>
      <c r="J14" s="62" t="str">
        <f ca="1">IF(OFFSET(Nafnalisti!$C$3,MATCH($B14,Nafnalisti!$B$4:$B$425,0),COUNTA($D$3:J$3))=0,"",OFFSET(Nafnalisti!$C$3,MATCH($B14,Nafnalisti!$B$4:$B$425,0),COUNTA($D$3:J$3)))</f>
        <v/>
      </c>
      <c r="K14" s="62" t="str">
        <f ca="1">IF(OFFSET(Nafnalisti!$C$3,MATCH($B14,Nafnalisti!$B$4:$B$425,0),COUNTA($D$3:K$3))=0,"",OFFSET(Nafnalisti!$C$3,MATCH($B14,Nafnalisti!$B$4:$B$425,0),COUNTA($D$3:K$3)))</f>
        <v/>
      </c>
      <c r="L14" s="62" t="str">
        <f ca="1">IF(OFFSET(Nafnalisti!$C$3,MATCH($B14,Nafnalisti!$B$4:$B$425,0),COUNTA($D$3:L$3))=0,"",OFFSET(Nafnalisti!$C$3,MATCH($B14,Nafnalisti!$B$4:$B$425,0),COUNTA($D$3:L$3)))</f>
        <v/>
      </c>
      <c r="M14" s="62" t="str">
        <f ca="1">IF(OFFSET(Nafnalisti!$C$3,MATCH($B14,Nafnalisti!$B$4:$B$425,0),COUNTA($D$3:M$3))=0,"",OFFSET(Nafnalisti!$C$3,MATCH($B14,Nafnalisti!$B$4:$B$425,0),COUNTA($D$3:M$3)))</f>
        <v/>
      </c>
      <c r="P14" s="1"/>
      <c r="T14" s="1"/>
      <c r="U14" s="1"/>
      <c r="V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" customHeight="1" x14ac:dyDescent="0.2">
      <c r="A15" s="60">
        <f ca="1">IF(COUNT($A$4:A14)+1&gt;MAX(Nafnalisti!$S$4:$S$425),"",A14+1)</f>
        <v>12</v>
      </c>
      <c r="B15" s="61" t="str">
        <f ca="1">IF(A15="","",IFERROR(INDEX(Úrvinnsla!$B$2:$B$421,MATCH($A15,Úrvinnsla!$E$2:$E$421,0)),""))</f>
        <v>Guðmundur S. Guðmundsson</v>
      </c>
      <c r="C15" s="63">
        <f ca="1">IFERROR(INDEX(Úrvinnsla!$C$2:$C$421,MATCH($A15,Úrvinnsla!$E$2:$E$421,0)),"")</f>
        <v>302.00009999999997</v>
      </c>
      <c r="D15" s="62">
        <f ca="1">IF(OFFSET(Nafnalisti!$C$3,MATCH($B15,Nafnalisti!$B$4:$B$425,0),COUNTA($D$3:D$3))=0,"",OFFSET(Nafnalisti!$C$3,MATCH($B15,Nafnalisti!$B$4:$B$425,0),COUNTA($D$3:D$3)))</f>
        <v>61</v>
      </c>
      <c r="E15" s="62">
        <f ca="1">IF(OFFSET(Nafnalisti!$C$3,MATCH($B15,Nafnalisti!$B$4:$B$425,0),COUNTA($D$3:E$3))=0,"",OFFSET(Nafnalisti!$C$3,MATCH($B15,Nafnalisti!$B$4:$B$425,0),COUNTA($D$3:E$3)))</f>
        <v>61</v>
      </c>
      <c r="F15" s="62">
        <f ca="1">IF(OFFSET(Nafnalisti!$C$3,MATCH($B15,Nafnalisti!$B$4:$B$425,0),COUNTA($D$3:F$3))=0,"",OFFSET(Nafnalisti!$C$3,MATCH($B15,Nafnalisti!$B$4:$B$425,0),COUNTA($D$3:F$3)))</f>
        <v>58</v>
      </c>
      <c r="G15" s="62">
        <f ca="1">IF(OFFSET(Nafnalisti!$C$3,MATCH($B15,Nafnalisti!$B$4:$B$425,0),COUNTA($D$3:G$3))=0,"",OFFSET(Nafnalisti!$C$3,MATCH($B15,Nafnalisti!$B$4:$B$425,0),COUNTA($D$3:G$3)))</f>
        <v>61</v>
      </c>
      <c r="H15" s="62">
        <f ca="1">IF(OFFSET(Nafnalisti!$C$3,MATCH($B15,Nafnalisti!$B$4:$B$425,0),COUNTA($D$3:H$3))=0,"",OFFSET(Nafnalisti!$C$3,MATCH($B15,Nafnalisti!$B$4:$B$425,0),COUNTA($D$3:H$3)))</f>
        <v>61</v>
      </c>
      <c r="I15" s="62" t="str">
        <f ca="1">IF(OFFSET(Nafnalisti!$C$3,MATCH($B15,Nafnalisti!$B$4:$B$425,0),COUNTA($D$3:I$3))=0,"",OFFSET(Nafnalisti!$C$3,MATCH($B15,Nafnalisti!$B$4:$B$425,0),COUNTA($D$3:I$3)))</f>
        <v/>
      </c>
      <c r="J15" s="62" t="str">
        <f ca="1">IF(OFFSET(Nafnalisti!$C$3,MATCH($B15,Nafnalisti!$B$4:$B$425,0),COUNTA($D$3:J$3))=0,"",OFFSET(Nafnalisti!$C$3,MATCH($B15,Nafnalisti!$B$4:$B$425,0),COUNTA($D$3:J$3)))</f>
        <v/>
      </c>
      <c r="K15" s="62" t="str">
        <f ca="1">IF(OFFSET(Nafnalisti!$C$3,MATCH($B15,Nafnalisti!$B$4:$B$425,0),COUNTA($D$3:K$3))=0,"",OFFSET(Nafnalisti!$C$3,MATCH($B15,Nafnalisti!$B$4:$B$425,0),COUNTA($D$3:K$3)))</f>
        <v/>
      </c>
      <c r="L15" s="62" t="str">
        <f ca="1">IF(OFFSET(Nafnalisti!$C$3,MATCH($B15,Nafnalisti!$B$4:$B$425,0),COUNTA($D$3:L$3))=0,"",OFFSET(Nafnalisti!$C$3,MATCH($B15,Nafnalisti!$B$4:$B$425,0),COUNTA($D$3:L$3)))</f>
        <v/>
      </c>
      <c r="M15" s="62" t="str">
        <f ca="1">IF(OFFSET(Nafnalisti!$C$3,MATCH($B15,Nafnalisti!$B$4:$B$425,0),COUNTA($D$3:M$3))=0,"",OFFSET(Nafnalisti!$C$3,MATCH($B15,Nafnalisti!$B$4:$B$425,0),COUNTA($D$3:M$3)))</f>
        <v/>
      </c>
      <c r="P15" s="1"/>
      <c r="T15" s="1"/>
      <c r="U15" s="1"/>
      <c r="V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x14ac:dyDescent="0.2">
      <c r="A16" s="60">
        <f ca="1">IF(COUNT($A$4:A15)+1&gt;MAX(Nafnalisti!$S$4:$S$425),"",A15+1)</f>
        <v>13</v>
      </c>
      <c r="B16" s="61" t="str">
        <f ca="1">IF(A16="","",IFERROR(INDEX(Úrvinnsla!$B$2:$B$421,MATCH($A16,Úrvinnsla!$E$2:$E$421,0)),""))</f>
        <v>Þorbjörn Guðjónsson</v>
      </c>
      <c r="C16" s="63">
        <f ca="1">IFERROR(INDEX(Úrvinnsla!$C$2:$C$421,MATCH($A16,Úrvinnsla!$E$2:$E$421,0)),"")</f>
        <v>303.00009999999997</v>
      </c>
      <c r="D16" s="62">
        <f ca="1">IF(OFFSET(Nafnalisti!$C$3,MATCH($B16,Nafnalisti!$B$4:$B$425,0),COUNTA($D$3:D$3))=0,"",OFFSET(Nafnalisti!$C$3,MATCH($B16,Nafnalisti!$B$4:$B$425,0),COUNTA($D$3:D$3)))</f>
        <v>66</v>
      </c>
      <c r="E16" s="62">
        <f ca="1">IF(OFFSET(Nafnalisti!$C$3,MATCH($B16,Nafnalisti!$B$4:$B$425,0),COUNTA($D$3:E$3))=0,"",OFFSET(Nafnalisti!$C$3,MATCH($B16,Nafnalisti!$B$4:$B$425,0),COUNTA($D$3:E$3)))</f>
        <v>60</v>
      </c>
      <c r="F16" s="62">
        <f ca="1">IF(OFFSET(Nafnalisti!$C$3,MATCH($B16,Nafnalisti!$B$4:$B$425,0),COUNTA($D$3:F$3))=0,"",OFFSET(Nafnalisti!$C$3,MATCH($B16,Nafnalisti!$B$4:$B$425,0),COUNTA($D$3:F$3)))</f>
        <v>59</v>
      </c>
      <c r="G16" s="62">
        <f ca="1">IF(OFFSET(Nafnalisti!$C$3,MATCH($B16,Nafnalisti!$B$4:$B$425,0),COUNTA($D$3:G$3))=0,"",OFFSET(Nafnalisti!$C$3,MATCH($B16,Nafnalisti!$B$4:$B$425,0),COUNTA($D$3:G$3)))</f>
        <v>59</v>
      </c>
      <c r="H16" s="62">
        <f ca="1">IF(OFFSET(Nafnalisti!$C$3,MATCH($B16,Nafnalisti!$B$4:$B$425,0),COUNTA($D$3:H$3))=0,"",OFFSET(Nafnalisti!$C$3,MATCH($B16,Nafnalisti!$B$4:$B$425,0),COUNTA($D$3:H$3)))</f>
        <v>59</v>
      </c>
      <c r="I16" s="62" t="str">
        <f ca="1">IF(OFFSET(Nafnalisti!$C$3,MATCH($B16,Nafnalisti!$B$4:$B$425,0),COUNTA($D$3:I$3))=0,"",OFFSET(Nafnalisti!$C$3,MATCH($B16,Nafnalisti!$B$4:$B$425,0),COUNTA($D$3:I$3)))</f>
        <v/>
      </c>
      <c r="J16" s="62" t="str">
        <f ca="1">IF(OFFSET(Nafnalisti!$C$3,MATCH($B16,Nafnalisti!$B$4:$B$425,0),COUNTA($D$3:J$3))=0,"",OFFSET(Nafnalisti!$C$3,MATCH($B16,Nafnalisti!$B$4:$B$425,0),COUNTA($D$3:J$3)))</f>
        <v/>
      </c>
      <c r="K16" s="62" t="str">
        <f ca="1">IF(OFFSET(Nafnalisti!$C$3,MATCH($B16,Nafnalisti!$B$4:$B$425,0),COUNTA($D$3:K$3))=0,"",OFFSET(Nafnalisti!$C$3,MATCH($B16,Nafnalisti!$B$4:$B$425,0),COUNTA($D$3:K$3)))</f>
        <v/>
      </c>
      <c r="L16" s="62" t="str">
        <f ca="1">IF(OFFSET(Nafnalisti!$C$3,MATCH($B16,Nafnalisti!$B$4:$B$425,0),COUNTA($D$3:L$3))=0,"",OFFSET(Nafnalisti!$C$3,MATCH($B16,Nafnalisti!$B$4:$B$425,0),COUNTA($D$3:L$3)))</f>
        <v/>
      </c>
      <c r="M16" s="62" t="str">
        <f ca="1">IF(OFFSET(Nafnalisti!$C$3,MATCH($B16,Nafnalisti!$B$4:$B$425,0),COUNTA($D$3:M$3))=0,"",OFFSET(Nafnalisti!$C$3,MATCH($B16,Nafnalisti!$B$4:$B$425,0),COUNTA($D$3:M$3)))</f>
        <v/>
      </c>
      <c r="P16" s="1"/>
      <c r="T16" s="1"/>
      <c r="U16" s="1"/>
      <c r="V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 x14ac:dyDescent="0.2">
      <c r="A17" s="60">
        <f ca="1">IF(COUNT($A$4:A16)+1&gt;MAX(Nafnalisti!$S$4:$S$425),"",A16+1)</f>
        <v>14</v>
      </c>
      <c r="B17" s="61" t="str">
        <f ca="1">IF(A17="","",IFERROR(INDEX(Úrvinnsla!$B$2:$B$421,MATCH($A17,Úrvinnsla!$E$2:$E$421,0)),""))</f>
        <v>Magnús Helgason </v>
      </c>
      <c r="C17" s="63">
        <f ca="1">IFERROR(INDEX(Úrvinnsla!$C$2:$C$421,MATCH($A17,Úrvinnsla!$E$2:$E$421,0)),"")</f>
        <v>303.00009999999997</v>
      </c>
      <c r="D17" s="62">
        <f ca="1">IF(OFFSET(Nafnalisti!$C$3,MATCH($B17,Nafnalisti!$B$4:$B$425,0),COUNTA($D$3:D$3))=0,"",OFFSET(Nafnalisti!$C$3,MATCH($B17,Nafnalisti!$B$4:$B$425,0),COUNTA($D$3:D$3)))</f>
        <v>61</v>
      </c>
      <c r="E17" s="62">
        <f ca="1">IF(OFFSET(Nafnalisti!$C$3,MATCH($B17,Nafnalisti!$B$4:$B$425,0),COUNTA($D$3:E$3))=0,"",OFFSET(Nafnalisti!$C$3,MATCH($B17,Nafnalisti!$B$4:$B$425,0),COUNTA($D$3:E$3)))</f>
        <v>61</v>
      </c>
      <c r="F17" s="62">
        <f ca="1">IF(OFFSET(Nafnalisti!$C$3,MATCH($B17,Nafnalisti!$B$4:$B$425,0),COUNTA($D$3:F$3))=0,"",OFFSET(Nafnalisti!$C$3,MATCH($B17,Nafnalisti!$B$4:$B$425,0),COUNTA($D$3:F$3)))</f>
        <v>55</v>
      </c>
      <c r="G17" s="62">
        <f ca="1">IF(OFFSET(Nafnalisti!$C$3,MATCH($B17,Nafnalisti!$B$4:$B$425,0),COUNTA($D$3:G$3))=0,"",OFFSET(Nafnalisti!$C$3,MATCH($B17,Nafnalisti!$B$4:$B$425,0),COUNTA($D$3:G$3)))</f>
        <v>64</v>
      </c>
      <c r="H17" s="62">
        <f ca="1">IF(OFFSET(Nafnalisti!$C$3,MATCH($B17,Nafnalisti!$B$4:$B$425,0),COUNTA($D$3:H$3))=0,"",OFFSET(Nafnalisti!$C$3,MATCH($B17,Nafnalisti!$B$4:$B$425,0),COUNTA($D$3:H$3)))</f>
        <v>62</v>
      </c>
      <c r="I17" s="62" t="str">
        <f ca="1">IF(OFFSET(Nafnalisti!$C$3,MATCH($B17,Nafnalisti!$B$4:$B$425,0),COUNTA($D$3:I$3))=0,"",OFFSET(Nafnalisti!$C$3,MATCH($B17,Nafnalisti!$B$4:$B$425,0),COUNTA($D$3:I$3)))</f>
        <v/>
      </c>
      <c r="J17" s="62" t="str">
        <f ca="1">IF(OFFSET(Nafnalisti!$C$3,MATCH($B17,Nafnalisti!$B$4:$B$425,0),COUNTA($D$3:J$3))=0,"",OFFSET(Nafnalisti!$C$3,MATCH($B17,Nafnalisti!$B$4:$B$425,0),COUNTA($D$3:J$3)))</f>
        <v/>
      </c>
      <c r="K17" s="62" t="str">
        <f ca="1">IF(OFFSET(Nafnalisti!$C$3,MATCH($B17,Nafnalisti!$B$4:$B$425,0),COUNTA($D$3:K$3))=0,"",OFFSET(Nafnalisti!$C$3,MATCH($B17,Nafnalisti!$B$4:$B$425,0),COUNTA($D$3:K$3)))</f>
        <v/>
      </c>
      <c r="L17" s="62" t="str">
        <f ca="1">IF(OFFSET(Nafnalisti!$C$3,MATCH($B17,Nafnalisti!$B$4:$B$425,0),COUNTA($D$3:L$3))=0,"",OFFSET(Nafnalisti!$C$3,MATCH($B17,Nafnalisti!$B$4:$B$425,0),COUNTA($D$3:L$3)))</f>
        <v/>
      </c>
      <c r="M17" s="62" t="str">
        <f ca="1">IF(OFFSET(Nafnalisti!$C$3,MATCH($B17,Nafnalisti!$B$4:$B$425,0),COUNTA($D$3:M$3))=0,"",OFFSET(Nafnalisti!$C$3,MATCH($B17,Nafnalisti!$B$4:$B$425,0),COUNTA($D$3:M$3)))</f>
        <v/>
      </c>
      <c r="P17" s="1"/>
      <c r="T17" s="1"/>
      <c r="U17" s="1"/>
      <c r="V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 x14ac:dyDescent="0.2">
      <c r="A18" s="60">
        <f ca="1">IF(COUNT($A$4:A17)+1&gt;MAX(Nafnalisti!$S$4:$S$425),"",A17+1)</f>
        <v>15</v>
      </c>
      <c r="B18" s="61" t="str">
        <f ca="1">IF(A18="","",IFERROR(INDEX(Úrvinnsla!$B$2:$B$421,MATCH($A18,Úrvinnsla!$E$2:$E$421,0)),""))</f>
        <v>Garðar Halldórsson</v>
      </c>
      <c r="C18" s="63">
        <f ca="1">IFERROR(INDEX(Úrvinnsla!$C$2:$C$421,MATCH($A18,Úrvinnsla!$E$2:$E$421,0)),"")</f>
        <v>303.00009999999997</v>
      </c>
      <c r="D18" s="62">
        <f ca="1">IF(OFFSET(Nafnalisti!$C$3,MATCH($B18,Nafnalisti!$B$4:$B$425,0),COUNTA($D$3:D$3))=0,"",OFFSET(Nafnalisti!$C$3,MATCH($B18,Nafnalisti!$B$4:$B$425,0),COUNTA($D$3:D$3)))</f>
        <v>65</v>
      </c>
      <c r="E18" s="62">
        <f ca="1">IF(OFFSET(Nafnalisti!$C$3,MATCH($B18,Nafnalisti!$B$4:$B$425,0),COUNTA($D$3:E$3))=0,"",OFFSET(Nafnalisti!$C$3,MATCH($B18,Nafnalisti!$B$4:$B$425,0),COUNTA($D$3:E$3)))</f>
        <v>59</v>
      </c>
      <c r="F18" s="62">
        <f ca="1">IF(OFFSET(Nafnalisti!$C$3,MATCH($B18,Nafnalisti!$B$4:$B$425,0),COUNTA($D$3:F$3))=0,"",OFFSET(Nafnalisti!$C$3,MATCH($B18,Nafnalisti!$B$4:$B$425,0),COUNTA($D$3:F$3)))</f>
        <v>61</v>
      </c>
      <c r="G18" s="62">
        <f ca="1">IF(OFFSET(Nafnalisti!$C$3,MATCH($B18,Nafnalisti!$B$4:$B$425,0),COUNTA($D$3:G$3))=0,"",OFFSET(Nafnalisti!$C$3,MATCH($B18,Nafnalisti!$B$4:$B$425,0),COUNTA($D$3:G$3)))</f>
        <v>59</v>
      </c>
      <c r="H18" s="62">
        <f ca="1">IF(OFFSET(Nafnalisti!$C$3,MATCH($B18,Nafnalisti!$B$4:$B$425,0),COUNTA($D$3:H$3))=0,"",OFFSET(Nafnalisti!$C$3,MATCH($B18,Nafnalisti!$B$4:$B$425,0),COUNTA($D$3:H$3)))</f>
        <v>59</v>
      </c>
      <c r="I18" s="62" t="str">
        <f ca="1">IF(OFFSET(Nafnalisti!$C$3,MATCH($B18,Nafnalisti!$B$4:$B$425,0),COUNTA($D$3:I$3))=0,"",OFFSET(Nafnalisti!$C$3,MATCH($B18,Nafnalisti!$B$4:$B$425,0),COUNTA($D$3:I$3)))</f>
        <v/>
      </c>
      <c r="J18" s="62" t="str">
        <f ca="1">IF(OFFSET(Nafnalisti!$C$3,MATCH($B18,Nafnalisti!$B$4:$B$425,0),COUNTA($D$3:J$3))=0,"",OFFSET(Nafnalisti!$C$3,MATCH($B18,Nafnalisti!$B$4:$B$425,0),COUNTA($D$3:J$3)))</f>
        <v/>
      </c>
      <c r="K18" s="62" t="str">
        <f ca="1">IF(OFFSET(Nafnalisti!$C$3,MATCH($B18,Nafnalisti!$B$4:$B$425,0),COUNTA($D$3:K$3))=0,"",OFFSET(Nafnalisti!$C$3,MATCH($B18,Nafnalisti!$B$4:$B$425,0),COUNTA($D$3:K$3)))</f>
        <v/>
      </c>
      <c r="L18" s="62" t="str">
        <f ca="1">IF(OFFSET(Nafnalisti!$C$3,MATCH($B18,Nafnalisti!$B$4:$B$425,0),COUNTA($D$3:L$3))=0,"",OFFSET(Nafnalisti!$C$3,MATCH($B18,Nafnalisti!$B$4:$B$425,0),COUNTA($D$3:L$3)))</f>
        <v/>
      </c>
      <c r="M18" s="62" t="str">
        <f ca="1">IF(OFFSET(Nafnalisti!$C$3,MATCH($B18,Nafnalisti!$B$4:$B$425,0),COUNTA($D$3:M$3))=0,"",OFFSET(Nafnalisti!$C$3,MATCH($B18,Nafnalisti!$B$4:$B$425,0),COUNTA($D$3:M$3)))</f>
        <v/>
      </c>
      <c r="P18" s="1"/>
      <c r="T18" s="1"/>
      <c r="U18" s="1"/>
      <c r="V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" customHeight="1" x14ac:dyDescent="0.2">
      <c r="A19" s="60">
        <f ca="1">IF(COUNT($A$4:A18)+1&gt;MAX(Nafnalisti!$S$4:$S$425),"",A18+1)</f>
        <v>16</v>
      </c>
      <c r="B19" s="61" t="str">
        <f ca="1">IF(A19="","",IFERROR(INDEX(Úrvinnsla!$B$2:$B$421,MATCH($A19,Úrvinnsla!$E$2:$E$421,0)),""))</f>
        <v>Hlynur Elísson</v>
      </c>
      <c r="C19" s="63">
        <f ca="1">IFERROR(INDEX(Úrvinnsla!$C$2:$C$421,MATCH($A19,Úrvinnsla!$E$2:$E$421,0)),"")</f>
        <v>303.00009999999997</v>
      </c>
      <c r="D19" s="62">
        <f ca="1">IF(OFFSET(Nafnalisti!$C$3,MATCH($B19,Nafnalisti!$B$4:$B$425,0),COUNTA($D$3:D$3))=0,"",OFFSET(Nafnalisti!$C$3,MATCH($B19,Nafnalisti!$B$4:$B$425,0),COUNTA($D$3:D$3)))</f>
        <v>62</v>
      </c>
      <c r="E19" s="62">
        <f ca="1">IF(OFFSET(Nafnalisti!$C$3,MATCH($B19,Nafnalisti!$B$4:$B$425,0),COUNTA($D$3:E$3))=0,"",OFFSET(Nafnalisti!$C$3,MATCH($B19,Nafnalisti!$B$4:$B$425,0),COUNTA($D$3:E$3)))</f>
        <v>61</v>
      </c>
      <c r="F19" s="62">
        <f ca="1">IF(OFFSET(Nafnalisti!$C$3,MATCH($B19,Nafnalisti!$B$4:$B$425,0),COUNTA($D$3:F$3))=0,"",OFFSET(Nafnalisti!$C$3,MATCH($B19,Nafnalisti!$B$4:$B$425,0),COUNTA($D$3:F$3)))</f>
        <v>59</v>
      </c>
      <c r="G19" s="62">
        <f ca="1">IF(OFFSET(Nafnalisti!$C$3,MATCH($B19,Nafnalisti!$B$4:$B$425,0),COUNTA($D$3:G$3))=0,"",OFFSET(Nafnalisti!$C$3,MATCH($B19,Nafnalisti!$B$4:$B$425,0),COUNTA($D$3:G$3)))</f>
        <v>61</v>
      </c>
      <c r="H19" s="62">
        <f ca="1">IF(OFFSET(Nafnalisti!$C$3,MATCH($B19,Nafnalisti!$B$4:$B$425,0),COUNTA($D$3:H$3))=0,"",OFFSET(Nafnalisti!$C$3,MATCH($B19,Nafnalisti!$B$4:$B$425,0),COUNTA($D$3:H$3)))</f>
        <v>60</v>
      </c>
      <c r="I19" s="62" t="str">
        <f ca="1">IF(OFFSET(Nafnalisti!$C$3,MATCH($B19,Nafnalisti!$B$4:$B$425,0),COUNTA($D$3:I$3))=0,"",OFFSET(Nafnalisti!$C$3,MATCH($B19,Nafnalisti!$B$4:$B$425,0),COUNTA($D$3:I$3)))</f>
        <v/>
      </c>
      <c r="J19" s="62" t="str">
        <f ca="1">IF(OFFSET(Nafnalisti!$C$3,MATCH($B19,Nafnalisti!$B$4:$B$425,0),COUNTA($D$3:J$3))=0,"",OFFSET(Nafnalisti!$C$3,MATCH($B19,Nafnalisti!$B$4:$B$425,0),COUNTA($D$3:J$3)))</f>
        <v/>
      </c>
      <c r="K19" s="62" t="str">
        <f ca="1">IF(OFFSET(Nafnalisti!$C$3,MATCH($B19,Nafnalisti!$B$4:$B$425,0),COUNTA($D$3:K$3))=0,"",OFFSET(Nafnalisti!$C$3,MATCH($B19,Nafnalisti!$B$4:$B$425,0),COUNTA($D$3:K$3)))</f>
        <v/>
      </c>
      <c r="L19" s="62" t="str">
        <f ca="1">IF(OFFSET(Nafnalisti!$C$3,MATCH($B19,Nafnalisti!$B$4:$B$425,0),COUNTA($D$3:L$3))=0,"",OFFSET(Nafnalisti!$C$3,MATCH($B19,Nafnalisti!$B$4:$B$425,0),COUNTA($D$3:L$3)))</f>
        <v/>
      </c>
      <c r="M19" s="62" t="str">
        <f ca="1">IF(OFFSET(Nafnalisti!$C$3,MATCH($B19,Nafnalisti!$B$4:$B$425,0),COUNTA($D$3:M$3))=0,"",OFFSET(Nafnalisti!$C$3,MATCH($B19,Nafnalisti!$B$4:$B$425,0),COUNTA($D$3:M$3)))</f>
        <v/>
      </c>
      <c r="P19" s="1"/>
      <c r="T19" s="1"/>
      <c r="U19" s="1"/>
      <c r="V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" customHeight="1" x14ac:dyDescent="0.2">
      <c r="A20" s="60">
        <f ca="1">IF(COUNT($A$4:A19)+1&gt;MAX(Nafnalisti!$S$4:$S$425),"",A19+1)</f>
        <v>17</v>
      </c>
      <c r="B20" s="61" t="str">
        <f ca="1">IF(A20="","",IFERROR(INDEX(Úrvinnsla!$B$2:$B$421,MATCH($A20,Úrvinnsla!$E$2:$E$421,0)),""))</f>
        <v>Jóhann Halldór Sveinsson</v>
      </c>
      <c r="C20" s="63">
        <f ca="1">IFERROR(INDEX(Úrvinnsla!$C$2:$C$421,MATCH($A20,Úrvinnsla!$E$2:$E$421,0)),"")</f>
        <v>303.00009999999997</v>
      </c>
      <c r="D20" s="62">
        <f ca="1">IF(OFFSET(Nafnalisti!$C$3,MATCH($B20,Nafnalisti!$B$4:$B$425,0),COUNTA($D$3:D$3))=0,"",OFFSET(Nafnalisti!$C$3,MATCH($B20,Nafnalisti!$B$4:$B$425,0),COUNTA($D$3:D$3)))</f>
        <v>61</v>
      </c>
      <c r="E20" s="62">
        <f ca="1">IF(OFFSET(Nafnalisti!$C$3,MATCH($B20,Nafnalisti!$B$4:$B$425,0),COUNTA($D$3:E$3))=0,"",OFFSET(Nafnalisti!$C$3,MATCH($B20,Nafnalisti!$B$4:$B$425,0),COUNTA($D$3:E$3)))</f>
        <v>59</v>
      </c>
      <c r="F20" s="62">
        <f ca="1">IF(OFFSET(Nafnalisti!$C$3,MATCH($B20,Nafnalisti!$B$4:$B$425,0),COUNTA($D$3:F$3))=0,"",OFFSET(Nafnalisti!$C$3,MATCH($B20,Nafnalisti!$B$4:$B$425,0),COUNTA($D$3:F$3)))</f>
        <v>63</v>
      </c>
      <c r="G20" s="62">
        <f ca="1">IF(OFFSET(Nafnalisti!$C$3,MATCH($B20,Nafnalisti!$B$4:$B$425,0),COUNTA($D$3:G$3))=0,"",OFFSET(Nafnalisti!$C$3,MATCH($B20,Nafnalisti!$B$4:$B$425,0),COUNTA($D$3:G$3)))</f>
        <v>60</v>
      </c>
      <c r="H20" s="62">
        <f ca="1">IF(OFFSET(Nafnalisti!$C$3,MATCH($B20,Nafnalisti!$B$4:$B$425,0),COUNTA($D$3:H$3))=0,"",OFFSET(Nafnalisti!$C$3,MATCH($B20,Nafnalisti!$B$4:$B$425,0),COUNTA($D$3:H$3)))</f>
        <v>60</v>
      </c>
      <c r="I20" s="62" t="str">
        <f ca="1">IF(OFFSET(Nafnalisti!$C$3,MATCH($B20,Nafnalisti!$B$4:$B$425,0),COUNTA($D$3:I$3))=0,"",OFFSET(Nafnalisti!$C$3,MATCH($B20,Nafnalisti!$B$4:$B$425,0),COUNTA($D$3:I$3)))</f>
        <v/>
      </c>
      <c r="J20" s="62" t="str">
        <f ca="1">IF(OFFSET(Nafnalisti!$C$3,MATCH($B20,Nafnalisti!$B$4:$B$425,0),COUNTA($D$3:J$3))=0,"",OFFSET(Nafnalisti!$C$3,MATCH($B20,Nafnalisti!$B$4:$B$425,0),COUNTA($D$3:J$3)))</f>
        <v/>
      </c>
      <c r="K20" s="62" t="str">
        <f ca="1">IF(OFFSET(Nafnalisti!$C$3,MATCH($B20,Nafnalisti!$B$4:$B$425,0),COUNTA($D$3:K$3))=0,"",OFFSET(Nafnalisti!$C$3,MATCH($B20,Nafnalisti!$B$4:$B$425,0),COUNTA($D$3:K$3)))</f>
        <v/>
      </c>
      <c r="L20" s="62" t="str">
        <f ca="1">IF(OFFSET(Nafnalisti!$C$3,MATCH($B20,Nafnalisti!$B$4:$B$425,0),COUNTA($D$3:L$3))=0,"",OFFSET(Nafnalisti!$C$3,MATCH($B20,Nafnalisti!$B$4:$B$425,0),COUNTA($D$3:L$3)))</f>
        <v/>
      </c>
      <c r="M20" s="62" t="str">
        <f ca="1">IF(OFFSET(Nafnalisti!$C$3,MATCH($B20,Nafnalisti!$B$4:$B$425,0),COUNTA($D$3:M$3))=0,"",OFFSET(Nafnalisti!$C$3,MATCH($B20,Nafnalisti!$B$4:$B$425,0),COUNTA($D$3:M$3)))</f>
        <v/>
      </c>
      <c r="P20" s="1"/>
      <c r="T20" s="1"/>
      <c r="U20" s="1"/>
      <c r="V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" customHeight="1" x14ac:dyDescent="0.2">
      <c r="A21" s="60">
        <f ca="1">IF(COUNT($A$4:A20)+1&gt;MAX(Nafnalisti!$S$4:$S$425),"",A20+1)</f>
        <v>18</v>
      </c>
      <c r="B21" s="61" t="str">
        <f ca="1">IF(A21="","",IFERROR(INDEX(Úrvinnsla!$B$2:$B$421,MATCH($A21,Úrvinnsla!$E$2:$E$421,0)),""))</f>
        <v>Hannes Eyvindsson</v>
      </c>
      <c r="C21" s="63">
        <f ca="1">IFERROR(INDEX(Úrvinnsla!$C$2:$C$421,MATCH($A21,Úrvinnsla!$E$2:$E$421,0)),"")</f>
        <v>303.00009999999997</v>
      </c>
      <c r="D21" s="62">
        <f ca="1">IF(OFFSET(Nafnalisti!$C$3,MATCH($B21,Nafnalisti!$B$4:$B$425,0),COUNTA($D$3:D$3))=0,"",OFFSET(Nafnalisti!$C$3,MATCH($B21,Nafnalisti!$B$4:$B$425,0),COUNTA($D$3:D$3)))</f>
        <v>60</v>
      </c>
      <c r="E21" s="62">
        <f ca="1">IF(OFFSET(Nafnalisti!$C$3,MATCH($B21,Nafnalisti!$B$4:$B$425,0),COUNTA($D$3:E$3))=0,"",OFFSET(Nafnalisti!$C$3,MATCH($B21,Nafnalisti!$B$4:$B$425,0),COUNTA($D$3:E$3)))</f>
        <v>62</v>
      </c>
      <c r="F21" s="62">
        <f ca="1">IF(OFFSET(Nafnalisti!$C$3,MATCH($B21,Nafnalisti!$B$4:$B$425,0),COUNTA($D$3:F$3))=0,"",OFFSET(Nafnalisti!$C$3,MATCH($B21,Nafnalisti!$B$4:$B$425,0),COUNTA($D$3:F$3)))</f>
        <v>59</v>
      </c>
      <c r="G21" s="62">
        <f ca="1">IF(OFFSET(Nafnalisti!$C$3,MATCH($B21,Nafnalisti!$B$4:$B$425,0),COUNTA($D$3:G$3))=0,"",OFFSET(Nafnalisti!$C$3,MATCH($B21,Nafnalisti!$B$4:$B$425,0),COUNTA($D$3:G$3)))</f>
        <v>61</v>
      </c>
      <c r="H21" s="62">
        <f ca="1">IF(OFFSET(Nafnalisti!$C$3,MATCH($B21,Nafnalisti!$B$4:$B$425,0),COUNTA($D$3:H$3))=0,"",OFFSET(Nafnalisti!$C$3,MATCH($B21,Nafnalisti!$B$4:$B$425,0),COUNTA($D$3:H$3)))</f>
        <v>61</v>
      </c>
      <c r="I21" s="62" t="str">
        <f ca="1">IF(OFFSET(Nafnalisti!$C$3,MATCH($B21,Nafnalisti!$B$4:$B$425,0),COUNTA($D$3:I$3))=0,"",OFFSET(Nafnalisti!$C$3,MATCH($B21,Nafnalisti!$B$4:$B$425,0),COUNTA($D$3:I$3)))</f>
        <v/>
      </c>
      <c r="J21" s="62" t="str">
        <f ca="1">IF(OFFSET(Nafnalisti!$C$3,MATCH($B21,Nafnalisti!$B$4:$B$425,0),COUNTA($D$3:J$3))=0,"",OFFSET(Nafnalisti!$C$3,MATCH($B21,Nafnalisti!$B$4:$B$425,0),COUNTA($D$3:J$3)))</f>
        <v/>
      </c>
      <c r="K21" s="62" t="str">
        <f ca="1">IF(OFFSET(Nafnalisti!$C$3,MATCH($B21,Nafnalisti!$B$4:$B$425,0),COUNTA($D$3:K$3))=0,"",OFFSET(Nafnalisti!$C$3,MATCH($B21,Nafnalisti!$B$4:$B$425,0),COUNTA($D$3:K$3)))</f>
        <v/>
      </c>
      <c r="L21" s="62" t="str">
        <f ca="1">IF(OFFSET(Nafnalisti!$C$3,MATCH($B21,Nafnalisti!$B$4:$B$425,0),COUNTA($D$3:L$3))=0,"",OFFSET(Nafnalisti!$C$3,MATCH($B21,Nafnalisti!$B$4:$B$425,0),COUNTA($D$3:L$3)))</f>
        <v/>
      </c>
      <c r="M21" s="62" t="str">
        <f ca="1">IF(OFFSET(Nafnalisti!$C$3,MATCH($B21,Nafnalisti!$B$4:$B$425,0),COUNTA($D$3:M$3))=0,"",OFFSET(Nafnalisti!$C$3,MATCH($B21,Nafnalisti!$B$4:$B$425,0),COUNTA($D$3:M$3)))</f>
        <v/>
      </c>
      <c r="P21" s="1"/>
      <c r="T21" s="1"/>
      <c r="U21" s="1"/>
      <c r="V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" customHeight="1" x14ac:dyDescent="0.2">
      <c r="A22" s="60">
        <f ca="1">IF(COUNT($A$4:A21)+1&gt;MAX(Nafnalisti!$S$4:$S$425),"",A21+1)</f>
        <v>19</v>
      </c>
      <c r="B22" s="61" t="str">
        <f ca="1">IF(A22="","",IFERROR(INDEX(Úrvinnsla!$B$2:$B$421,MATCH($A22,Úrvinnsla!$E$2:$E$421,0)),""))</f>
        <v>Sveinbjörn Arnarsson</v>
      </c>
      <c r="C22" s="63">
        <f ca="1">IFERROR(INDEX(Úrvinnsla!$C$2:$C$421,MATCH($A22,Úrvinnsla!$E$2:$E$421,0)),"")</f>
        <v>304.00009999999997</v>
      </c>
      <c r="D22" s="62">
        <f ca="1">IF(OFFSET(Nafnalisti!$C$3,MATCH($B22,Nafnalisti!$B$4:$B$425,0),COUNTA($D$3:D$3))=0,"",OFFSET(Nafnalisti!$C$3,MATCH($B22,Nafnalisti!$B$4:$B$425,0),COUNTA($D$3:D$3)))</f>
        <v>61</v>
      </c>
      <c r="E22" s="62">
        <f ca="1">IF(OFFSET(Nafnalisti!$C$3,MATCH($B22,Nafnalisti!$B$4:$B$425,0),COUNTA($D$3:E$3))=0,"",OFFSET(Nafnalisti!$C$3,MATCH($B22,Nafnalisti!$B$4:$B$425,0),COUNTA($D$3:E$3)))</f>
        <v>63</v>
      </c>
      <c r="F22" s="62">
        <f ca="1">IF(OFFSET(Nafnalisti!$C$3,MATCH($B22,Nafnalisti!$B$4:$B$425,0),COUNTA($D$3:F$3))=0,"",OFFSET(Nafnalisti!$C$3,MATCH($B22,Nafnalisti!$B$4:$B$425,0),COUNTA($D$3:F$3)))</f>
        <v>58</v>
      </c>
      <c r="G22" s="62">
        <f ca="1">IF(OFFSET(Nafnalisti!$C$3,MATCH($B22,Nafnalisti!$B$4:$B$425,0),COUNTA($D$3:G$3))=0,"",OFFSET(Nafnalisti!$C$3,MATCH($B22,Nafnalisti!$B$4:$B$425,0),COUNTA($D$3:G$3)))</f>
        <v>60</v>
      </c>
      <c r="H22" s="62">
        <f ca="1">IF(OFFSET(Nafnalisti!$C$3,MATCH($B22,Nafnalisti!$B$4:$B$425,0),COUNTA($D$3:H$3))=0,"",OFFSET(Nafnalisti!$C$3,MATCH($B22,Nafnalisti!$B$4:$B$425,0),COUNTA($D$3:H$3)))</f>
        <v>62</v>
      </c>
      <c r="I22" s="62" t="str">
        <f ca="1">IF(OFFSET(Nafnalisti!$C$3,MATCH($B22,Nafnalisti!$B$4:$B$425,0),COUNTA($D$3:I$3))=0,"",OFFSET(Nafnalisti!$C$3,MATCH($B22,Nafnalisti!$B$4:$B$425,0),COUNTA($D$3:I$3)))</f>
        <v/>
      </c>
      <c r="J22" s="62" t="str">
        <f ca="1">IF(OFFSET(Nafnalisti!$C$3,MATCH($B22,Nafnalisti!$B$4:$B$425,0),COUNTA($D$3:J$3))=0,"",OFFSET(Nafnalisti!$C$3,MATCH($B22,Nafnalisti!$B$4:$B$425,0),COUNTA($D$3:J$3)))</f>
        <v/>
      </c>
      <c r="K22" s="62" t="str">
        <f ca="1">IF(OFFSET(Nafnalisti!$C$3,MATCH($B22,Nafnalisti!$B$4:$B$425,0),COUNTA($D$3:K$3))=0,"",OFFSET(Nafnalisti!$C$3,MATCH($B22,Nafnalisti!$B$4:$B$425,0),COUNTA($D$3:K$3)))</f>
        <v/>
      </c>
      <c r="L22" s="62" t="str">
        <f ca="1">IF(OFFSET(Nafnalisti!$C$3,MATCH($B22,Nafnalisti!$B$4:$B$425,0),COUNTA($D$3:L$3))=0,"",OFFSET(Nafnalisti!$C$3,MATCH($B22,Nafnalisti!$B$4:$B$425,0),COUNTA($D$3:L$3)))</f>
        <v/>
      </c>
      <c r="M22" s="62" t="str">
        <f ca="1">IF(OFFSET(Nafnalisti!$C$3,MATCH($B22,Nafnalisti!$B$4:$B$425,0),COUNTA($D$3:M$3))=0,"",OFFSET(Nafnalisti!$C$3,MATCH($B22,Nafnalisti!$B$4:$B$425,0),COUNTA($D$3:M$3)))</f>
        <v/>
      </c>
      <c r="P22" s="1"/>
      <c r="T22" s="1"/>
      <c r="U22" s="1"/>
      <c r="V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" customHeight="1" x14ac:dyDescent="0.2">
      <c r="A23" s="60">
        <f ca="1">IF(COUNT($A$4:A22)+1&gt;MAX(Nafnalisti!$S$4:$S$425),"",A22+1)</f>
        <v>20</v>
      </c>
      <c r="B23" s="61" t="str">
        <f ca="1">IF(A23="","",IFERROR(INDEX(Úrvinnsla!$B$2:$B$421,MATCH($A23,Úrvinnsla!$E$2:$E$421,0)),""))</f>
        <v>Kristinn Már Matthíasson</v>
      </c>
      <c r="C23" s="63">
        <f ca="1">IFERROR(INDEX(Úrvinnsla!$C$2:$C$421,MATCH($A23,Úrvinnsla!$E$2:$E$421,0)),"")</f>
        <v>304.00009999999997</v>
      </c>
      <c r="D23" s="62">
        <f ca="1">IF(OFFSET(Nafnalisti!$C$3,MATCH($B23,Nafnalisti!$B$4:$B$425,0),COUNTA($D$3:D$3))=0,"",OFFSET(Nafnalisti!$C$3,MATCH($B23,Nafnalisti!$B$4:$B$425,0),COUNTA($D$3:D$3)))</f>
        <v>59</v>
      </c>
      <c r="E23" s="62">
        <f ca="1">IF(OFFSET(Nafnalisti!$C$3,MATCH($B23,Nafnalisti!$B$4:$B$425,0),COUNTA($D$3:E$3))=0,"",OFFSET(Nafnalisti!$C$3,MATCH($B23,Nafnalisti!$B$4:$B$425,0),COUNTA($D$3:E$3)))</f>
        <v>62</v>
      </c>
      <c r="F23" s="62">
        <f ca="1">IF(OFFSET(Nafnalisti!$C$3,MATCH($B23,Nafnalisti!$B$4:$B$425,0),COUNTA($D$3:F$3))=0,"",OFFSET(Nafnalisti!$C$3,MATCH($B23,Nafnalisti!$B$4:$B$425,0),COUNTA($D$3:F$3)))</f>
        <v>61</v>
      </c>
      <c r="G23" s="62">
        <f ca="1">IF(OFFSET(Nafnalisti!$C$3,MATCH($B23,Nafnalisti!$B$4:$B$425,0),COUNTA($D$3:G$3))=0,"",OFFSET(Nafnalisti!$C$3,MATCH($B23,Nafnalisti!$B$4:$B$425,0),COUNTA($D$3:G$3)))</f>
        <v>59</v>
      </c>
      <c r="H23" s="62">
        <f ca="1">IF(OFFSET(Nafnalisti!$C$3,MATCH($B23,Nafnalisti!$B$4:$B$425,0),COUNTA($D$3:H$3))=0,"",OFFSET(Nafnalisti!$C$3,MATCH($B23,Nafnalisti!$B$4:$B$425,0),COUNTA($D$3:H$3)))</f>
        <v>63</v>
      </c>
      <c r="I23" s="62" t="str">
        <f ca="1">IF(OFFSET(Nafnalisti!$C$3,MATCH($B23,Nafnalisti!$B$4:$B$425,0),COUNTA($D$3:I$3))=0,"",OFFSET(Nafnalisti!$C$3,MATCH($B23,Nafnalisti!$B$4:$B$425,0),COUNTA($D$3:I$3)))</f>
        <v/>
      </c>
      <c r="J23" s="62" t="str">
        <f ca="1">IF(OFFSET(Nafnalisti!$C$3,MATCH($B23,Nafnalisti!$B$4:$B$425,0),COUNTA($D$3:J$3))=0,"",OFFSET(Nafnalisti!$C$3,MATCH($B23,Nafnalisti!$B$4:$B$425,0),COUNTA($D$3:J$3)))</f>
        <v/>
      </c>
      <c r="K23" s="62" t="str">
        <f ca="1">IF(OFFSET(Nafnalisti!$C$3,MATCH($B23,Nafnalisti!$B$4:$B$425,0),COUNTA($D$3:K$3))=0,"",OFFSET(Nafnalisti!$C$3,MATCH($B23,Nafnalisti!$B$4:$B$425,0),COUNTA($D$3:K$3)))</f>
        <v/>
      </c>
      <c r="L23" s="62" t="str">
        <f ca="1">IF(OFFSET(Nafnalisti!$C$3,MATCH($B23,Nafnalisti!$B$4:$B$425,0),COUNTA($D$3:L$3))=0,"",OFFSET(Nafnalisti!$C$3,MATCH($B23,Nafnalisti!$B$4:$B$425,0),COUNTA($D$3:L$3)))</f>
        <v/>
      </c>
      <c r="M23" s="62" t="str">
        <f ca="1">IF(OFFSET(Nafnalisti!$C$3,MATCH($B23,Nafnalisti!$B$4:$B$425,0),COUNTA($D$3:M$3))=0,"",OFFSET(Nafnalisti!$C$3,MATCH($B23,Nafnalisti!$B$4:$B$425,0),COUNTA($D$3:M$3)))</f>
        <v/>
      </c>
      <c r="P23" s="1"/>
      <c r="T23" s="1"/>
      <c r="U23" s="1"/>
      <c r="V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" customHeight="1" x14ac:dyDescent="0.2">
      <c r="A24" s="60">
        <f ca="1">IF(COUNT($A$4:A23)+1&gt;MAX(Nafnalisti!$S$4:$S$425),"",A23+1)</f>
        <v>21</v>
      </c>
      <c r="B24" s="61" t="str">
        <f ca="1">IF(A24="","",IFERROR(INDEX(Úrvinnsla!$B$2:$B$421,MATCH($A24,Úrvinnsla!$E$2:$E$421,0)),""))</f>
        <v>Sigurbjörn Hjaltason</v>
      </c>
      <c r="C24" s="63">
        <f ca="1">IFERROR(INDEX(Úrvinnsla!$C$2:$C$421,MATCH($A24,Úrvinnsla!$E$2:$E$421,0)),"")</f>
        <v>304.00009999999997</v>
      </c>
      <c r="D24" s="62">
        <f ca="1">IF(OFFSET(Nafnalisti!$C$3,MATCH($B24,Nafnalisti!$B$4:$B$425,0),COUNTA($D$3:D$3))=0,"",OFFSET(Nafnalisti!$C$3,MATCH($B24,Nafnalisti!$B$4:$B$425,0),COUNTA($D$3:D$3)))</f>
        <v>64</v>
      </c>
      <c r="E24" s="62">
        <f ca="1">IF(OFFSET(Nafnalisti!$C$3,MATCH($B24,Nafnalisti!$B$4:$B$425,0),COUNTA($D$3:E$3))=0,"",OFFSET(Nafnalisti!$C$3,MATCH($B24,Nafnalisti!$B$4:$B$425,0),COUNTA($D$3:E$3)))</f>
        <v>60</v>
      </c>
      <c r="F24" s="62">
        <f ca="1">IF(OFFSET(Nafnalisti!$C$3,MATCH($B24,Nafnalisti!$B$4:$B$425,0),COUNTA($D$3:F$3))=0,"",OFFSET(Nafnalisti!$C$3,MATCH($B24,Nafnalisti!$B$4:$B$425,0),COUNTA($D$3:F$3)))</f>
        <v>57</v>
      </c>
      <c r="G24" s="62">
        <f ca="1">IF(OFFSET(Nafnalisti!$C$3,MATCH($B24,Nafnalisti!$B$4:$B$425,0),COUNTA($D$3:G$3))=0,"",OFFSET(Nafnalisti!$C$3,MATCH($B24,Nafnalisti!$B$4:$B$425,0),COUNTA($D$3:G$3)))</f>
        <v>63</v>
      </c>
      <c r="H24" s="62">
        <f ca="1">IF(OFFSET(Nafnalisti!$C$3,MATCH($B24,Nafnalisti!$B$4:$B$425,0),COUNTA($D$3:H$3))=0,"",OFFSET(Nafnalisti!$C$3,MATCH($B24,Nafnalisti!$B$4:$B$425,0),COUNTA($D$3:H$3)))</f>
        <v>60</v>
      </c>
      <c r="I24" s="62" t="str">
        <f ca="1">IF(OFFSET(Nafnalisti!$C$3,MATCH($B24,Nafnalisti!$B$4:$B$425,0),COUNTA($D$3:I$3))=0,"",OFFSET(Nafnalisti!$C$3,MATCH($B24,Nafnalisti!$B$4:$B$425,0),COUNTA($D$3:I$3)))</f>
        <v/>
      </c>
      <c r="J24" s="62" t="str">
        <f ca="1">IF(OFFSET(Nafnalisti!$C$3,MATCH($B24,Nafnalisti!$B$4:$B$425,0),COUNTA($D$3:J$3))=0,"",OFFSET(Nafnalisti!$C$3,MATCH($B24,Nafnalisti!$B$4:$B$425,0),COUNTA($D$3:J$3)))</f>
        <v/>
      </c>
      <c r="K24" s="62" t="str">
        <f ca="1">IF(OFFSET(Nafnalisti!$C$3,MATCH($B24,Nafnalisti!$B$4:$B$425,0),COUNTA($D$3:K$3))=0,"",OFFSET(Nafnalisti!$C$3,MATCH($B24,Nafnalisti!$B$4:$B$425,0),COUNTA($D$3:K$3)))</f>
        <v/>
      </c>
      <c r="L24" s="62" t="str">
        <f ca="1">IF(OFFSET(Nafnalisti!$C$3,MATCH($B24,Nafnalisti!$B$4:$B$425,0),COUNTA($D$3:L$3))=0,"",OFFSET(Nafnalisti!$C$3,MATCH($B24,Nafnalisti!$B$4:$B$425,0),COUNTA($D$3:L$3)))</f>
        <v/>
      </c>
      <c r="M24" s="62" t="str">
        <f ca="1">IF(OFFSET(Nafnalisti!$C$3,MATCH($B24,Nafnalisti!$B$4:$B$425,0),COUNTA($D$3:M$3))=0,"",OFFSET(Nafnalisti!$C$3,MATCH($B24,Nafnalisti!$B$4:$B$425,0),COUNTA($D$3:M$3)))</f>
        <v/>
      </c>
      <c r="P24" s="1"/>
      <c r="T24" s="1"/>
      <c r="U24" s="1"/>
      <c r="V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" customHeight="1" x14ac:dyDescent="0.2">
      <c r="A25" s="60">
        <f ca="1">IF(COUNT($A$4:A24)+1&gt;MAX(Nafnalisti!$S$4:$S$425),"",A24+1)</f>
        <v>22</v>
      </c>
      <c r="B25" s="61" t="str">
        <f ca="1">IF(A25="","",IFERROR(INDEX(Úrvinnsla!$B$2:$B$421,MATCH($A25,Úrvinnsla!$E$2:$E$421,0)),""))</f>
        <v>Halldór Oddsson</v>
      </c>
      <c r="C25" s="63">
        <f ca="1">IFERROR(INDEX(Úrvinnsla!$C$2:$C$421,MATCH($A25,Úrvinnsla!$E$2:$E$421,0)),"")</f>
        <v>304.00009999999997</v>
      </c>
      <c r="D25" s="62">
        <f ca="1">IF(OFFSET(Nafnalisti!$C$3,MATCH($B25,Nafnalisti!$B$4:$B$425,0),COUNTA($D$3:D$3))=0,"",OFFSET(Nafnalisti!$C$3,MATCH($B25,Nafnalisti!$B$4:$B$425,0),COUNTA($D$3:D$3)))</f>
        <v>62</v>
      </c>
      <c r="E25" s="62">
        <f ca="1">IF(OFFSET(Nafnalisti!$C$3,MATCH($B25,Nafnalisti!$B$4:$B$425,0),COUNTA($D$3:E$3))=0,"",OFFSET(Nafnalisti!$C$3,MATCH($B25,Nafnalisti!$B$4:$B$425,0),COUNTA($D$3:E$3)))</f>
        <v>57</v>
      </c>
      <c r="F25" s="62">
        <f ca="1">IF(OFFSET(Nafnalisti!$C$3,MATCH($B25,Nafnalisti!$B$4:$B$425,0),COUNTA($D$3:F$3))=0,"",OFFSET(Nafnalisti!$C$3,MATCH($B25,Nafnalisti!$B$4:$B$425,0),COUNTA($D$3:F$3)))</f>
        <v>58</v>
      </c>
      <c r="G25" s="62">
        <f ca="1">IF(OFFSET(Nafnalisti!$C$3,MATCH($B25,Nafnalisti!$B$4:$B$425,0),COUNTA($D$3:G$3))=0,"",OFFSET(Nafnalisti!$C$3,MATCH($B25,Nafnalisti!$B$4:$B$425,0),COUNTA($D$3:G$3)))</f>
        <v>65</v>
      </c>
      <c r="H25" s="62">
        <f ca="1">IF(OFFSET(Nafnalisti!$C$3,MATCH($B25,Nafnalisti!$B$4:$B$425,0),COUNTA($D$3:H$3))=0,"",OFFSET(Nafnalisti!$C$3,MATCH($B25,Nafnalisti!$B$4:$B$425,0),COUNTA($D$3:H$3)))</f>
        <v>62</v>
      </c>
      <c r="I25" s="62" t="str">
        <f ca="1">IF(OFFSET(Nafnalisti!$C$3,MATCH($B25,Nafnalisti!$B$4:$B$425,0),COUNTA($D$3:I$3))=0,"",OFFSET(Nafnalisti!$C$3,MATCH($B25,Nafnalisti!$B$4:$B$425,0),COUNTA($D$3:I$3)))</f>
        <v/>
      </c>
      <c r="J25" s="62" t="str">
        <f ca="1">IF(OFFSET(Nafnalisti!$C$3,MATCH($B25,Nafnalisti!$B$4:$B$425,0),COUNTA($D$3:J$3))=0,"",OFFSET(Nafnalisti!$C$3,MATCH($B25,Nafnalisti!$B$4:$B$425,0),COUNTA($D$3:J$3)))</f>
        <v/>
      </c>
      <c r="K25" s="62" t="str">
        <f ca="1">IF(OFFSET(Nafnalisti!$C$3,MATCH($B25,Nafnalisti!$B$4:$B$425,0),COUNTA($D$3:K$3))=0,"",OFFSET(Nafnalisti!$C$3,MATCH($B25,Nafnalisti!$B$4:$B$425,0),COUNTA($D$3:K$3)))</f>
        <v/>
      </c>
      <c r="L25" s="62" t="str">
        <f ca="1">IF(OFFSET(Nafnalisti!$C$3,MATCH($B25,Nafnalisti!$B$4:$B$425,0),COUNTA($D$3:L$3))=0,"",OFFSET(Nafnalisti!$C$3,MATCH($B25,Nafnalisti!$B$4:$B$425,0),COUNTA($D$3:L$3)))</f>
        <v/>
      </c>
      <c r="M25" s="62" t="str">
        <f ca="1">IF(OFFSET(Nafnalisti!$C$3,MATCH($B25,Nafnalisti!$B$4:$B$425,0),COUNTA($D$3:M$3))=0,"",OFFSET(Nafnalisti!$C$3,MATCH($B25,Nafnalisti!$B$4:$B$425,0),COUNTA($D$3:M$3)))</f>
        <v/>
      </c>
      <c r="P25" s="1"/>
      <c r="T25" s="1"/>
      <c r="U25" s="1"/>
      <c r="V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8" customHeight="1" x14ac:dyDescent="0.2">
      <c r="A26" s="60">
        <f ca="1">IF(COUNT($A$4:A25)+1&gt;MAX(Nafnalisti!$S$4:$S$425),"",A25+1)</f>
        <v>23</v>
      </c>
      <c r="B26" s="61" t="str">
        <f ca="1">IF(A26="","",IFERROR(INDEX(Úrvinnsla!$B$2:$B$421,MATCH($A26,Úrvinnsla!$E$2:$E$421,0)),""))</f>
        <v>Sigurður Óli Jensson</v>
      </c>
      <c r="C26" s="63">
        <f ca="1">IFERROR(INDEX(Úrvinnsla!$C$2:$C$421,MATCH($A26,Úrvinnsla!$E$2:$E$421,0)),"")</f>
        <v>305.00009999999997</v>
      </c>
      <c r="D26" s="62">
        <f ca="1">IF(OFFSET(Nafnalisti!$C$3,MATCH($B26,Nafnalisti!$B$4:$B$425,0),COUNTA($D$3:D$3))=0,"",OFFSET(Nafnalisti!$C$3,MATCH($B26,Nafnalisti!$B$4:$B$425,0),COUNTA($D$3:D$3)))</f>
        <v>61</v>
      </c>
      <c r="E26" s="62">
        <f ca="1">IF(OFFSET(Nafnalisti!$C$3,MATCH($B26,Nafnalisti!$B$4:$B$425,0),COUNTA($D$3:E$3))=0,"",OFFSET(Nafnalisti!$C$3,MATCH($B26,Nafnalisti!$B$4:$B$425,0),COUNTA($D$3:E$3)))</f>
        <v>59</v>
      </c>
      <c r="F26" s="62">
        <f ca="1">IF(OFFSET(Nafnalisti!$C$3,MATCH($B26,Nafnalisti!$B$4:$B$425,0),COUNTA($D$3:F$3))=0,"",OFFSET(Nafnalisti!$C$3,MATCH($B26,Nafnalisti!$B$4:$B$425,0),COUNTA($D$3:F$3)))</f>
        <v>59</v>
      </c>
      <c r="G26" s="62">
        <f ca="1">IF(OFFSET(Nafnalisti!$C$3,MATCH($B26,Nafnalisti!$B$4:$B$425,0),COUNTA($D$3:G$3))=0,"",OFFSET(Nafnalisti!$C$3,MATCH($B26,Nafnalisti!$B$4:$B$425,0),COUNTA($D$3:G$3)))</f>
        <v>64</v>
      </c>
      <c r="H26" s="62">
        <f ca="1">IF(OFFSET(Nafnalisti!$C$3,MATCH($B26,Nafnalisti!$B$4:$B$425,0),COUNTA($D$3:H$3))=0,"",OFFSET(Nafnalisti!$C$3,MATCH($B26,Nafnalisti!$B$4:$B$425,0),COUNTA($D$3:H$3)))</f>
        <v>62</v>
      </c>
      <c r="I26" s="62" t="str">
        <f ca="1">IF(OFFSET(Nafnalisti!$C$3,MATCH($B26,Nafnalisti!$B$4:$B$425,0),COUNTA($D$3:I$3))=0,"",OFFSET(Nafnalisti!$C$3,MATCH($B26,Nafnalisti!$B$4:$B$425,0),COUNTA($D$3:I$3)))</f>
        <v/>
      </c>
      <c r="J26" s="62" t="str">
        <f ca="1">IF(OFFSET(Nafnalisti!$C$3,MATCH($B26,Nafnalisti!$B$4:$B$425,0),COUNTA($D$3:J$3))=0,"",OFFSET(Nafnalisti!$C$3,MATCH($B26,Nafnalisti!$B$4:$B$425,0),COUNTA($D$3:J$3)))</f>
        <v/>
      </c>
      <c r="K26" s="62" t="str">
        <f ca="1">IF(OFFSET(Nafnalisti!$C$3,MATCH($B26,Nafnalisti!$B$4:$B$425,0),COUNTA($D$3:K$3))=0,"",OFFSET(Nafnalisti!$C$3,MATCH($B26,Nafnalisti!$B$4:$B$425,0),COUNTA($D$3:K$3)))</f>
        <v/>
      </c>
      <c r="L26" s="62" t="str">
        <f ca="1">IF(OFFSET(Nafnalisti!$C$3,MATCH($B26,Nafnalisti!$B$4:$B$425,0),COUNTA($D$3:L$3))=0,"",OFFSET(Nafnalisti!$C$3,MATCH($B26,Nafnalisti!$B$4:$B$425,0),COUNTA($D$3:L$3)))</f>
        <v/>
      </c>
      <c r="M26" s="62" t="str">
        <f ca="1">IF(OFFSET(Nafnalisti!$C$3,MATCH($B26,Nafnalisti!$B$4:$B$425,0),COUNTA($D$3:M$3))=0,"",OFFSET(Nafnalisti!$C$3,MATCH($B26,Nafnalisti!$B$4:$B$425,0),COUNTA($D$3:M$3)))</f>
        <v/>
      </c>
      <c r="P26" s="1"/>
      <c r="T26" s="1"/>
      <c r="U26" s="1"/>
      <c r="V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8" customHeight="1" x14ac:dyDescent="0.2">
      <c r="A27" s="60">
        <f ca="1">IF(COUNT($A$4:A26)+1&gt;MAX(Nafnalisti!$S$4:$S$425),"",A26+1)</f>
        <v>24</v>
      </c>
      <c r="B27" s="61" t="str">
        <f ca="1">IF(A27="","",IFERROR(INDEX(Úrvinnsla!$B$2:$B$421,MATCH($A27,Úrvinnsla!$E$2:$E$421,0)),""))</f>
        <v>Guðmundur Ó. Guðmundsson</v>
      </c>
      <c r="C27" s="63">
        <f ca="1">IFERROR(INDEX(Úrvinnsla!$C$2:$C$421,MATCH($A27,Úrvinnsla!$E$2:$E$421,0)),"")</f>
        <v>305.00009999999997</v>
      </c>
      <c r="D27" s="62">
        <f ca="1">IF(OFFSET(Nafnalisti!$C$3,MATCH($B27,Nafnalisti!$B$4:$B$425,0),COUNTA($D$3:D$3))=0,"",OFFSET(Nafnalisti!$C$3,MATCH($B27,Nafnalisti!$B$4:$B$425,0),COUNTA($D$3:D$3)))</f>
        <v>57</v>
      </c>
      <c r="E27" s="62">
        <f ca="1">IF(OFFSET(Nafnalisti!$C$3,MATCH($B27,Nafnalisti!$B$4:$B$425,0),COUNTA($D$3:E$3))=0,"",OFFSET(Nafnalisti!$C$3,MATCH($B27,Nafnalisti!$B$4:$B$425,0),COUNTA($D$3:E$3)))</f>
        <v>61</v>
      </c>
      <c r="F27" s="62">
        <f ca="1">IF(OFFSET(Nafnalisti!$C$3,MATCH($B27,Nafnalisti!$B$4:$B$425,0),COUNTA($D$3:F$3))=0,"",OFFSET(Nafnalisti!$C$3,MATCH($B27,Nafnalisti!$B$4:$B$425,0),COUNTA($D$3:F$3)))</f>
        <v>61</v>
      </c>
      <c r="G27" s="62">
        <f ca="1">IF(OFFSET(Nafnalisti!$C$3,MATCH($B27,Nafnalisti!$B$4:$B$425,0),COUNTA($D$3:G$3))=0,"",OFFSET(Nafnalisti!$C$3,MATCH($B27,Nafnalisti!$B$4:$B$425,0),COUNTA($D$3:G$3)))</f>
        <v>60</v>
      </c>
      <c r="H27" s="62">
        <f ca="1">IF(OFFSET(Nafnalisti!$C$3,MATCH($B27,Nafnalisti!$B$4:$B$425,0),COUNTA($D$3:H$3))=0,"",OFFSET(Nafnalisti!$C$3,MATCH($B27,Nafnalisti!$B$4:$B$425,0),COUNTA($D$3:H$3)))</f>
        <v>66</v>
      </c>
      <c r="I27" s="62" t="str">
        <f ca="1">IF(OFFSET(Nafnalisti!$C$3,MATCH($B27,Nafnalisti!$B$4:$B$425,0),COUNTA($D$3:I$3))=0,"",OFFSET(Nafnalisti!$C$3,MATCH($B27,Nafnalisti!$B$4:$B$425,0),COUNTA($D$3:I$3)))</f>
        <v/>
      </c>
      <c r="J27" s="62" t="str">
        <f ca="1">IF(OFFSET(Nafnalisti!$C$3,MATCH($B27,Nafnalisti!$B$4:$B$425,0),COUNTA($D$3:J$3))=0,"",OFFSET(Nafnalisti!$C$3,MATCH($B27,Nafnalisti!$B$4:$B$425,0),COUNTA($D$3:J$3)))</f>
        <v/>
      </c>
      <c r="K27" s="62" t="str">
        <f ca="1">IF(OFFSET(Nafnalisti!$C$3,MATCH($B27,Nafnalisti!$B$4:$B$425,0),COUNTA($D$3:K$3))=0,"",OFFSET(Nafnalisti!$C$3,MATCH($B27,Nafnalisti!$B$4:$B$425,0),COUNTA($D$3:K$3)))</f>
        <v/>
      </c>
      <c r="L27" s="62" t="str">
        <f ca="1">IF(OFFSET(Nafnalisti!$C$3,MATCH($B27,Nafnalisti!$B$4:$B$425,0),COUNTA($D$3:L$3))=0,"",OFFSET(Nafnalisti!$C$3,MATCH($B27,Nafnalisti!$B$4:$B$425,0),COUNTA($D$3:L$3)))</f>
        <v/>
      </c>
      <c r="M27" s="62" t="str">
        <f ca="1">IF(OFFSET(Nafnalisti!$C$3,MATCH($B27,Nafnalisti!$B$4:$B$425,0),COUNTA($D$3:M$3))=0,"",OFFSET(Nafnalisti!$C$3,MATCH($B27,Nafnalisti!$B$4:$B$425,0),COUNTA($D$3:M$3)))</f>
        <v/>
      </c>
      <c r="P27" s="1"/>
      <c r="T27" s="1"/>
      <c r="U27" s="1"/>
      <c r="V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8" customHeight="1" x14ac:dyDescent="0.2">
      <c r="A28" s="60">
        <f ca="1">IF(COUNT($A$4:A27)+1&gt;MAX(Nafnalisti!$S$4:$S$425),"",A27+1)</f>
        <v>25</v>
      </c>
      <c r="B28" s="61" t="str">
        <f ca="1">IF(A28="","",IFERROR(INDEX(Úrvinnsla!$B$2:$B$421,MATCH($A28,Úrvinnsla!$E$2:$E$421,0)),""))</f>
        <v>Jón Þór Ólafsson</v>
      </c>
      <c r="C28" s="63">
        <f ca="1">IFERROR(INDEX(Úrvinnsla!$C$2:$C$421,MATCH($A28,Úrvinnsla!$E$2:$E$421,0)),"")</f>
        <v>305.00009999999997</v>
      </c>
      <c r="D28" s="62">
        <f ca="1">IF(OFFSET(Nafnalisti!$C$3,MATCH($B28,Nafnalisti!$B$4:$B$425,0),COUNTA($D$3:D$3))=0,"",OFFSET(Nafnalisti!$C$3,MATCH($B28,Nafnalisti!$B$4:$B$425,0),COUNTA($D$3:D$3)))</f>
        <v>65</v>
      </c>
      <c r="E28" s="62">
        <f ca="1">IF(OFFSET(Nafnalisti!$C$3,MATCH($B28,Nafnalisti!$B$4:$B$425,0),COUNTA($D$3:E$3))=0,"",OFFSET(Nafnalisti!$C$3,MATCH($B28,Nafnalisti!$B$4:$B$425,0),COUNTA($D$3:E$3)))</f>
        <v>61</v>
      </c>
      <c r="F28" s="62">
        <f ca="1">IF(OFFSET(Nafnalisti!$C$3,MATCH($B28,Nafnalisti!$B$4:$B$425,0),COUNTA($D$3:F$3))=0,"",OFFSET(Nafnalisti!$C$3,MATCH($B28,Nafnalisti!$B$4:$B$425,0),COUNTA($D$3:F$3)))</f>
        <v>55</v>
      </c>
      <c r="G28" s="62">
        <f ca="1">IF(OFFSET(Nafnalisti!$C$3,MATCH($B28,Nafnalisti!$B$4:$B$425,0),COUNTA($D$3:G$3))=0,"",OFFSET(Nafnalisti!$C$3,MATCH($B28,Nafnalisti!$B$4:$B$425,0),COUNTA($D$3:G$3)))</f>
        <v>66</v>
      </c>
      <c r="H28" s="62">
        <f ca="1">IF(OFFSET(Nafnalisti!$C$3,MATCH($B28,Nafnalisti!$B$4:$B$425,0),COUNTA($D$3:H$3))=0,"",OFFSET(Nafnalisti!$C$3,MATCH($B28,Nafnalisti!$B$4:$B$425,0),COUNTA($D$3:H$3)))</f>
        <v>58</v>
      </c>
      <c r="I28" s="62" t="str">
        <f ca="1">IF(OFFSET(Nafnalisti!$C$3,MATCH($B28,Nafnalisti!$B$4:$B$425,0),COUNTA($D$3:I$3))=0,"",OFFSET(Nafnalisti!$C$3,MATCH($B28,Nafnalisti!$B$4:$B$425,0),COUNTA($D$3:I$3)))</f>
        <v/>
      </c>
      <c r="J28" s="62" t="str">
        <f ca="1">IF(OFFSET(Nafnalisti!$C$3,MATCH($B28,Nafnalisti!$B$4:$B$425,0),COUNTA($D$3:J$3))=0,"",OFFSET(Nafnalisti!$C$3,MATCH($B28,Nafnalisti!$B$4:$B$425,0),COUNTA($D$3:J$3)))</f>
        <v/>
      </c>
      <c r="K28" s="62" t="str">
        <f ca="1">IF(OFFSET(Nafnalisti!$C$3,MATCH($B28,Nafnalisti!$B$4:$B$425,0),COUNTA($D$3:K$3))=0,"",OFFSET(Nafnalisti!$C$3,MATCH($B28,Nafnalisti!$B$4:$B$425,0),COUNTA($D$3:K$3)))</f>
        <v/>
      </c>
      <c r="L28" s="62" t="str">
        <f ca="1">IF(OFFSET(Nafnalisti!$C$3,MATCH($B28,Nafnalisti!$B$4:$B$425,0),COUNTA($D$3:L$3))=0,"",OFFSET(Nafnalisti!$C$3,MATCH($B28,Nafnalisti!$B$4:$B$425,0),COUNTA($D$3:L$3)))</f>
        <v/>
      </c>
      <c r="M28" s="62" t="str">
        <f ca="1">IF(OFFSET(Nafnalisti!$C$3,MATCH($B28,Nafnalisti!$B$4:$B$425,0),COUNTA($D$3:M$3))=0,"",OFFSET(Nafnalisti!$C$3,MATCH($B28,Nafnalisti!$B$4:$B$425,0),COUNTA($D$3:M$3)))</f>
        <v/>
      </c>
      <c r="P28" s="1"/>
      <c r="T28" s="1"/>
      <c r="U28" s="1"/>
      <c r="V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8" customHeight="1" x14ac:dyDescent="0.2">
      <c r="A29" s="60">
        <f ca="1">IF(COUNT($A$4:A28)+1&gt;MAX(Nafnalisti!$S$4:$S$425),"",A28+1)</f>
        <v>26</v>
      </c>
      <c r="B29" s="61" t="str">
        <f ca="1">IF(A29="","",IFERROR(INDEX(Úrvinnsla!$B$2:$B$421,MATCH($A29,Úrvinnsla!$E$2:$E$421,0)),""))</f>
        <v>Jón Friðrik Egilsson</v>
      </c>
      <c r="C29" s="63">
        <f ca="1">IFERROR(INDEX(Úrvinnsla!$C$2:$C$421,MATCH($A29,Úrvinnsla!$E$2:$E$421,0)),"")</f>
        <v>306.00009999999997</v>
      </c>
      <c r="D29" s="62">
        <f ca="1">IF(OFFSET(Nafnalisti!$C$3,MATCH($B29,Nafnalisti!$B$4:$B$425,0),COUNTA($D$3:D$3))=0,"",OFFSET(Nafnalisti!$C$3,MATCH($B29,Nafnalisti!$B$4:$B$425,0),COUNTA($D$3:D$3)))</f>
        <v>59</v>
      </c>
      <c r="E29" s="62">
        <f ca="1">IF(OFFSET(Nafnalisti!$C$3,MATCH($B29,Nafnalisti!$B$4:$B$425,0),COUNTA($D$3:E$3))=0,"",OFFSET(Nafnalisti!$C$3,MATCH($B29,Nafnalisti!$B$4:$B$425,0),COUNTA($D$3:E$3)))</f>
        <v>65</v>
      </c>
      <c r="F29" s="62">
        <f ca="1">IF(OFFSET(Nafnalisti!$C$3,MATCH($B29,Nafnalisti!$B$4:$B$425,0),COUNTA($D$3:F$3))=0,"",OFFSET(Nafnalisti!$C$3,MATCH($B29,Nafnalisti!$B$4:$B$425,0),COUNTA($D$3:F$3)))</f>
        <v>62</v>
      </c>
      <c r="G29" s="62">
        <f ca="1">IF(OFFSET(Nafnalisti!$C$3,MATCH($B29,Nafnalisti!$B$4:$B$425,0),COUNTA($D$3:G$3))=0,"",OFFSET(Nafnalisti!$C$3,MATCH($B29,Nafnalisti!$B$4:$B$425,0),COUNTA($D$3:G$3)))</f>
        <v>62</v>
      </c>
      <c r="H29" s="62">
        <f ca="1">IF(OFFSET(Nafnalisti!$C$3,MATCH($B29,Nafnalisti!$B$4:$B$425,0),COUNTA($D$3:H$3))=0,"",OFFSET(Nafnalisti!$C$3,MATCH($B29,Nafnalisti!$B$4:$B$425,0),COUNTA($D$3:H$3)))</f>
        <v>58</v>
      </c>
      <c r="I29" s="62" t="str">
        <f ca="1">IF(OFFSET(Nafnalisti!$C$3,MATCH($B29,Nafnalisti!$B$4:$B$425,0),COUNTA($D$3:I$3))=0,"",OFFSET(Nafnalisti!$C$3,MATCH($B29,Nafnalisti!$B$4:$B$425,0),COUNTA($D$3:I$3)))</f>
        <v/>
      </c>
      <c r="J29" s="62" t="str">
        <f ca="1">IF(OFFSET(Nafnalisti!$C$3,MATCH($B29,Nafnalisti!$B$4:$B$425,0),COUNTA($D$3:J$3))=0,"",OFFSET(Nafnalisti!$C$3,MATCH($B29,Nafnalisti!$B$4:$B$425,0),COUNTA($D$3:J$3)))</f>
        <v/>
      </c>
      <c r="K29" s="62" t="str">
        <f ca="1">IF(OFFSET(Nafnalisti!$C$3,MATCH($B29,Nafnalisti!$B$4:$B$425,0),COUNTA($D$3:K$3))=0,"",OFFSET(Nafnalisti!$C$3,MATCH($B29,Nafnalisti!$B$4:$B$425,0),COUNTA($D$3:K$3)))</f>
        <v/>
      </c>
      <c r="L29" s="62" t="str">
        <f ca="1">IF(OFFSET(Nafnalisti!$C$3,MATCH($B29,Nafnalisti!$B$4:$B$425,0),COUNTA($D$3:L$3))=0,"",OFFSET(Nafnalisti!$C$3,MATCH($B29,Nafnalisti!$B$4:$B$425,0),COUNTA($D$3:L$3)))</f>
        <v/>
      </c>
      <c r="M29" s="62" t="str">
        <f ca="1">IF(OFFSET(Nafnalisti!$C$3,MATCH($B29,Nafnalisti!$B$4:$B$425,0),COUNTA($D$3:M$3))=0,"",OFFSET(Nafnalisti!$C$3,MATCH($B29,Nafnalisti!$B$4:$B$425,0),COUNTA($D$3:M$3)))</f>
        <v/>
      </c>
      <c r="P29" s="1"/>
      <c r="T29" s="1"/>
      <c r="U29" s="1"/>
      <c r="V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8" customHeight="1" x14ac:dyDescent="0.2">
      <c r="A30" s="60">
        <f ca="1">IF(COUNT($A$4:A29)+1&gt;MAX(Nafnalisti!$S$4:$S$425),"",A29+1)</f>
        <v>27</v>
      </c>
      <c r="B30" s="61" t="str">
        <f ca="1">IF(A30="","",IFERROR(INDEX(Úrvinnsla!$B$2:$B$421,MATCH($A30,Úrvinnsla!$E$2:$E$421,0)),""))</f>
        <v>Sigurjón Einarsson</v>
      </c>
      <c r="C30" s="63">
        <f ca="1">IFERROR(INDEX(Úrvinnsla!$C$2:$C$421,MATCH($A30,Úrvinnsla!$E$2:$E$421,0)),"")</f>
        <v>306.00009999999997</v>
      </c>
      <c r="D30" s="62">
        <f ca="1">IF(OFFSET(Nafnalisti!$C$3,MATCH($B30,Nafnalisti!$B$4:$B$425,0),COUNTA($D$3:D$3))=0,"",OFFSET(Nafnalisti!$C$3,MATCH($B30,Nafnalisti!$B$4:$B$425,0),COUNTA($D$3:D$3)))</f>
        <v>64</v>
      </c>
      <c r="E30" s="62">
        <f ca="1">IF(OFFSET(Nafnalisti!$C$3,MATCH($B30,Nafnalisti!$B$4:$B$425,0),COUNTA($D$3:E$3))=0,"",OFFSET(Nafnalisti!$C$3,MATCH($B30,Nafnalisti!$B$4:$B$425,0),COUNTA($D$3:E$3)))</f>
        <v>65</v>
      </c>
      <c r="F30" s="62">
        <f ca="1">IF(OFFSET(Nafnalisti!$C$3,MATCH($B30,Nafnalisti!$B$4:$B$425,0),COUNTA($D$3:F$3))=0,"",OFFSET(Nafnalisti!$C$3,MATCH($B30,Nafnalisti!$B$4:$B$425,0),COUNTA($D$3:F$3)))</f>
        <v>60</v>
      </c>
      <c r="G30" s="62">
        <f ca="1">IF(OFFSET(Nafnalisti!$C$3,MATCH($B30,Nafnalisti!$B$4:$B$425,0),COUNTA($D$3:G$3))=0,"",OFFSET(Nafnalisti!$C$3,MATCH($B30,Nafnalisti!$B$4:$B$425,0),COUNTA($D$3:G$3)))</f>
        <v>60</v>
      </c>
      <c r="H30" s="62">
        <f ca="1">IF(OFFSET(Nafnalisti!$C$3,MATCH($B30,Nafnalisti!$B$4:$B$425,0),COUNTA($D$3:H$3))=0,"",OFFSET(Nafnalisti!$C$3,MATCH($B30,Nafnalisti!$B$4:$B$425,0),COUNTA($D$3:H$3)))</f>
        <v>57</v>
      </c>
      <c r="I30" s="62" t="str">
        <f ca="1">IF(OFFSET(Nafnalisti!$C$3,MATCH($B30,Nafnalisti!$B$4:$B$425,0),COUNTA($D$3:I$3))=0,"",OFFSET(Nafnalisti!$C$3,MATCH($B30,Nafnalisti!$B$4:$B$425,0),COUNTA($D$3:I$3)))</f>
        <v/>
      </c>
      <c r="J30" s="62" t="str">
        <f ca="1">IF(OFFSET(Nafnalisti!$C$3,MATCH($B30,Nafnalisti!$B$4:$B$425,0),COUNTA($D$3:J$3))=0,"",OFFSET(Nafnalisti!$C$3,MATCH($B30,Nafnalisti!$B$4:$B$425,0),COUNTA($D$3:J$3)))</f>
        <v/>
      </c>
      <c r="K30" s="62" t="str">
        <f ca="1">IF(OFFSET(Nafnalisti!$C$3,MATCH($B30,Nafnalisti!$B$4:$B$425,0),COUNTA($D$3:K$3))=0,"",OFFSET(Nafnalisti!$C$3,MATCH($B30,Nafnalisti!$B$4:$B$425,0),COUNTA($D$3:K$3)))</f>
        <v/>
      </c>
      <c r="L30" s="62" t="str">
        <f ca="1">IF(OFFSET(Nafnalisti!$C$3,MATCH($B30,Nafnalisti!$B$4:$B$425,0),COUNTA($D$3:L$3))=0,"",OFFSET(Nafnalisti!$C$3,MATCH($B30,Nafnalisti!$B$4:$B$425,0),COUNTA($D$3:L$3)))</f>
        <v/>
      </c>
      <c r="M30" s="62" t="str">
        <f ca="1">IF(OFFSET(Nafnalisti!$C$3,MATCH($B30,Nafnalisti!$B$4:$B$425,0),COUNTA($D$3:M$3))=0,"",OFFSET(Nafnalisti!$C$3,MATCH($B30,Nafnalisti!$B$4:$B$425,0),COUNTA($D$3:M$3)))</f>
        <v/>
      </c>
      <c r="P30" s="1"/>
      <c r="T30" s="1"/>
      <c r="U30" s="1"/>
      <c r="V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8" customHeight="1" x14ac:dyDescent="0.2">
      <c r="A31" s="60">
        <f ca="1">IF(COUNT($A$4:A30)+1&gt;MAX(Nafnalisti!$S$4:$S$425),"",A30+1)</f>
        <v>28</v>
      </c>
      <c r="B31" s="61" t="str">
        <f ca="1">IF(A31="","",IFERROR(INDEX(Úrvinnsla!$B$2:$B$421,MATCH($A31,Úrvinnsla!$E$2:$E$421,0)),""))</f>
        <v>Sigurður Olsen</v>
      </c>
      <c r="C31" s="63">
        <f ca="1">IFERROR(INDEX(Úrvinnsla!$C$2:$C$421,MATCH($A31,Úrvinnsla!$E$2:$E$421,0)),"")</f>
        <v>307.00009999999997</v>
      </c>
      <c r="D31" s="62">
        <f ca="1">IF(OFFSET(Nafnalisti!$C$3,MATCH($B31,Nafnalisti!$B$4:$B$425,0),COUNTA($D$3:D$3))=0,"",OFFSET(Nafnalisti!$C$3,MATCH($B31,Nafnalisti!$B$4:$B$425,0),COUNTA($D$3:D$3)))</f>
        <v>63</v>
      </c>
      <c r="E31" s="62">
        <f ca="1">IF(OFFSET(Nafnalisti!$C$3,MATCH($B31,Nafnalisti!$B$4:$B$425,0),COUNTA($D$3:E$3))=0,"",OFFSET(Nafnalisti!$C$3,MATCH($B31,Nafnalisti!$B$4:$B$425,0),COUNTA($D$3:E$3)))</f>
        <v>63</v>
      </c>
      <c r="F31" s="62">
        <f ca="1">IF(OFFSET(Nafnalisti!$C$3,MATCH($B31,Nafnalisti!$B$4:$B$425,0),COUNTA($D$3:F$3))=0,"",OFFSET(Nafnalisti!$C$3,MATCH($B31,Nafnalisti!$B$4:$B$425,0),COUNTA($D$3:F$3)))</f>
        <v>61</v>
      </c>
      <c r="G31" s="62">
        <f ca="1">IF(OFFSET(Nafnalisti!$C$3,MATCH($B31,Nafnalisti!$B$4:$B$425,0),COUNTA($D$3:G$3))=0,"",OFFSET(Nafnalisti!$C$3,MATCH($B31,Nafnalisti!$B$4:$B$425,0),COUNTA($D$3:G$3)))</f>
        <v>62</v>
      </c>
      <c r="H31" s="62">
        <f ca="1">IF(OFFSET(Nafnalisti!$C$3,MATCH($B31,Nafnalisti!$B$4:$B$425,0),COUNTA($D$3:H$3))=0,"",OFFSET(Nafnalisti!$C$3,MATCH($B31,Nafnalisti!$B$4:$B$425,0),COUNTA($D$3:H$3)))</f>
        <v>58</v>
      </c>
      <c r="I31" s="62" t="str">
        <f ca="1">IF(OFFSET(Nafnalisti!$C$3,MATCH($B31,Nafnalisti!$B$4:$B$425,0),COUNTA($D$3:I$3))=0,"",OFFSET(Nafnalisti!$C$3,MATCH($B31,Nafnalisti!$B$4:$B$425,0),COUNTA($D$3:I$3)))</f>
        <v/>
      </c>
      <c r="J31" s="62" t="str">
        <f ca="1">IF(OFFSET(Nafnalisti!$C$3,MATCH($B31,Nafnalisti!$B$4:$B$425,0),COUNTA($D$3:J$3))=0,"",OFFSET(Nafnalisti!$C$3,MATCH($B31,Nafnalisti!$B$4:$B$425,0),COUNTA($D$3:J$3)))</f>
        <v/>
      </c>
      <c r="K31" s="62" t="str">
        <f ca="1">IF(OFFSET(Nafnalisti!$C$3,MATCH($B31,Nafnalisti!$B$4:$B$425,0),COUNTA($D$3:K$3))=0,"",OFFSET(Nafnalisti!$C$3,MATCH($B31,Nafnalisti!$B$4:$B$425,0),COUNTA($D$3:K$3)))</f>
        <v/>
      </c>
      <c r="L31" s="62" t="str">
        <f ca="1">IF(OFFSET(Nafnalisti!$C$3,MATCH($B31,Nafnalisti!$B$4:$B$425,0),COUNTA($D$3:L$3))=0,"",OFFSET(Nafnalisti!$C$3,MATCH($B31,Nafnalisti!$B$4:$B$425,0),COUNTA($D$3:L$3)))</f>
        <v/>
      </c>
      <c r="M31" s="62" t="str">
        <f ca="1">IF(OFFSET(Nafnalisti!$C$3,MATCH($B31,Nafnalisti!$B$4:$B$425,0),COUNTA($D$3:M$3))=0,"",OFFSET(Nafnalisti!$C$3,MATCH($B31,Nafnalisti!$B$4:$B$425,0),COUNTA($D$3:M$3)))</f>
        <v/>
      </c>
      <c r="P31" s="1"/>
      <c r="T31" s="1"/>
      <c r="U31" s="1"/>
      <c r="V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 x14ac:dyDescent="0.2">
      <c r="A32" s="60">
        <f ca="1">IF(COUNT($A$4:A31)+1&gt;MAX(Nafnalisti!$S$4:$S$425),"",A31+1)</f>
        <v>29</v>
      </c>
      <c r="B32" s="61" t="str">
        <f ca="1">IF(A32="","",IFERROR(INDEX(Úrvinnsla!$B$2:$B$421,MATCH($A32,Úrvinnsla!$E$2:$E$421,0)),""))</f>
        <v>Loftur Ingi Sveinsson</v>
      </c>
      <c r="C32" s="63">
        <f ca="1">IFERROR(INDEX(Úrvinnsla!$C$2:$C$421,MATCH($A32,Úrvinnsla!$E$2:$E$421,0)),"")</f>
        <v>307.00009999999997</v>
      </c>
      <c r="D32" s="62">
        <f ca="1">IF(OFFSET(Nafnalisti!$C$3,MATCH($B32,Nafnalisti!$B$4:$B$425,0),COUNTA($D$3:D$3))=0,"",OFFSET(Nafnalisti!$C$3,MATCH($B32,Nafnalisti!$B$4:$B$425,0),COUNTA($D$3:D$3)))</f>
        <v>60</v>
      </c>
      <c r="E32" s="62">
        <f ca="1">IF(OFFSET(Nafnalisti!$C$3,MATCH($B32,Nafnalisti!$B$4:$B$425,0),COUNTA($D$3:E$3))=0,"",OFFSET(Nafnalisti!$C$3,MATCH($B32,Nafnalisti!$B$4:$B$425,0),COUNTA($D$3:E$3)))</f>
        <v>63</v>
      </c>
      <c r="F32" s="62">
        <f ca="1">IF(OFFSET(Nafnalisti!$C$3,MATCH($B32,Nafnalisti!$B$4:$B$425,0),COUNTA($D$3:F$3))=0,"",OFFSET(Nafnalisti!$C$3,MATCH($B32,Nafnalisti!$B$4:$B$425,0),COUNTA($D$3:F$3)))</f>
        <v>58</v>
      </c>
      <c r="G32" s="62">
        <f ca="1">IF(OFFSET(Nafnalisti!$C$3,MATCH($B32,Nafnalisti!$B$4:$B$425,0),COUNTA($D$3:G$3))=0,"",OFFSET(Nafnalisti!$C$3,MATCH($B32,Nafnalisti!$B$4:$B$425,0),COUNTA($D$3:G$3)))</f>
        <v>65</v>
      </c>
      <c r="H32" s="62">
        <f ca="1">IF(OFFSET(Nafnalisti!$C$3,MATCH($B32,Nafnalisti!$B$4:$B$425,0),COUNTA($D$3:H$3))=0,"",OFFSET(Nafnalisti!$C$3,MATCH($B32,Nafnalisti!$B$4:$B$425,0),COUNTA($D$3:H$3)))</f>
        <v>61</v>
      </c>
      <c r="I32" s="62" t="str">
        <f ca="1">IF(OFFSET(Nafnalisti!$C$3,MATCH($B32,Nafnalisti!$B$4:$B$425,0),COUNTA($D$3:I$3))=0,"",OFFSET(Nafnalisti!$C$3,MATCH($B32,Nafnalisti!$B$4:$B$425,0),COUNTA($D$3:I$3)))</f>
        <v/>
      </c>
      <c r="J32" s="62" t="str">
        <f ca="1">IF(OFFSET(Nafnalisti!$C$3,MATCH($B32,Nafnalisti!$B$4:$B$425,0),COUNTA($D$3:J$3))=0,"",OFFSET(Nafnalisti!$C$3,MATCH($B32,Nafnalisti!$B$4:$B$425,0),COUNTA($D$3:J$3)))</f>
        <v/>
      </c>
      <c r="K32" s="62" t="str">
        <f ca="1">IF(OFFSET(Nafnalisti!$C$3,MATCH($B32,Nafnalisti!$B$4:$B$425,0),COUNTA($D$3:K$3))=0,"",OFFSET(Nafnalisti!$C$3,MATCH($B32,Nafnalisti!$B$4:$B$425,0),COUNTA($D$3:K$3)))</f>
        <v/>
      </c>
      <c r="L32" s="62" t="str">
        <f ca="1">IF(OFFSET(Nafnalisti!$C$3,MATCH($B32,Nafnalisti!$B$4:$B$425,0),COUNTA($D$3:L$3))=0,"",OFFSET(Nafnalisti!$C$3,MATCH($B32,Nafnalisti!$B$4:$B$425,0),COUNTA($D$3:L$3)))</f>
        <v/>
      </c>
      <c r="M32" s="62" t="str">
        <f ca="1">IF(OFFSET(Nafnalisti!$C$3,MATCH($B32,Nafnalisti!$B$4:$B$425,0),COUNTA($D$3:M$3))=0,"",OFFSET(Nafnalisti!$C$3,MATCH($B32,Nafnalisti!$B$4:$B$425,0),COUNTA($D$3:M$3)))</f>
        <v/>
      </c>
      <c r="P32" s="1"/>
      <c r="T32" s="1"/>
      <c r="U32" s="1"/>
      <c r="V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 x14ac:dyDescent="0.2">
      <c r="A33" s="60">
        <f ca="1">IF(COUNT($A$4:A32)+1&gt;MAX(Nafnalisti!$S$4:$S$425),"",A32+1)</f>
        <v>30</v>
      </c>
      <c r="B33" s="61" t="str">
        <f ca="1">IF(A33="","",IFERROR(INDEX(Úrvinnsla!$B$2:$B$421,MATCH($A33,Úrvinnsla!$E$2:$E$421,0)),""))</f>
        <v>Einar Bragi Indriðason</v>
      </c>
      <c r="C33" s="63">
        <f ca="1">IFERROR(INDEX(Úrvinnsla!$C$2:$C$421,MATCH($A33,Úrvinnsla!$E$2:$E$421,0)),"")</f>
        <v>307.00009999999997</v>
      </c>
      <c r="D33" s="62">
        <f ca="1">IF(OFFSET(Nafnalisti!$C$3,MATCH($B33,Nafnalisti!$B$4:$B$425,0),COUNTA($D$3:D$3))=0,"",OFFSET(Nafnalisti!$C$3,MATCH($B33,Nafnalisti!$B$4:$B$425,0),COUNTA($D$3:D$3)))</f>
        <v>64</v>
      </c>
      <c r="E33" s="62">
        <f ca="1">IF(OFFSET(Nafnalisti!$C$3,MATCH($B33,Nafnalisti!$B$4:$B$425,0),COUNTA($D$3:E$3))=0,"",OFFSET(Nafnalisti!$C$3,MATCH($B33,Nafnalisti!$B$4:$B$425,0),COUNTA($D$3:E$3)))</f>
        <v>66</v>
      </c>
      <c r="F33" s="62">
        <f ca="1">IF(OFFSET(Nafnalisti!$C$3,MATCH($B33,Nafnalisti!$B$4:$B$425,0),COUNTA($D$3:F$3))=0,"",OFFSET(Nafnalisti!$C$3,MATCH($B33,Nafnalisti!$B$4:$B$425,0),COUNTA($D$3:F$3)))</f>
        <v>62</v>
      </c>
      <c r="G33" s="62">
        <f ca="1">IF(OFFSET(Nafnalisti!$C$3,MATCH($B33,Nafnalisti!$B$4:$B$425,0),COUNTA($D$3:G$3))=0,"",OFFSET(Nafnalisti!$C$3,MATCH($B33,Nafnalisti!$B$4:$B$425,0),COUNTA($D$3:G$3)))</f>
        <v>58</v>
      </c>
      <c r="H33" s="62">
        <f ca="1">IF(OFFSET(Nafnalisti!$C$3,MATCH($B33,Nafnalisti!$B$4:$B$425,0),COUNTA($D$3:H$3))=0,"",OFFSET(Nafnalisti!$C$3,MATCH($B33,Nafnalisti!$B$4:$B$425,0),COUNTA($D$3:H$3)))</f>
        <v>57</v>
      </c>
      <c r="I33" s="62" t="str">
        <f ca="1">IF(OFFSET(Nafnalisti!$C$3,MATCH($B33,Nafnalisti!$B$4:$B$425,0),COUNTA($D$3:I$3))=0,"",OFFSET(Nafnalisti!$C$3,MATCH($B33,Nafnalisti!$B$4:$B$425,0),COUNTA($D$3:I$3)))</f>
        <v/>
      </c>
      <c r="J33" s="62" t="str">
        <f ca="1">IF(OFFSET(Nafnalisti!$C$3,MATCH($B33,Nafnalisti!$B$4:$B$425,0),COUNTA($D$3:J$3))=0,"",OFFSET(Nafnalisti!$C$3,MATCH($B33,Nafnalisti!$B$4:$B$425,0),COUNTA($D$3:J$3)))</f>
        <v/>
      </c>
      <c r="K33" s="62" t="str">
        <f ca="1">IF(OFFSET(Nafnalisti!$C$3,MATCH($B33,Nafnalisti!$B$4:$B$425,0),COUNTA($D$3:K$3))=0,"",OFFSET(Nafnalisti!$C$3,MATCH($B33,Nafnalisti!$B$4:$B$425,0),COUNTA($D$3:K$3)))</f>
        <v/>
      </c>
      <c r="L33" s="62" t="str">
        <f ca="1">IF(OFFSET(Nafnalisti!$C$3,MATCH($B33,Nafnalisti!$B$4:$B$425,0),COUNTA($D$3:L$3))=0,"",OFFSET(Nafnalisti!$C$3,MATCH($B33,Nafnalisti!$B$4:$B$425,0),COUNTA($D$3:L$3)))</f>
        <v/>
      </c>
      <c r="M33" s="62" t="str">
        <f ca="1">IF(OFFSET(Nafnalisti!$C$3,MATCH($B33,Nafnalisti!$B$4:$B$425,0),COUNTA($D$3:M$3))=0,"",OFFSET(Nafnalisti!$C$3,MATCH($B33,Nafnalisti!$B$4:$B$425,0),COUNTA($D$3:M$3)))</f>
        <v/>
      </c>
      <c r="P33" s="1"/>
      <c r="T33" s="1"/>
      <c r="U33" s="1"/>
      <c r="V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 x14ac:dyDescent="0.2">
      <c r="A34" s="60">
        <f ca="1">IF(COUNT($A$4:A33)+1&gt;MAX(Nafnalisti!$S$4:$S$425),"",A33+1)</f>
        <v>31</v>
      </c>
      <c r="B34" s="61" t="str">
        <f ca="1">IF(A34="","",IFERROR(INDEX(Úrvinnsla!$B$2:$B$421,MATCH($A34,Úrvinnsla!$E$2:$E$421,0)),""))</f>
        <v>Sævar Hilmarsson</v>
      </c>
      <c r="C34" s="63">
        <f ca="1">IFERROR(INDEX(Úrvinnsla!$C$2:$C$421,MATCH($A34,Úrvinnsla!$E$2:$E$421,0)),"")</f>
        <v>308.00009999999997</v>
      </c>
      <c r="D34" s="62">
        <f ca="1">IF(OFFSET(Nafnalisti!$C$3,MATCH($B34,Nafnalisti!$B$4:$B$425,0),COUNTA($D$3:D$3))=0,"",OFFSET(Nafnalisti!$C$3,MATCH($B34,Nafnalisti!$B$4:$B$425,0),COUNTA($D$3:D$3)))</f>
        <v>62</v>
      </c>
      <c r="E34" s="62">
        <f ca="1">IF(OFFSET(Nafnalisti!$C$3,MATCH($B34,Nafnalisti!$B$4:$B$425,0),COUNTA($D$3:E$3))=0,"",OFFSET(Nafnalisti!$C$3,MATCH($B34,Nafnalisti!$B$4:$B$425,0),COUNTA($D$3:E$3)))</f>
        <v>65</v>
      </c>
      <c r="F34" s="62">
        <f ca="1">IF(OFFSET(Nafnalisti!$C$3,MATCH($B34,Nafnalisti!$B$4:$B$425,0),COUNTA($D$3:F$3))=0,"",OFFSET(Nafnalisti!$C$3,MATCH($B34,Nafnalisti!$B$4:$B$425,0),COUNTA($D$3:F$3)))</f>
        <v>57</v>
      </c>
      <c r="G34" s="62">
        <f ca="1">IF(OFFSET(Nafnalisti!$C$3,MATCH($B34,Nafnalisti!$B$4:$B$425,0),COUNTA($D$3:G$3))=0,"",OFFSET(Nafnalisti!$C$3,MATCH($B34,Nafnalisti!$B$4:$B$425,0),COUNTA($D$3:G$3)))</f>
        <v>65</v>
      </c>
      <c r="H34" s="62">
        <f ca="1">IF(OFFSET(Nafnalisti!$C$3,MATCH($B34,Nafnalisti!$B$4:$B$425,0),COUNTA($D$3:H$3))=0,"",OFFSET(Nafnalisti!$C$3,MATCH($B34,Nafnalisti!$B$4:$B$425,0),COUNTA($D$3:H$3)))</f>
        <v>59</v>
      </c>
      <c r="I34" s="62" t="str">
        <f ca="1">IF(OFFSET(Nafnalisti!$C$3,MATCH($B34,Nafnalisti!$B$4:$B$425,0),COUNTA($D$3:I$3))=0,"",OFFSET(Nafnalisti!$C$3,MATCH($B34,Nafnalisti!$B$4:$B$425,0),COUNTA($D$3:I$3)))</f>
        <v/>
      </c>
      <c r="J34" s="62" t="str">
        <f ca="1">IF(OFFSET(Nafnalisti!$C$3,MATCH($B34,Nafnalisti!$B$4:$B$425,0),COUNTA($D$3:J$3))=0,"",OFFSET(Nafnalisti!$C$3,MATCH($B34,Nafnalisti!$B$4:$B$425,0),COUNTA($D$3:J$3)))</f>
        <v/>
      </c>
      <c r="K34" s="62" t="str">
        <f ca="1">IF(OFFSET(Nafnalisti!$C$3,MATCH($B34,Nafnalisti!$B$4:$B$425,0),COUNTA($D$3:K$3))=0,"",OFFSET(Nafnalisti!$C$3,MATCH($B34,Nafnalisti!$B$4:$B$425,0),COUNTA($D$3:K$3)))</f>
        <v/>
      </c>
      <c r="L34" s="62" t="str">
        <f ca="1">IF(OFFSET(Nafnalisti!$C$3,MATCH($B34,Nafnalisti!$B$4:$B$425,0),COUNTA($D$3:L$3))=0,"",OFFSET(Nafnalisti!$C$3,MATCH($B34,Nafnalisti!$B$4:$B$425,0),COUNTA($D$3:L$3)))</f>
        <v/>
      </c>
      <c r="M34" s="62" t="str">
        <f ca="1">IF(OFFSET(Nafnalisti!$C$3,MATCH($B34,Nafnalisti!$B$4:$B$425,0),COUNTA($D$3:M$3))=0,"",OFFSET(Nafnalisti!$C$3,MATCH($B34,Nafnalisti!$B$4:$B$425,0),COUNTA($D$3:M$3)))</f>
        <v/>
      </c>
      <c r="P34" s="1"/>
      <c r="T34" s="1"/>
      <c r="U34" s="1"/>
      <c r="V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 x14ac:dyDescent="0.2">
      <c r="A35" s="60">
        <f ca="1">IF(COUNT($A$4:A34)+1&gt;MAX(Nafnalisti!$S$4:$S$425),"",A34+1)</f>
        <v>32</v>
      </c>
      <c r="B35" s="61" t="str">
        <f ca="1">IF(A35="","",IFERROR(INDEX(Úrvinnsla!$B$2:$B$421,MATCH($A35,Úrvinnsla!$E$2:$E$421,0)),""))</f>
        <v>Magnús Gunnarsson</v>
      </c>
      <c r="C35" s="63">
        <f ca="1">IFERROR(INDEX(Úrvinnsla!$C$2:$C$421,MATCH($A35,Úrvinnsla!$E$2:$E$421,0)),"")</f>
        <v>308.00009999999997</v>
      </c>
      <c r="D35" s="62" t="str">
        <f ca="1">IF(OFFSET(Nafnalisti!$C$3,MATCH($B35,Nafnalisti!$B$4:$B$425,0),COUNTA($D$3:D$3))=0,"",OFFSET(Nafnalisti!$C$3,MATCH($B35,Nafnalisti!$B$4:$B$425,0),COUNTA($D$3:D$3)))</f>
        <v/>
      </c>
      <c r="E35" s="62" t="str">
        <f ca="1">IF(OFFSET(Nafnalisti!$C$3,MATCH($B35,Nafnalisti!$B$4:$B$425,0),COUNTA($D$3:E$3))=0,"",OFFSET(Nafnalisti!$C$3,MATCH($B35,Nafnalisti!$B$4:$B$425,0),COUNTA($D$3:E$3)))</f>
        <v/>
      </c>
      <c r="F35" s="62" t="str">
        <f ca="1">IF(OFFSET(Nafnalisti!$C$3,MATCH($B35,Nafnalisti!$B$4:$B$425,0),COUNTA($D$3:F$3))=0,"",OFFSET(Nafnalisti!$C$3,MATCH($B35,Nafnalisti!$B$4:$B$425,0),COUNTA($D$3:F$3)))</f>
        <v/>
      </c>
      <c r="G35" s="62">
        <f ca="1">IF(OFFSET(Nafnalisti!$C$3,MATCH($B35,Nafnalisti!$B$4:$B$425,0),COUNTA($D$3:G$3))=0,"",OFFSET(Nafnalisti!$C$3,MATCH($B35,Nafnalisti!$B$4:$B$425,0),COUNTA($D$3:G$3)))</f>
        <v>66</v>
      </c>
      <c r="H35" s="62">
        <f ca="1">IF(OFFSET(Nafnalisti!$C$3,MATCH($B35,Nafnalisti!$B$4:$B$425,0),COUNTA($D$3:H$3))=0,"",OFFSET(Nafnalisti!$C$3,MATCH($B35,Nafnalisti!$B$4:$B$425,0),COUNTA($D$3:H$3)))</f>
        <v>64</v>
      </c>
      <c r="I35" s="62" t="str">
        <f ca="1">IF(OFFSET(Nafnalisti!$C$3,MATCH($B35,Nafnalisti!$B$4:$B$425,0),COUNTA($D$3:I$3))=0,"",OFFSET(Nafnalisti!$C$3,MATCH($B35,Nafnalisti!$B$4:$B$425,0),COUNTA($D$3:I$3)))</f>
        <v/>
      </c>
      <c r="J35" s="62" t="str">
        <f ca="1">IF(OFFSET(Nafnalisti!$C$3,MATCH($B35,Nafnalisti!$B$4:$B$425,0),COUNTA($D$3:J$3))=0,"",OFFSET(Nafnalisti!$C$3,MATCH($B35,Nafnalisti!$B$4:$B$425,0),COUNTA($D$3:J$3)))</f>
        <v/>
      </c>
      <c r="K35" s="62" t="str">
        <f ca="1">IF(OFFSET(Nafnalisti!$C$3,MATCH($B35,Nafnalisti!$B$4:$B$425,0),COUNTA($D$3:K$3))=0,"",OFFSET(Nafnalisti!$C$3,MATCH($B35,Nafnalisti!$B$4:$B$425,0),COUNTA($D$3:K$3)))</f>
        <v/>
      </c>
      <c r="L35" s="62" t="str">
        <f ca="1">IF(OFFSET(Nafnalisti!$C$3,MATCH($B35,Nafnalisti!$B$4:$B$425,0),COUNTA($D$3:L$3))=0,"",OFFSET(Nafnalisti!$C$3,MATCH($B35,Nafnalisti!$B$4:$B$425,0),COUNTA($D$3:L$3)))</f>
        <v/>
      </c>
      <c r="M35" s="62" t="str">
        <f ca="1">IF(OFFSET(Nafnalisti!$C$3,MATCH($B35,Nafnalisti!$B$4:$B$425,0),COUNTA($D$3:M$3))=0,"",OFFSET(Nafnalisti!$C$3,MATCH($B35,Nafnalisti!$B$4:$B$425,0),COUNTA($D$3:M$3)))</f>
        <v/>
      </c>
      <c r="P35" s="1"/>
      <c r="T35" s="1"/>
      <c r="U35" s="1"/>
      <c r="V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8" customHeight="1" x14ac:dyDescent="0.2">
      <c r="A36" s="60">
        <f ca="1">IF(COUNT($A$4:A35)+1&gt;MAX(Nafnalisti!$S$4:$S$425),"",A35+1)</f>
        <v>33</v>
      </c>
      <c r="B36" s="61" t="str">
        <f ca="1">IF(A36="","",IFERROR(INDEX(Úrvinnsla!$B$2:$B$421,MATCH($A36,Úrvinnsla!$E$2:$E$421,0)),""))</f>
        <v>Daði Kolbeinsson</v>
      </c>
      <c r="C36" s="63">
        <f ca="1">IFERROR(INDEX(Úrvinnsla!$C$2:$C$421,MATCH($A36,Úrvinnsla!$E$2:$E$421,0)),"")</f>
        <v>308.00009999999997</v>
      </c>
      <c r="D36" s="62">
        <f ca="1">IF(OFFSET(Nafnalisti!$C$3,MATCH($B36,Nafnalisti!$B$4:$B$425,0),COUNTA($D$3:D$3))=0,"",OFFSET(Nafnalisti!$C$3,MATCH($B36,Nafnalisti!$B$4:$B$425,0),COUNTA($D$3:D$3)))</f>
        <v>64</v>
      </c>
      <c r="E36" s="62">
        <f ca="1">IF(OFFSET(Nafnalisti!$C$3,MATCH($B36,Nafnalisti!$B$4:$B$425,0),COUNTA($D$3:E$3))=0,"",OFFSET(Nafnalisti!$C$3,MATCH($B36,Nafnalisti!$B$4:$B$425,0),COUNTA($D$3:E$3)))</f>
        <v>66</v>
      </c>
      <c r="F36" s="62">
        <f ca="1">IF(OFFSET(Nafnalisti!$C$3,MATCH($B36,Nafnalisti!$B$4:$B$425,0),COUNTA($D$3:F$3))=0,"",OFFSET(Nafnalisti!$C$3,MATCH($B36,Nafnalisti!$B$4:$B$425,0),COUNTA($D$3:F$3)))</f>
        <v>57</v>
      </c>
      <c r="G36" s="62">
        <f ca="1">IF(OFFSET(Nafnalisti!$C$3,MATCH($B36,Nafnalisti!$B$4:$B$425,0),COUNTA($D$3:G$3))=0,"",OFFSET(Nafnalisti!$C$3,MATCH($B36,Nafnalisti!$B$4:$B$425,0),COUNTA($D$3:G$3)))</f>
        <v>60</v>
      </c>
      <c r="H36" s="62">
        <f ca="1">IF(OFFSET(Nafnalisti!$C$3,MATCH($B36,Nafnalisti!$B$4:$B$425,0),COUNTA($D$3:H$3))=0,"",OFFSET(Nafnalisti!$C$3,MATCH($B36,Nafnalisti!$B$4:$B$425,0),COUNTA($D$3:H$3)))</f>
        <v>61</v>
      </c>
      <c r="I36" s="62" t="str">
        <f ca="1">IF(OFFSET(Nafnalisti!$C$3,MATCH($B36,Nafnalisti!$B$4:$B$425,0),COUNTA($D$3:I$3))=0,"",OFFSET(Nafnalisti!$C$3,MATCH($B36,Nafnalisti!$B$4:$B$425,0),COUNTA($D$3:I$3)))</f>
        <v/>
      </c>
      <c r="J36" s="62" t="str">
        <f ca="1">IF(OFFSET(Nafnalisti!$C$3,MATCH($B36,Nafnalisti!$B$4:$B$425,0),COUNTA($D$3:J$3))=0,"",OFFSET(Nafnalisti!$C$3,MATCH($B36,Nafnalisti!$B$4:$B$425,0),COUNTA($D$3:J$3)))</f>
        <v/>
      </c>
      <c r="K36" s="62" t="str">
        <f ca="1">IF(OFFSET(Nafnalisti!$C$3,MATCH($B36,Nafnalisti!$B$4:$B$425,0),COUNTA($D$3:K$3))=0,"",OFFSET(Nafnalisti!$C$3,MATCH($B36,Nafnalisti!$B$4:$B$425,0),COUNTA($D$3:K$3)))</f>
        <v/>
      </c>
      <c r="L36" s="62" t="str">
        <f ca="1">IF(OFFSET(Nafnalisti!$C$3,MATCH($B36,Nafnalisti!$B$4:$B$425,0),COUNTA($D$3:L$3))=0,"",OFFSET(Nafnalisti!$C$3,MATCH($B36,Nafnalisti!$B$4:$B$425,0),COUNTA($D$3:L$3)))</f>
        <v/>
      </c>
      <c r="M36" s="62" t="str">
        <f ca="1">IF(OFFSET(Nafnalisti!$C$3,MATCH($B36,Nafnalisti!$B$4:$B$425,0),COUNTA($D$3:M$3))=0,"",OFFSET(Nafnalisti!$C$3,MATCH($B36,Nafnalisti!$B$4:$B$425,0),COUNTA($D$3:M$3)))</f>
        <v/>
      </c>
      <c r="P36" s="1"/>
      <c r="T36" s="1"/>
      <c r="U36" s="1"/>
      <c r="V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8" customHeight="1" x14ac:dyDescent="0.2">
      <c r="A37" s="60">
        <f ca="1">IF(COUNT($A$4:A36)+1&gt;MAX(Nafnalisti!$S$4:$S$425),"",A36+1)</f>
        <v>34</v>
      </c>
      <c r="B37" s="61" t="str">
        <f ca="1">IF(A37="","",IFERROR(INDEX(Úrvinnsla!$B$2:$B$421,MATCH($A37,Úrvinnsla!$E$2:$E$421,0)),""))</f>
        <v>Árni Freyr Sigurjónsson</v>
      </c>
      <c r="C37" s="63">
        <f ca="1">IFERROR(INDEX(Úrvinnsla!$C$2:$C$421,MATCH($A37,Úrvinnsla!$E$2:$E$421,0)),"")</f>
        <v>308.00009999999997</v>
      </c>
      <c r="D37" s="62">
        <f ca="1">IF(OFFSET(Nafnalisti!$C$3,MATCH($B37,Nafnalisti!$B$4:$B$425,0),COUNTA($D$3:D$3))=0,"",OFFSET(Nafnalisti!$C$3,MATCH($B37,Nafnalisti!$B$4:$B$425,0),COUNTA($D$3:D$3)))</f>
        <v>62</v>
      </c>
      <c r="E37" s="62">
        <f ca="1">IF(OFFSET(Nafnalisti!$C$3,MATCH($B37,Nafnalisti!$B$4:$B$425,0),COUNTA($D$3:E$3))=0,"",OFFSET(Nafnalisti!$C$3,MATCH($B37,Nafnalisti!$B$4:$B$425,0),COUNTA($D$3:E$3)))</f>
        <v>67</v>
      </c>
      <c r="F37" s="62">
        <f ca="1">IF(OFFSET(Nafnalisti!$C$3,MATCH($B37,Nafnalisti!$B$4:$B$425,0),COUNTA($D$3:F$3))=0,"",OFFSET(Nafnalisti!$C$3,MATCH($B37,Nafnalisti!$B$4:$B$425,0),COUNTA($D$3:F$3)))</f>
        <v>64</v>
      </c>
      <c r="G37" s="62">
        <f ca="1">IF(OFFSET(Nafnalisti!$C$3,MATCH($B37,Nafnalisti!$B$4:$B$425,0),COUNTA($D$3:G$3))=0,"",OFFSET(Nafnalisti!$C$3,MATCH($B37,Nafnalisti!$B$4:$B$425,0),COUNTA($D$3:G$3)))</f>
        <v>57</v>
      </c>
      <c r="H37" s="62">
        <f ca="1">IF(OFFSET(Nafnalisti!$C$3,MATCH($B37,Nafnalisti!$B$4:$B$425,0),COUNTA($D$3:H$3))=0,"",OFFSET(Nafnalisti!$C$3,MATCH($B37,Nafnalisti!$B$4:$B$425,0),COUNTA($D$3:H$3)))</f>
        <v>58</v>
      </c>
      <c r="I37" s="62" t="str">
        <f ca="1">IF(OFFSET(Nafnalisti!$C$3,MATCH($B37,Nafnalisti!$B$4:$B$425,0),COUNTA($D$3:I$3))=0,"",OFFSET(Nafnalisti!$C$3,MATCH($B37,Nafnalisti!$B$4:$B$425,0),COUNTA($D$3:I$3)))</f>
        <v/>
      </c>
      <c r="J37" s="62" t="str">
        <f ca="1">IF(OFFSET(Nafnalisti!$C$3,MATCH($B37,Nafnalisti!$B$4:$B$425,0),COUNTA($D$3:J$3))=0,"",OFFSET(Nafnalisti!$C$3,MATCH($B37,Nafnalisti!$B$4:$B$425,0),COUNTA($D$3:J$3)))</f>
        <v/>
      </c>
      <c r="K37" s="62" t="str">
        <f ca="1">IF(OFFSET(Nafnalisti!$C$3,MATCH($B37,Nafnalisti!$B$4:$B$425,0),COUNTA($D$3:K$3))=0,"",OFFSET(Nafnalisti!$C$3,MATCH($B37,Nafnalisti!$B$4:$B$425,0),COUNTA($D$3:K$3)))</f>
        <v/>
      </c>
      <c r="L37" s="62" t="str">
        <f ca="1">IF(OFFSET(Nafnalisti!$C$3,MATCH($B37,Nafnalisti!$B$4:$B$425,0),COUNTA($D$3:L$3))=0,"",OFFSET(Nafnalisti!$C$3,MATCH($B37,Nafnalisti!$B$4:$B$425,0),COUNTA($D$3:L$3)))</f>
        <v/>
      </c>
      <c r="M37" s="62" t="str">
        <f ca="1">IF(OFFSET(Nafnalisti!$C$3,MATCH($B37,Nafnalisti!$B$4:$B$425,0),COUNTA($D$3:M$3))=0,"",OFFSET(Nafnalisti!$C$3,MATCH($B37,Nafnalisti!$B$4:$B$425,0),COUNTA($D$3:M$3)))</f>
        <v/>
      </c>
      <c r="P37" s="1"/>
      <c r="T37" s="1"/>
      <c r="U37" s="1"/>
      <c r="V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customHeight="1" x14ac:dyDescent="0.2">
      <c r="A38" s="60">
        <f ca="1">IF(COUNT($A$4:A37)+1&gt;MAX(Nafnalisti!$S$4:$S$425),"",A37+1)</f>
        <v>35</v>
      </c>
      <c r="B38" s="61" t="str">
        <f ca="1">IF(A38="","",IFERROR(INDEX(Úrvinnsla!$B$2:$B$421,MATCH($A38,Úrvinnsla!$E$2:$E$421,0)),""))</f>
        <v>Gunnar Karl Gunnlaugsson</v>
      </c>
      <c r="C38" s="63">
        <f ca="1">IFERROR(INDEX(Úrvinnsla!$C$2:$C$421,MATCH($A38,Úrvinnsla!$E$2:$E$421,0)),"")</f>
        <v>308.00009999999997</v>
      </c>
      <c r="D38" s="62">
        <f ca="1">IF(OFFSET(Nafnalisti!$C$3,MATCH($B38,Nafnalisti!$B$4:$B$425,0),COUNTA($D$3:D$3))=0,"",OFFSET(Nafnalisti!$C$3,MATCH($B38,Nafnalisti!$B$4:$B$425,0),COUNTA($D$3:D$3)))</f>
        <v>58</v>
      </c>
      <c r="E38" s="62">
        <f ca="1">IF(OFFSET(Nafnalisti!$C$3,MATCH($B38,Nafnalisti!$B$4:$B$425,0),COUNTA($D$3:E$3))=0,"",OFFSET(Nafnalisti!$C$3,MATCH($B38,Nafnalisti!$B$4:$B$425,0),COUNTA($D$3:E$3)))</f>
        <v>61</v>
      </c>
      <c r="F38" s="62">
        <f ca="1">IF(OFFSET(Nafnalisti!$C$3,MATCH($B38,Nafnalisti!$B$4:$B$425,0),COUNTA($D$3:F$3))=0,"",OFFSET(Nafnalisti!$C$3,MATCH($B38,Nafnalisti!$B$4:$B$425,0),COUNTA($D$3:F$3)))</f>
        <v>62</v>
      </c>
      <c r="G38" s="62">
        <f ca="1">IF(OFFSET(Nafnalisti!$C$3,MATCH($B38,Nafnalisti!$B$4:$B$425,0),COUNTA($D$3:G$3))=0,"",OFFSET(Nafnalisti!$C$3,MATCH($B38,Nafnalisti!$B$4:$B$425,0),COUNTA($D$3:G$3)))</f>
        <v>62</v>
      </c>
      <c r="H38" s="62">
        <f ca="1">IF(OFFSET(Nafnalisti!$C$3,MATCH($B38,Nafnalisti!$B$4:$B$425,0),COUNTA($D$3:H$3))=0,"",OFFSET(Nafnalisti!$C$3,MATCH($B38,Nafnalisti!$B$4:$B$425,0),COUNTA($D$3:H$3)))</f>
        <v>65</v>
      </c>
      <c r="I38" s="62" t="str">
        <f ca="1">IF(OFFSET(Nafnalisti!$C$3,MATCH($B38,Nafnalisti!$B$4:$B$425,0),COUNTA($D$3:I$3))=0,"",OFFSET(Nafnalisti!$C$3,MATCH($B38,Nafnalisti!$B$4:$B$425,0),COUNTA($D$3:I$3)))</f>
        <v/>
      </c>
      <c r="J38" s="62" t="str">
        <f ca="1">IF(OFFSET(Nafnalisti!$C$3,MATCH($B38,Nafnalisti!$B$4:$B$425,0),COUNTA($D$3:J$3))=0,"",OFFSET(Nafnalisti!$C$3,MATCH($B38,Nafnalisti!$B$4:$B$425,0),COUNTA($D$3:J$3)))</f>
        <v/>
      </c>
      <c r="K38" s="62" t="str">
        <f ca="1">IF(OFFSET(Nafnalisti!$C$3,MATCH($B38,Nafnalisti!$B$4:$B$425,0),COUNTA($D$3:K$3))=0,"",OFFSET(Nafnalisti!$C$3,MATCH($B38,Nafnalisti!$B$4:$B$425,0),COUNTA($D$3:K$3)))</f>
        <v/>
      </c>
      <c r="L38" s="62" t="str">
        <f ca="1">IF(OFFSET(Nafnalisti!$C$3,MATCH($B38,Nafnalisti!$B$4:$B$425,0),COUNTA($D$3:L$3))=0,"",OFFSET(Nafnalisti!$C$3,MATCH($B38,Nafnalisti!$B$4:$B$425,0),COUNTA($D$3:L$3)))</f>
        <v/>
      </c>
      <c r="M38" s="62" t="str">
        <f ca="1">IF(OFFSET(Nafnalisti!$C$3,MATCH($B38,Nafnalisti!$B$4:$B$425,0),COUNTA($D$3:M$3))=0,"",OFFSET(Nafnalisti!$C$3,MATCH($B38,Nafnalisti!$B$4:$B$425,0),COUNTA($D$3:M$3)))</f>
        <v/>
      </c>
      <c r="P38" s="1"/>
      <c r="T38" s="1"/>
      <c r="U38" s="1"/>
      <c r="V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" customHeight="1" x14ac:dyDescent="0.2">
      <c r="A39" s="60">
        <f ca="1">IF(COUNT($A$4:A38)+1&gt;MAX(Nafnalisti!$S$4:$S$425),"",A38+1)</f>
        <v>36</v>
      </c>
      <c r="B39" s="61" t="str">
        <f ca="1">IF(A39="","",IFERROR(INDEX(Úrvinnsla!$B$2:$B$421,MATCH($A39,Úrvinnsla!$E$2:$E$421,0)),""))</f>
        <v>Kjartan B. Guðmundsson</v>
      </c>
      <c r="C39" s="63">
        <f ca="1">IFERROR(INDEX(Úrvinnsla!$C$2:$C$421,MATCH($A39,Úrvinnsla!$E$2:$E$421,0)),"")</f>
        <v>308.00009999999997</v>
      </c>
      <c r="D39" s="62">
        <f ca="1">IF(OFFSET(Nafnalisti!$C$3,MATCH($B39,Nafnalisti!$B$4:$B$425,0),COUNTA($D$3:D$3))=0,"",OFFSET(Nafnalisti!$C$3,MATCH($B39,Nafnalisti!$B$4:$B$425,0),COUNTA($D$3:D$3)))</f>
        <v>59</v>
      </c>
      <c r="E39" s="62">
        <f ca="1">IF(OFFSET(Nafnalisti!$C$3,MATCH($B39,Nafnalisti!$B$4:$B$425,0),COUNTA($D$3:E$3))=0,"",OFFSET(Nafnalisti!$C$3,MATCH($B39,Nafnalisti!$B$4:$B$425,0),COUNTA($D$3:E$3)))</f>
        <v>60</v>
      </c>
      <c r="F39" s="62">
        <f ca="1">IF(OFFSET(Nafnalisti!$C$3,MATCH($B39,Nafnalisti!$B$4:$B$425,0),COUNTA($D$3:F$3))=0,"",OFFSET(Nafnalisti!$C$3,MATCH($B39,Nafnalisti!$B$4:$B$425,0),COUNTA($D$3:F$3)))</f>
        <v>65</v>
      </c>
      <c r="G39" s="62">
        <f ca="1">IF(OFFSET(Nafnalisti!$C$3,MATCH($B39,Nafnalisti!$B$4:$B$425,0),COUNTA($D$3:G$3))=0,"",OFFSET(Nafnalisti!$C$3,MATCH($B39,Nafnalisti!$B$4:$B$425,0),COUNTA($D$3:G$3)))</f>
        <v>61</v>
      </c>
      <c r="H39" s="62">
        <f ca="1">IF(OFFSET(Nafnalisti!$C$3,MATCH($B39,Nafnalisti!$B$4:$B$425,0),COUNTA($D$3:H$3))=0,"",OFFSET(Nafnalisti!$C$3,MATCH($B39,Nafnalisti!$B$4:$B$425,0),COUNTA($D$3:H$3)))</f>
        <v>63</v>
      </c>
      <c r="I39" s="62" t="str">
        <f ca="1">IF(OFFSET(Nafnalisti!$C$3,MATCH($B39,Nafnalisti!$B$4:$B$425,0),COUNTA($D$3:I$3))=0,"",OFFSET(Nafnalisti!$C$3,MATCH($B39,Nafnalisti!$B$4:$B$425,0),COUNTA($D$3:I$3)))</f>
        <v/>
      </c>
      <c r="J39" s="62" t="str">
        <f ca="1">IF(OFFSET(Nafnalisti!$C$3,MATCH($B39,Nafnalisti!$B$4:$B$425,0),COUNTA($D$3:J$3))=0,"",OFFSET(Nafnalisti!$C$3,MATCH($B39,Nafnalisti!$B$4:$B$425,0),COUNTA($D$3:J$3)))</f>
        <v/>
      </c>
      <c r="K39" s="62" t="str">
        <f ca="1">IF(OFFSET(Nafnalisti!$C$3,MATCH($B39,Nafnalisti!$B$4:$B$425,0),COUNTA($D$3:K$3))=0,"",OFFSET(Nafnalisti!$C$3,MATCH($B39,Nafnalisti!$B$4:$B$425,0),COUNTA($D$3:K$3)))</f>
        <v/>
      </c>
      <c r="L39" s="62" t="str">
        <f ca="1">IF(OFFSET(Nafnalisti!$C$3,MATCH($B39,Nafnalisti!$B$4:$B$425,0),COUNTA($D$3:L$3))=0,"",OFFSET(Nafnalisti!$C$3,MATCH($B39,Nafnalisti!$B$4:$B$425,0),COUNTA($D$3:L$3)))</f>
        <v/>
      </c>
      <c r="M39" s="62" t="str">
        <f ca="1">IF(OFFSET(Nafnalisti!$C$3,MATCH($B39,Nafnalisti!$B$4:$B$425,0),COUNTA($D$3:M$3))=0,"",OFFSET(Nafnalisti!$C$3,MATCH($B39,Nafnalisti!$B$4:$B$425,0),COUNTA($D$3:M$3)))</f>
        <v/>
      </c>
      <c r="P39" s="1"/>
      <c r="T39" s="1"/>
      <c r="U39" s="1"/>
      <c r="V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8" customHeight="1" x14ac:dyDescent="0.2">
      <c r="A40" s="60">
        <f ca="1">IF(COUNT($A$4:A39)+1&gt;MAX(Nafnalisti!$S$4:$S$425),"",A39+1)</f>
        <v>37</v>
      </c>
      <c r="B40" s="61" t="str">
        <f ca="1">IF(A40="","",IFERROR(INDEX(Úrvinnsla!$B$2:$B$421,MATCH($A40,Úrvinnsla!$E$2:$E$421,0)),""))</f>
        <v>Ásgeir Ingvason</v>
      </c>
      <c r="C40" s="63">
        <f ca="1">IFERROR(INDEX(Úrvinnsla!$C$2:$C$421,MATCH($A40,Úrvinnsla!$E$2:$E$421,0)),"")</f>
        <v>308.00009999999997</v>
      </c>
      <c r="D40" s="62">
        <f ca="1">IF(OFFSET(Nafnalisti!$C$3,MATCH($B40,Nafnalisti!$B$4:$B$425,0),COUNTA($D$3:D$3))=0,"",OFFSET(Nafnalisti!$C$3,MATCH($B40,Nafnalisti!$B$4:$B$425,0),COUNTA($D$3:D$3)))</f>
        <v>62</v>
      </c>
      <c r="E40" s="62">
        <f ca="1">IF(OFFSET(Nafnalisti!$C$3,MATCH($B40,Nafnalisti!$B$4:$B$425,0),COUNTA($D$3:E$3))=0,"",OFFSET(Nafnalisti!$C$3,MATCH($B40,Nafnalisti!$B$4:$B$425,0),COUNTA($D$3:E$3)))</f>
        <v>64</v>
      </c>
      <c r="F40" s="62">
        <f ca="1">IF(OFFSET(Nafnalisti!$C$3,MATCH($B40,Nafnalisti!$B$4:$B$425,0),COUNTA($D$3:F$3))=0,"",OFFSET(Nafnalisti!$C$3,MATCH($B40,Nafnalisti!$B$4:$B$425,0),COUNTA($D$3:F$3)))</f>
        <v>61</v>
      </c>
      <c r="G40" s="62">
        <f ca="1">IF(OFFSET(Nafnalisti!$C$3,MATCH($B40,Nafnalisti!$B$4:$B$425,0),COUNTA($D$3:G$3))=0,"",OFFSET(Nafnalisti!$C$3,MATCH($B40,Nafnalisti!$B$4:$B$425,0),COUNTA($D$3:G$3)))</f>
        <v>59</v>
      </c>
      <c r="H40" s="62">
        <f ca="1">IF(OFFSET(Nafnalisti!$C$3,MATCH($B40,Nafnalisti!$B$4:$B$425,0),COUNTA($D$3:H$3))=0,"",OFFSET(Nafnalisti!$C$3,MATCH($B40,Nafnalisti!$B$4:$B$425,0),COUNTA($D$3:H$3)))</f>
        <v>62</v>
      </c>
      <c r="I40" s="62" t="str">
        <f ca="1">IF(OFFSET(Nafnalisti!$C$3,MATCH($B40,Nafnalisti!$B$4:$B$425,0),COUNTA($D$3:I$3))=0,"",OFFSET(Nafnalisti!$C$3,MATCH($B40,Nafnalisti!$B$4:$B$425,0),COUNTA($D$3:I$3)))</f>
        <v/>
      </c>
      <c r="J40" s="62" t="str">
        <f ca="1">IF(OFFSET(Nafnalisti!$C$3,MATCH($B40,Nafnalisti!$B$4:$B$425,0),COUNTA($D$3:J$3))=0,"",OFFSET(Nafnalisti!$C$3,MATCH($B40,Nafnalisti!$B$4:$B$425,0),COUNTA($D$3:J$3)))</f>
        <v/>
      </c>
      <c r="K40" s="62" t="str">
        <f ca="1">IF(OFFSET(Nafnalisti!$C$3,MATCH($B40,Nafnalisti!$B$4:$B$425,0),COUNTA($D$3:K$3))=0,"",OFFSET(Nafnalisti!$C$3,MATCH($B40,Nafnalisti!$B$4:$B$425,0),COUNTA($D$3:K$3)))</f>
        <v/>
      </c>
      <c r="L40" s="62" t="str">
        <f ca="1">IF(OFFSET(Nafnalisti!$C$3,MATCH($B40,Nafnalisti!$B$4:$B$425,0),COUNTA($D$3:L$3))=0,"",OFFSET(Nafnalisti!$C$3,MATCH($B40,Nafnalisti!$B$4:$B$425,0),COUNTA($D$3:L$3)))</f>
        <v/>
      </c>
      <c r="M40" s="62" t="str">
        <f ca="1">IF(OFFSET(Nafnalisti!$C$3,MATCH($B40,Nafnalisti!$B$4:$B$425,0),COUNTA($D$3:M$3))=0,"",OFFSET(Nafnalisti!$C$3,MATCH($B40,Nafnalisti!$B$4:$B$425,0),COUNTA($D$3:M$3)))</f>
        <v/>
      </c>
      <c r="P40" s="1"/>
      <c r="T40" s="1"/>
      <c r="U40" s="1"/>
      <c r="V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8" customHeight="1" x14ac:dyDescent="0.2">
      <c r="A41" s="60">
        <f ca="1">IF(COUNT($A$4:A40)+1&gt;MAX(Nafnalisti!$S$4:$S$425),"",A40+1)</f>
        <v>38</v>
      </c>
      <c r="B41" s="61" t="str">
        <f ca="1">IF(A41="","",IFERROR(INDEX(Úrvinnsla!$B$2:$B$421,MATCH($A41,Úrvinnsla!$E$2:$E$421,0)),""))</f>
        <v>Ásgeir Karlsson</v>
      </c>
      <c r="C41" s="63">
        <f ca="1">IFERROR(INDEX(Úrvinnsla!$C$2:$C$421,MATCH($A41,Úrvinnsla!$E$2:$E$421,0)),"")</f>
        <v>308.00009999999997</v>
      </c>
      <c r="D41" s="62">
        <f ca="1">IF(OFFSET(Nafnalisti!$C$3,MATCH($B41,Nafnalisti!$B$4:$B$425,0),COUNTA($D$3:D$3))=0,"",OFFSET(Nafnalisti!$C$3,MATCH($B41,Nafnalisti!$B$4:$B$425,0),COUNTA($D$3:D$3)))</f>
        <v>62</v>
      </c>
      <c r="E41" s="62">
        <f ca="1">IF(OFFSET(Nafnalisti!$C$3,MATCH($B41,Nafnalisti!$B$4:$B$425,0),COUNTA($D$3:E$3))=0,"",OFFSET(Nafnalisti!$C$3,MATCH($B41,Nafnalisti!$B$4:$B$425,0),COUNTA($D$3:E$3)))</f>
        <v>65</v>
      </c>
      <c r="F41" s="62">
        <f ca="1">IF(OFFSET(Nafnalisti!$C$3,MATCH($B41,Nafnalisti!$B$4:$B$425,0),COUNTA($D$3:F$3))=0,"",OFFSET(Nafnalisti!$C$3,MATCH($B41,Nafnalisti!$B$4:$B$425,0),COUNTA($D$3:F$3)))</f>
        <v>60</v>
      </c>
      <c r="G41" s="62">
        <f ca="1">IF(OFFSET(Nafnalisti!$C$3,MATCH($B41,Nafnalisti!$B$4:$B$425,0),COUNTA($D$3:G$3))=0,"",OFFSET(Nafnalisti!$C$3,MATCH($B41,Nafnalisti!$B$4:$B$425,0),COUNTA($D$3:G$3)))</f>
        <v>58</v>
      </c>
      <c r="H41" s="62">
        <f ca="1">IF(OFFSET(Nafnalisti!$C$3,MATCH($B41,Nafnalisti!$B$4:$B$425,0),COUNTA($D$3:H$3))=0,"",OFFSET(Nafnalisti!$C$3,MATCH($B41,Nafnalisti!$B$4:$B$425,0),COUNTA($D$3:H$3)))</f>
        <v>63</v>
      </c>
      <c r="I41" s="62" t="str">
        <f ca="1">IF(OFFSET(Nafnalisti!$C$3,MATCH($B41,Nafnalisti!$B$4:$B$425,0),COUNTA($D$3:I$3))=0,"",OFFSET(Nafnalisti!$C$3,MATCH($B41,Nafnalisti!$B$4:$B$425,0),COUNTA($D$3:I$3)))</f>
        <v/>
      </c>
      <c r="J41" s="62" t="str">
        <f ca="1">IF(OFFSET(Nafnalisti!$C$3,MATCH($B41,Nafnalisti!$B$4:$B$425,0),COUNTA($D$3:J$3))=0,"",OFFSET(Nafnalisti!$C$3,MATCH($B41,Nafnalisti!$B$4:$B$425,0),COUNTA($D$3:J$3)))</f>
        <v/>
      </c>
      <c r="K41" s="62" t="str">
        <f ca="1">IF(OFFSET(Nafnalisti!$C$3,MATCH($B41,Nafnalisti!$B$4:$B$425,0),COUNTA($D$3:K$3))=0,"",OFFSET(Nafnalisti!$C$3,MATCH($B41,Nafnalisti!$B$4:$B$425,0),COUNTA($D$3:K$3)))</f>
        <v/>
      </c>
      <c r="L41" s="62" t="str">
        <f ca="1">IF(OFFSET(Nafnalisti!$C$3,MATCH($B41,Nafnalisti!$B$4:$B$425,0),COUNTA($D$3:L$3))=0,"",OFFSET(Nafnalisti!$C$3,MATCH($B41,Nafnalisti!$B$4:$B$425,0),COUNTA($D$3:L$3)))</f>
        <v/>
      </c>
      <c r="M41" s="62" t="str">
        <f ca="1">IF(OFFSET(Nafnalisti!$C$3,MATCH($B41,Nafnalisti!$B$4:$B$425,0),COUNTA($D$3:M$3))=0,"",OFFSET(Nafnalisti!$C$3,MATCH($B41,Nafnalisti!$B$4:$B$425,0),COUNTA($D$3:M$3)))</f>
        <v/>
      </c>
      <c r="P41" s="1"/>
      <c r="T41" s="1"/>
      <c r="U41" s="1"/>
      <c r="V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" customHeight="1" x14ac:dyDescent="0.2">
      <c r="A42" s="60">
        <f ca="1">IF(COUNT($A$4:A41)+1&gt;MAX(Nafnalisti!$S$4:$S$425),"",A41+1)</f>
        <v>39</v>
      </c>
      <c r="B42" s="61" t="str">
        <f ca="1">IF(A42="","",IFERROR(INDEX(Úrvinnsla!$B$2:$B$421,MATCH($A42,Úrvinnsla!$E$2:$E$421,0)),""))</f>
        <v>Þorvaldur Freyr Friðriksson</v>
      </c>
      <c r="C42" s="63">
        <f ca="1">IFERROR(INDEX(Úrvinnsla!$C$2:$C$421,MATCH($A42,Úrvinnsla!$E$2:$E$421,0)),"")</f>
        <v>309.00009999999997</v>
      </c>
      <c r="D42" s="62">
        <f ca="1">IF(OFFSET(Nafnalisti!$C$3,MATCH($B42,Nafnalisti!$B$4:$B$425,0),COUNTA($D$3:D$3))=0,"",OFFSET(Nafnalisti!$C$3,MATCH($B42,Nafnalisti!$B$4:$B$425,0),COUNTA($D$3:D$3)))</f>
        <v>60</v>
      </c>
      <c r="E42" s="62">
        <f ca="1">IF(OFFSET(Nafnalisti!$C$3,MATCH($B42,Nafnalisti!$B$4:$B$425,0),COUNTA($D$3:E$3))=0,"",OFFSET(Nafnalisti!$C$3,MATCH($B42,Nafnalisti!$B$4:$B$425,0),COUNTA($D$3:E$3)))</f>
        <v>63</v>
      </c>
      <c r="F42" s="62">
        <f ca="1">IF(OFFSET(Nafnalisti!$C$3,MATCH($B42,Nafnalisti!$B$4:$B$425,0),COUNTA($D$3:F$3))=0,"",OFFSET(Nafnalisti!$C$3,MATCH($B42,Nafnalisti!$B$4:$B$425,0),COUNTA($D$3:F$3)))</f>
        <v>63</v>
      </c>
      <c r="G42" s="62">
        <f ca="1">IF(OFFSET(Nafnalisti!$C$3,MATCH($B42,Nafnalisti!$B$4:$B$425,0),COUNTA($D$3:G$3))=0,"",OFFSET(Nafnalisti!$C$3,MATCH($B42,Nafnalisti!$B$4:$B$425,0),COUNTA($D$3:G$3)))</f>
        <v>62</v>
      </c>
      <c r="H42" s="62">
        <f ca="1">IF(OFFSET(Nafnalisti!$C$3,MATCH($B42,Nafnalisti!$B$4:$B$425,0),COUNTA($D$3:H$3))=0,"",OFFSET(Nafnalisti!$C$3,MATCH($B42,Nafnalisti!$B$4:$B$425,0),COUNTA($D$3:H$3)))</f>
        <v>61</v>
      </c>
      <c r="I42" s="62" t="str">
        <f ca="1">IF(OFFSET(Nafnalisti!$C$3,MATCH($B42,Nafnalisti!$B$4:$B$425,0),COUNTA($D$3:I$3))=0,"",OFFSET(Nafnalisti!$C$3,MATCH($B42,Nafnalisti!$B$4:$B$425,0),COUNTA($D$3:I$3)))</f>
        <v/>
      </c>
      <c r="J42" s="62" t="str">
        <f ca="1">IF(OFFSET(Nafnalisti!$C$3,MATCH($B42,Nafnalisti!$B$4:$B$425,0),COUNTA($D$3:J$3))=0,"",OFFSET(Nafnalisti!$C$3,MATCH($B42,Nafnalisti!$B$4:$B$425,0),COUNTA($D$3:J$3)))</f>
        <v/>
      </c>
      <c r="K42" s="62" t="str">
        <f ca="1">IF(OFFSET(Nafnalisti!$C$3,MATCH($B42,Nafnalisti!$B$4:$B$425,0),COUNTA($D$3:K$3))=0,"",OFFSET(Nafnalisti!$C$3,MATCH($B42,Nafnalisti!$B$4:$B$425,0),COUNTA($D$3:K$3)))</f>
        <v/>
      </c>
      <c r="L42" s="62" t="str">
        <f ca="1">IF(OFFSET(Nafnalisti!$C$3,MATCH($B42,Nafnalisti!$B$4:$B$425,0),COUNTA($D$3:L$3))=0,"",OFFSET(Nafnalisti!$C$3,MATCH($B42,Nafnalisti!$B$4:$B$425,0),COUNTA($D$3:L$3)))</f>
        <v/>
      </c>
      <c r="M42" s="62" t="str">
        <f ca="1">IF(OFFSET(Nafnalisti!$C$3,MATCH($B42,Nafnalisti!$B$4:$B$425,0),COUNTA($D$3:M$3))=0,"",OFFSET(Nafnalisti!$C$3,MATCH($B42,Nafnalisti!$B$4:$B$425,0),COUNTA($D$3:M$3)))</f>
        <v/>
      </c>
      <c r="P42" s="1"/>
      <c r="T42" s="1"/>
      <c r="U42" s="1"/>
      <c r="V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8" customHeight="1" x14ac:dyDescent="0.2">
      <c r="A43" s="60">
        <f ca="1">IF(COUNT($A$4:A42)+1&gt;MAX(Nafnalisti!$S$4:$S$425),"",A42+1)</f>
        <v>40</v>
      </c>
      <c r="B43" s="61" t="str">
        <f ca="1">IF(A43="","",IFERROR(INDEX(Úrvinnsla!$B$2:$B$421,MATCH($A43,Úrvinnsla!$E$2:$E$421,0)),""))</f>
        <v>Börkur Skúlason</v>
      </c>
      <c r="C43" s="63">
        <f ca="1">IFERROR(INDEX(Úrvinnsla!$C$2:$C$421,MATCH($A43,Úrvinnsla!$E$2:$E$421,0)),"")</f>
        <v>309.00009999999997</v>
      </c>
      <c r="D43" s="62">
        <f ca="1">IF(OFFSET(Nafnalisti!$C$3,MATCH($B43,Nafnalisti!$B$4:$B$425,0),COUNTA($D$3:D$3))=0,"",OFFSET(Nafnalisti!$C$3,MATCH($B43,Nafnalisti!$B$4:$B$425,0),COUNTA($D$3:D$3)))</f>
        <v>61</v>
      </c>
      <c r="E43" s="62">
        <f ca="1">IF(OFFSET(Nafnalisti!$C$3,MATCH($B43,Nafnalisti!$B$4:$B$425,0),COUNTA($D$3:E$3))=0,"",OFFSET(Nafnalisti!$C$3,MATCH($B43,Nafnalisti!$B$4:$B$425,0),COUNTA($D$3:E$3)))</f>
        <v>66</v>
      </c>
      <c r="F43" s="62">
        <f ca="1">IF(OFFSET(Nafnalisti!$C$3,MATCH($B43,Nafnalisti!$B$4:$B$425,0),COUNTA($D$3:F$3))=0,"",OFFSET(Nafnalisti!$C$3,MATCH($B43,Nafnalisti!$B$4:$B$425,0),COUNTA($D$3:F$3)))</f>
        <v>61</v>
      </c>
      <c r="G43" s="62">
        <f ca="1">IF(OFFSET(Nafnalisti!$C$3,MATCH($B43,Nafnalisti!$B$4:$B$425,0),COUNTA($D$3:G$3))=0,"",OFFSET(Nafnalisti!$C$3,MATCH($B43,Nafnalisti!$B$4:$B$425,0),COUNTA($D$3:G$3)))</f>
        <v>56</v>
      </c>
      <c r="H43" s="62">
        <f ca="1">IF(OFFSET(Nafnalisti!$C$3,MATCH($B43,Nafnalisti!$B$4:$B$425,0),COUNTA($D$3:H$3))=0,"",OFFSET(Nafnalisti!$C$3,MATCH($B43,Nafnalisti!$B$4:$B$425,0),COUNTA($D$3:H$3)))</f>
        <v>65</v>
      </c>
      <c r="I43" s="62" t="str">
        <f ca="1">IF(OFFSET(Nafnalisti!$C$3,MATCH($B43,Nafnalisti!$B$4:$B$425,0),COUNTA($D$3:I$3))=0,"",OFFSET(Nafnalisti!$C$3,MATCH($B43,Nafnalisti!$B$4:$B$425,0),COUNTA($D$3:I$3)))</f>
        <v/>
      </c>
      <c r="J43" s="62" t="str">
        <f ca="1">IF(OFFSET(Nafnalisti!$C$3,MATCH($B43,Nafnalisti!$B$4:$B$425,0),COUNTA($D$3:J$3))=0,"",OFFSET(Nafnalisti!$C$3,MATCH($B43,Nafnalisti!$B$4:$B$425,0),COUNTA($D$3:J$3)))</f>
        <v/>
      </c>
      <c r="K43" s="62" t="str">
        <f ca="1">IF(OFFSET(Nafnalisti!$C$3,MATCH($B43,Nafnalisti!$B$4:$B$425,0),COUNTA($D$3:K$3))=0,"",OFFSET(Nafnalisti!$C$3,MATCH($B43,Nafnalisti!$B$4:$B$425,0),COUNTA($D$3:K$3)))</f>
        <v/>
      </c>
      <c r="L43" s="62" t="str">
        <f ca="1">IF(OFFSET(Nafnalisti!$C$3,MATCH($B43,Nafnalisti!$B$4:$B$425,0),COUNTA($D$3:L$3))=0,"",OFFSET(Nafnalisti!$C$3,MATCH($B43,Nafnalisti!$B$4:$B$425,0),COUNTA($D$3:L$3)))</f>
        <v/>
      </c>
      <c r="M43" s="62" t="str">
        <f ca="1">IF(OFFSET(Nafnalisti!$C$3,MATCH($B43,Nafnalisti!$B$4:$B$425,0),COUNTA($D$3:M$3))=0,"",OFFSET(Nafnalisti!$C$3,MATCH($B43,Nafnalisti!$B$4:$B$425,0),COUNTA($D$3:M$3)))</f>
        <v/>
      </c>
      <c r="P43" s="1"/>
      <c r="T43" s="1"/>
      <c r="U43" s="1"/>
      <c r="V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8" customHeight="1" x14ac:dyDescent="0.2">
      <c r="A44" s="60">
        <f ca="1">IF(COUNT($A$4:A43)+1&gt;MAX(Nafnalisti!$S$4:$S$425),"",A43+1)</f>
        <v>41</v>
      </c>
      <c r="B44" s="61" t="str">
        <f ca="1">IF(A44="","",IFERROR(INDEX(Úrvinnsla!$B$2:$B$421,MATCH($A44,Úrvinnsla!$E$2:$E$421,0)),""))</f>
        <v>Björn Ólafur Bragason</v>
      </c>
      <c r="C44" s="63">
        <f ca="1">IFERROR(INDEX(Úrvinnsla!$C$2:$C$421,MATCH($A44,Úrvinnsla!$E$2:$E$421,0)),"")</f>
        <v>309.00009999999997</v>
      </c>
      <c r="D44" s="62">
        <f ca="1">IF(OFFSET(Nafnalisti!$C$3,MATCH($B44,Nafnalisti!$B$4:$B$425,0),COUNTA($D$3:D$3))=0,"",OFFSET(Nafnalisti!$C$3,MATCH($B44,Nafnalisti!$B$4:$B$425,0),COUNTA($D$3:D$3)))</f>
        <v>64</v>
      </c>
      <c r="E44" s="62">
        <f ca="1">IF(OFFSET(Nafnalisti!$C$3,MATCH($B44,Nafnalisti!$B$4:$B$425,0),COUNTA($D$3:E$3))=0,"",OFFSET(Nafnalisti!$C$3,MATCH($B44,Nafnalisti!$B$4:$B$425,0),COUNTA($D$3:E$3)))</f>
        <v>64</v>
      </c>
      <c r="F44" s="62">
        <f ca="1">IF(OFFSET(Nafnalisti!$C$3,MATCH($B44,Nafnalisti!$B$4:$B$425,0),COUNTA($D$3:F$3))=0,"",OFFSET(Nafnalisti!$C$3,MATCH($B44,Nafnalisti!$B$4:$B$425,0),COUNTA($D$3:F$3)))</f>
        <v>55</v>
      </c>
      <c r="G44" s="62">
        <f ca="1">IF(OFFSET(Nafnalisti!$C$3,MATCH($B44,Nafnalisti!$B$4:$B$425,0),COUNTA($D$3:G$3))=0,"",OFFSET(Nafnalisti!$C$3,MATCH($B44,Nafnalisti!$B$4:$B$425,0),COUNTA($D$3:G$3)))</f>
        <v>63</v>
      </c>
      <c r="H44" s="62">
        <f ca="1">IF(OFFSET(Nafnalisti!$C$3,MATCH($B44,Nafnalisti!$B$4:$B$425,0),COUNTA($D$3:H$3))=0,"",OFFSET(Nafnalisti!$C$3,MATCH($B44,Nafnalisti!$B$4:$B$425,0),COUNTA($D$3:H$3)))</f>
        <v>63</v>
      </c>
      <c r="I44" s="62" t="str">
        <f ca="1">IF(OFFSET(Nafnalisti!$C$3,MATCH($B44,Nafnalisti!$B$4:$B$425,0),COUNTA($D$3:I$3))=0,"",OFFSET(Nafnalisti!$C$3,MATCH($B44,Nafnalisti!$B$4:$B$425,0),COUNTA($D$3:I$3)))</f>
        <v/>
      </c>
      <c r="J44" s="62" t="str">
        <f ca="1">IF(OFFSET(Nafnalisti!$C$3,MATCH($B44,Nafnalisti!$B$4:$B$425,0),COUNTA($D$3:J$3))=0,"",OFFSET(Nafnalisti!$C$3,MATCH($B44,Nafnalisti!$B$4:$B$425,0),COUNTA($D$3:J$3)))</f>
        <v/>
      </c>
      <c r="K44" s="62" t="str">
        <f ca="1">IF(OFFSET(Nafnalisti!$C$3,MATCH($B44,Nafnalisti!$B$4:$B$425,0),COUNTA($D$3:K$3))=0,"",OFFSET(Nafnalisti!$C$3,MATCH($B44,Nafnalisti!$B$4:$B$425,0),COUNTA($D$3:K$3)))</f>
        <v/>
      </c>
      <c r="L44" s="62" t="str">
        <f ca="1">IF(OFFSET(Nafnalisti!$C$3,MATCH($B44,Nafnalisti!$B$4:$B$425,0),COUNTA($D$3:L$3))=0,"",OFFSET(Nafnalisti!$C$3,MATCH($B44,Nafnalisti!$B$4:$B$425,0),COUNTA($D$3:L$3)))</f>
        <v/>
      </c>
      <c r="M44" s="62" t="str">
        <f ca="1">IF(OFFSET(Nafnalisti!$C$3,MATCH($B44,Nafnalisti!$B$4:$B$425,0),COUNTA($D$3:M$3))=0,"",OFFSET(Nafnalisti!$C$3,MATCH($B44,Nafnalisti!$B$4:$B$425,0),COUNTA($D$3:M$3)))</f>
        <v/>
      </c>
      <c r="P44" s="1"/>
      <c r="T44" s="1"/>
      <c r="U44" s="1"/>
      <c r="V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8" customHeight="1" x14ac:dyDescent="0.2">
      <c r="A45" s="60">
        <f ca="1">IF(COUNT($A$4:A44)+1&gt;MAX(Nafnalisti!$S$4:$S$425),"",A44+1)</f>
        <v>42</v>
      </c>
      <c r="B45" s="61" t="str">
        <f ca="1">IF(A45="","",IFERROR(INDEX(Úrvinnsla!$B$2:$B$421,MATCH($A45,Úrvinnsla!$E$2:$E$421,0)),""))</f>
        <v>Haraldur Sigurðsson</v>
      </c>
      <c r="C45" s="63">
        <f ca="1">IFERROR(INDEX(Úrvinnsla!$C$2:$C$421,MATCH($A45,Úrvinnsla!$E$2:$E$421,0)),"")</f>
        <v>309.00009999999997</v>
      </c>
      <c r="D45" s="62">
        <f ca="1">IF(OFFSET(Nafnalisti!$C$3,MATCH($B45,Nafnalisti!$B$4:$B$425,0),COUNTA($D$3:D$3))=0,"",OFFSET(Nafnalisti!$C$3,MATCH($B45,Nafnalisti!$B$4:$B$425,0),COUNTA($D$3:D$3)))</f>
        <v>61</v>
      </c>
      <c r="E45" s="62">
        <f ca="1">IF(OFFSET(Nafnalisti!$C$3,MATCH($B45,Nafnalisti!$B$4:$B$425,0),COUNTA($D$3:E$3))=0,"",OFFSET(Nafnalisti!$C$3,MATCH($B45,Nafnalisti!$B$4:$B$425,0),COUNTA($D$3:E$3)))</f>
        <v>57</v>
      </c>
      <c r="F45" s="62">
        <f ca="1">IF(OFFSET(Nafnalisti!$C$3,MATCH($B45,Nafnalisti!$B$4:$B$425,0),COUNTA($D$3:F$3))=0,"",OFFSET(Nafnalisti!$C$3,MATCH($B45,Nafnalisti!$B$4:$B$425,0),COUNTA($D$3:F$3)))</f>
        <v>64</v>
      </c>
      <c r="G45" s="62">
        <f ca="1">IF(OFFSET(Nafnalisti!$C$3,MATCH($B45,Nafnalisti!$B$4:$B$425,0),COUNTA($D$3:G$3))=0,"",OFFSET(Nafnalisti!$C$3,MATCH($B45,Nafnalisti!$B$4:$B$425,0),COUNTA($D$3:G$3)))</f>
        <v>69</v>
      </c>
      <c r="H45" s="62">
        <f ca="1">IF(OFFSET(Nafnalisti!$C$3,MATCH($B45,Nafnalisti!$B$4:$B$425,0),COUNTA($D$3:H$3))=0,"",OFFSET(Nafnalisti!$C$3,MATCH($B45,Nafnalisti!$B$4:$B$425,0),COUNTA($D$3:H$3)))</f>
        <v>58</v>
      </c>
      <c r="I45" s="62" t="str">
        <f ca="1">IF(OFFSET(Nafnalisti!$C$3,MATCH($B45,Nafnalisti!$B$4:$B$425,0),COUNTA($D$3:I$3))=0,"",OFFSET(Nafnalisti!$C$3,MATCH($B45,Nafnalisti!$B$4:$B$425,0),COUNTA($D$3:I$3)))</f>
        <v/>
      </c>
      <c r="J45" s="62" t="str">
        <f ca="1">IF(OFFSET(Nafnalisti!$C$3,MATCH($B45,Nafnalisti!$B$4:$B$425,0),COUNTA($D$3:J$3))=0,"",OFFSET(Nafnalisti!$C$3,MATCH($B45,Nafnalisti!$B$4:$B$425,0),COUNTA($D$3:J$3)))</f>
        <v/>
      </c>
      <c r="K45" s="62" t="str">
        <f ca="1">IF(OFFSET(Nafnalisti!$C$3,MATCH($B45,Nafnalisti!$B$4:$B$425,0),COUNTA($D$3:K$3))=0,"",OFFSET(Nafnalisti!$C$3,MATCH($B45,Nafnalisti!$B$4:$B$425,0),COUNTA($D$3:K$3)))</f>
        <v/>
      </c>
      <c r="L45" s="62" t="str">
        <f ca="1">IF(OFFSET(Nafnalisti!$C$3,MATCH($B45,Nafnalisti!$B$4:$B$425,0),COUNTA($D$3:L$3))=0,"",OFFSET(Nafnalisti!$C$3,MATCH($B45,Nafnalisti!$B$4:$B$425,0),COUNTA($D$3:L$3)))</f>
        <v/>
      </c>
      <c r="M45" s="62" t="str">
        <f ca="1">IF(OFFSET(Nafnalisti!$C$3,MATCH($B45,Nafnalisti!$B$4:$B$425,0),COUNTA($D$3:M$3))=0,"",OFFSET(Nafnalisti!$C$3,MATCH($B45,Nafnalisti!$B$4:$B$425,0),COUNTA($D$3:M$3)))</f>
        <v/>
      </c>
      <c r="P45" s="1"/>
      <c r="T45" s="1"/>
      <c r="U45" s="1"/>
      <c r="V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8" customHeight="1" x14ac:dyDescent="0.2">
      <c r="A46" s="60">
        <f ca="1">IF(COUNT($A$4:A45)+1&gt;MAX(Nafnalisti!$S$4:$S$425),"",A45+1)</f>
        <v>43</v>
      </c>
      <c r="B46" s="61" t="str">
        <f ca="1">IF(A46="","",IFERROR(INDEX(Úrvinnsla!$B$2:$B$421,MATCH($A46,Úrvinnsla!$E$2:$E$421,0)),""))</f>
        <v>Jónas Gunnarsson</v>
      </c>
      <c r="C46" s="63">
        <f ca="1">IFERROR(INDEX(Úrvinnsla!$C$2:$C$421,MATCH($A46,Úrvinnsla!$E$2:$E$421,0)),"")</f>
        <v>310.00009999999997</v>
      </c>
      <c r="D46" s="62">
        <f ca="1">IF(OFFSET(Nafnalisti!$C$3,MATCH($B46,Nafnalisti!$B$4:$B$425,0),COUNTA($D$3:D$3))=0,"",OFFSET(Nafnalisti!$C$3,MATCH($B46,Nafnalisti!$B$4:$B$425,0),COUNTA($D$3:D$3)))</f>
        <v>61</v>
      </c>
      <c r="E46" s="62">
        <f ca="1">IF(OFFSET(Nafnalisti!$C$3,MATCH($B46,Nafnalisti!$B$4:$B$425,0),COUNTA($D$3:E$3))=0,"",OFFSET(Nafnalisti!$C$3,MATCH($B46,Nafnalisti!$B$4:$B$425,0),COUNTA($D$3:E$3)))</f>
        <v>60</v>
      </c>
      <c r="F46" s="62">
        <f ca="1">IF(OFFSET(Nafnalisti!$C$3,MATCH($B46,Nafnalisti!$B$4:$B$425,0),COUNTA($D$3:F$3))=0,"",OFFSET(Nafnalisti!$C$3,MATCH($B46,Nafnalisti!$B$4:$B$425,0),COUNTA($D$3:F$3)))</f>
        <v>65</v>
      </c>
      <c r="G46" s="62">
        <f ca="1">IF(OFFSET(Nafnalisti!$C$3,MATCH($B46,Nafnalisti!$B$4:$B$425,0),COUNTA($D$3:G$3))=0,"",OFFSET(Nafnalisti!$C$3,MATCH($B46,Nafnalisti!$B$4:$B$425,0),COUNTA($D$3:G$3)))</f>
        <v>64</v>
      </c>
      <c r="H46" s="62">
        <f ca="1">IF(OFFSET(Nafnalisti!$C$3,MATCH($B46,Nafnalisti!$B$4:$B$425,0),COUNTA($D$3:H$3))=0,"",OFFSET(Nafnalisti!$C$3,MATCH($B46,Nafnalisti!$B$4:$B$425,0),COUNTA($D$3:H$3)))</f>
        <v>60</v>
      </c>
      <c r="I46" s="62" t="str">
        <f ca="1">IF(OFFSET(Nafnalisti!$C$3,MATCH($B46,Nafnalisti!$B$4:$B$425,0),COUNTA($D$3:I$3))=0,"",OFFSET(Nafnalisti!$C$3,MATCH($B46,Nafnalisti!$B$4:$B$425,0),COUNTA($D$3:I$3)))</f>
        <v/>
      </c>
      <c r="J46" s="62" t="str">
        <f ca="1">IF(OFFSET(Nafnalisti!$C$3,MATCH($B46,Nafnalisti!$B$4:$B$425,0),COUNTA($D$3:J$3))=0,"",OFFSET(Nafnalisti!$C$3,MATCH($B46,Nafnalisti!$B$4:$B$425,0),COUNTA($D$3:J$3)))</f>
        <v/>
      </c>
      <c r="K46" s="62" t="str">
        <f ca="1">IF(OFFSET(Nafnalisti!$C$3,MATCH($B46,Nafnalisti!$B$4:$B$425,0),COUNTA($D$3:K$3))=0,"",OFFSET(Nafnalisti!$C$3,MATCH($B46,Nafnalisti!$B$4:$B$425,0),COUNTA($D$3:K$3)))</f>
        <v/>
      </c>
      <c r="L46" s="62" t="str">
        <f ca="1">IF(OFFSET(Nafnalisti!$C$3,MATCH($B46,Nafnalisti!$B$4:$B$425,0),COUNTA($D$3:L$3))=0,"",OFFSET(Nafnalisti!$C$3,MATCH($B46,Nafnalisti!$B$4:$B$425,0),COUNTA($D$3:L$3)))</f>
        <v/>
      </c>
      <c r="M46" s="62" t="str">
        <f ca="1">IF(OFFSET(Nafnalisti!$C$3,MATCH($B46,Nafnalisti!$B$4:$B$425,0),COUNTA($D$3:M$3))=0,"",OFFSET(Nafnalisti!$C$3,MATCH($B46,Nafnalisti!$B$4:$B$425,0),COUNTA($D$3:M$3)))</f>
        <v/>
      </c>
      <c r="P46" s="1"/>
      <c r="T46" s="1"/>
      <c r="U46" s="1"/>
      <c r="V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8" customHeight="1" x14ac:dyDescent="0.2">
      <c r="A47" s="60">
        <f ca="1">IF(COUNT($A$4:A46)+1&gt;MAX(Nafnalisti!$S$4:$S$425),"",A46+1)</f>
        <v>44</v>
      </c>
      <c r="B47" s="61" t="str">
        <f ca="1">IF(A47="","",IFERROR(INDEX(Úrvinnsla!$B$2:$B$421,MATCH($A47,Úrvinnsla!$E$2:$E$421,0)),""))</f>
        <v>Elliði Norðdahl Ólafsson</v>
      </c>
      <c r="C47" s="63">
        <f ca="1">IFERROR(INDEX(Úrvinnsla!$C$2:$C$421,MATCH($A47,Úrvinnsla!$E$2:$E$421,0)),"")</f>
        <v>310.00009999999997</v>
      </c>
      <c r="D47" s="62">
        <f ca="1">IF(OFFSET(Nafnalisti!$C$3,MATCH($B47,Nafnalisti!$B$4:$B$425,0),COUNTA($D$3:D$3))=0,"",OFFSET(Nafnalisti!$C$3,MATCH($B47,Nafnalisti!$B$4:$B$425,0),COUNTA($D$3:D$3)))</f>
        <v>59</v>
      </c>
      <c r="E47" s="62">
        <f ca="1">IF(OFFSET(Nafnalisti!$C$3,MATCH($B47,Nafnalisti!$B$4:$B$425,0),COUNTA($D$3:E$3))=0,"",OFFSET(Nafnalisti!$C$3,MATCH($B47,Nafnalisti!$B$4:$B$425,0),COUNTA($D$3:E$3)))</f>
        <v>62</v>
      </c>
      <c r="F47" s="62">
        <f ca="1">IF(OFFSET(Nafnalisti!$C$3,MATCH($B47,Nafnalisti!$B$4:$B$425,0),COUNTA($D$3:F$3))=0,"",OFFSET(Nafnalisti!$C$3,MATCH($B47,Nafnalisti!$B$4:$B$425,0),COUNTA($D$3:F$3)))</f>
        <v>60</v>
      </c>
      <c r="G47" s="62">
        <f ca="1">IF(OFFSET(Nafnalisti!$C$3,MATCH($B47,Nafnalisti!$B$4:$B$425,0),COUNTA($D$3:G$3))=0,"",OFFSET(Nafnalisti!$C$3,MATCH($B47,Nafnalisti!$B$4:$B$425,0),COUNTA($D$3:G$3)))</f>
        <v>64</v>
      </c>
      <c r="H47" s="62">
        <f ca="1">IF(OFFSET(Nafnalisti!$C$3,MATCH($B47,Nafnalisti!$B$4:$B$425,0),COUNTA($D$3:H$3))=0,"",OFFSET(Nafnalisti!$C$3,MATCH($B47,Nafnalisti!$B$4:$B$425,0),COUNTA($D$3:H$3)))</f>
        <v>65</v>
      </c>
      <c r="I47" s="62" t="str">
        <f ca="1">IF(OFFSET(Nafnalisti!$C$3,MATCH($B47,Nafnalisti!$B$4:$B$425,0),COUNTA($D$3:I$3))=0,"",OFFSET(Nafnalisti!$C$3,MATCH($B47,Nafnalisti!$B$4:$B$425,0),COUNTA($D$3:I$3)))</f>
        <v/>
      </c>
      <c r="J47" s="62" t="str">
        <f ca="1">IF(OFFSET(Nafnalisti!$C$3,MATCH($B47,Nafnalisti!$B$4:$B$425,0),COUNTA($D$3:J$3))=0,"",OFFSET(Nafnalisti!$C$3,MATCH($B47,Nafnalisti!$B$4:$B$425,0),COUNTA($D$3:J$3)))</f>
        <v/>
      </c>
      <c r="K47" s="62" t="str">
        <f ca="1">IF(OFFSET(Nafnalisti!$C$3,MATCH($B47,Nafnalisti!$B$4:$B$425,0),COUNTA($D$3:K$3))=0,"",OFFSET(Nafnalisti!$C$3,MATCH($B47,Nafnalisti!$B$4:$B$425,0),COUNTA($D$3:K$3)))</f>
        <v/>
      </c>
      <c r="L47" s="62" t="str">
        <f ca="1">IF(OFFSET(Nafnalisti!$C$3,MATCH($B47,Nafnalisti!$B$4:$B$425,0),COUNTA($D$3:L$3))=0,"",OFFSET(Nafnalisti!$C$3,MATCH($B47,Nafnalisti!$B$4:$B$425,0),COUNTA($D$3:L$3)))</f>
        <v/>
      </c>
      <c r="M47" s="62" t="str">
        <f ca="1">IF(OFFSET(Nafnalisti!$C$3,MATCH($B47,Nafnalisti!$B$4:$B$425,0),COUNTA($D$3:M$3))=0,"",OFFSET(Nafnalisti!$C$3,MATCH($B47,Nafnalisti!$B$4:$B$425,0),COUNTA($D$3:M$3)))</f>
        <v/>
      </c>
      <c r="P47" s="1"/>
      <c r="T47" s="1"/>
      <c r="U47" s="1"/>
      <c r="V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8" customHeight="1" x14ac:dyDescent="0.2">
      <c r="A48" s="60">
        <f ca="1">IF(COUNT($A$4:A47)+1&gt;MAX(Nafnalisti!$S$4:$S$425),"",A47+1)</f>
        <v>45</v>
      </c>
      <c r="B48" s="61" t="str">
        <f ca="1">IF(A48="","",IFERROR(INDEX(Úrvinnsla!$B$2:$B$421,MATCH($A48,Úrvinnsla!$E$2:$E$421,0)),""))</f>
        <v>Jóhann Sigurðsson</v>
      </c>
      <c r="C48" s="63">
        <f ca="1">IFERROR(INDEX(Úrvinnsla!$C$2:$C$421,MATCH($A48,Úrvinnsla!$E$2:$E$421,0)),"")</f>
        <v>310.00009999999997</v>
      </c>
      <c r="D48" s="62">
        <f ca="1">IF(OFFSET(Nafnalisti!$C$3,MATCH($B48,Nafnalisti!$B$4:$B$425,0),COUNTA($D$3:D$3))=0,"",OFFSET(Nafnalisti!$C$3,MATCH($B48,Nafnalisti!$B$4:$B$425,0),COUNTA($D$3:D$3)))</f>
        <v>64</v>
      </c>
      <c r="E48" s="62">
        <f ca="1">IF(OFFSET(Nafnalisti!$C$3,MATCH($B48,Nafnalisti!$B$4:$B$425,0),COUNTA($D$3:E$3))=0,"",OFFSET(Nafnalisti!$C$3,MATCH($B48,Nafnalisti!$B$4:$B$425,0),COUNTA($D$3:E$3)))</f>
        <v>59</v>
      </c>
      <c r="F48" s="62">
        <f ca="1">IF(OFFSET(Nafnalisti!$C$3,MATCH($B48,Nafnalisti!$B$4:$B$425,0),COUNTA($D$3:F$3))=0,"",OFFSET(Nafnalisti!$C$3,MATCH($B48,Nafnalisti!$B$4:$B$425,0),COUNTA($D$3:F$3)))</f>
        <v>63</v>
      </c>
      <c r="G48" s="62">
        <f ca="1">IF(OFFSET(Nafnalisti!$C$3,MATCH($B48,Nafnalisti!$B$4:$B$425,0),COUNTA($D$3:G$3))=0,"",OFFSET(Nafnalisti!$C$3,MATCH($B48,Nafnalisti!$B$4:$B$425,0),COUNTA($D$3:G$3)))</f>
        <v>61</v>
      </c>
      <c r="H48" s="62">
        <f ca="1">IF(OFFSET(Nafnalisti!$C$3,MATCH($B48,Nafnalisti!$B$4:$B$425,0),COUNTA($D$3:H$3))=0,"",OFFSET(Nafnalisti!$C$3,MATCH($B48,Nafnalisti!$B$4:$B$425,0),COUNTA($D$3:H$3)))</f>
        <v>63</v>
      </c>
      <c r="I48" s="62" t="str">
        <f ca="1">IF(OFFSET(Nafnalisti!$C$3,MATCH($B48,Nafnalisti!$B$4:$B$425,0),COUNTA($D$3:I$3))=0,"",OFFSET(Nafnalisti!$C$3,MATCH($B48,Nafnalisti!$B$4:$B$425,0),COUNTA($D$3:I$3)))</f>
        <v/>
      </c>
      <c r="J48" s="62" t="str">
        <f ca="1">IF(OFFSET(Nafnalisti!$C$3,MATCH($B48,Nafnalisti!$B$4:$B$425,0),COUNTA($D$3:J$3))=0,"",OFFSET(Nafnalisti!$C$3,MATCH($B48,Nafnalisti!$B$4:$B$425,0),COUNTA($D$3:J$3)))</f>
        <v/>
      </c>
      <c r="K48" s="62" t="str">
        <f ca="1">IF(OFFSET(Nafnalisti!$C$3,MATCH($B48,Nafnalisti!$B$4:$B$425,0),COUNTA($D$3:K$3))=0,"",OFFSET(Nafnalisti!$C$3,MATCH($B48,Nafnalisti!$B$4:$B$425,0),COUNTA($D$3:K$3)))</f>
        <v/>
      </c>
      <c r="L48" s="62" t="str">
        <f ca="1">IF(OFFSET(Nafnalisti!$C$3,MATCH($B48,Nafnalisti!$B$4:$B$425,0),COUNTA($D$3:L$3))=0,"",OFFSET(Nafnalisti!$C$3,MATCH($B48,Nafnalisti!$B$4:$B$425,0),COUNTA($D$3:L$3)))</f>
        <v/>
      </c>
      <c r="M48" s="62" t="str">
        <f ca="1">IF(OFFSET(Nafnalisti!$C$3,MATCH($B48,Nafnalisti!$B$4:$B$425,0),COUNTA($D$3:M$3))=0,"",OFFSET(Nafnalisti!$C$3,MATCH($B48,Nafnalisti!$B$4:$B$425,0),COUNTA($D$3:M$3)))</f>
        <v/>
      </c>
      <c r="P48" s="1"/>
      <c r="T48" s="1"/>
      <c r="U48" s="1"/>
      <c r="V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8" customHeight="1" x14ac:dyDescent="0.2">
      <c r="A49" s="60">
        <f ca="1">IF(COUNT($A$4:A48)+1&gt;MAX(Nafnalisti!$S$4:$S$425),"",A48+1)</f>
        <v>46</v>
      </c>
      <c r="B49" s="61" t="str">
        <f ca="1">IF(A49="","",IFERROR(INDEX(Úrvinnsla!$B$2:$B$421,MATCH($A49,Úrvinnsla!$E$2:$E$421,0)),""))</f>
        <v>Jóhannes Bjarnason</v>
      </c>
      <c r="C49" s="63">
        <f ca="1">IFERROR(INDEX(Úrvinnsla!$C$2:$C$421,MATCH($A49,Úrvinnsla!$E$2:$E$421,0)),"")</f>
        <v>310.00009999999997</v>
      </c>
      <c r="D49" s="62">
        <f ca="1">IF(OFFSET(Nafnalisti!$C$3,MATCH($B49,Nafnalisti!$B$4:$B$425,0),COUNTA($D$3:D$3))=0,"",OFFSET(Nafnalisti!$C$3,MATCH($B49,Nafnalisti!$B$4:$B$425,0),COUNTA($D$3:D$3)))</f>
        <v>61</v>
      </c>
      <c r="E49" s="62">
        <f ca="1">IF(OFFSET(Nafnalisti!$C$3,MATCH($B49,Nafnalisti!$B$4:$B$425,0),COUNTA($D$3:E$3))=0,"",OFFSET(Nafnalisti!$C$3,MATCH($B49,Nafnalisti!$B$4:$B$425,0),COUNTA($D$3:E$3)))</f>
        <v>65</v>
      </c>
      <c r="F49" s="62">
        <f ca="1">IF(OFFSET(Nafnalisti!$C$3,MATCH($B49,Nafnalisti!$B$4:$B$425,0),COUNTA($D$3:F$3))=0,"",OFFSET(Nafnalisti!$C$3,MATCH($B49,Nafnalisti!$B$4:$B$425,0),COUNTA($D$3:F$3)))</f>
        <v>59</v>
      </c>
      <c r="G49" s="62">
        <f ca="1">IF(OFFSET(Nafnalisti!$C$3,MATCH($B49,Nafnalisti!$B$4:$B$425,0),COUNTA($D$3:G$3))=0,"",OFFSET(Nafnalisti!$C$3,MATCH($B49,Nafnalisti!$B$4:$B$425,0),COUNTA($D$3:G$3)))</f>
        <v>66</v>
      </c>
      <c r="H49" s="62">
        <f ca="1">IF(OFFSET(Nafnalisti!$C$3,MATCH($B49,Nafnalisti!$B$4:$B$425,0),COUNTA($D$3:H$3))=0,"",OFFSET(Nafnalisti!$C$3,MATCH($B49,Nafnalisti!$B$4:$B$425,0),COUNTA($D$3:H$3)))</f>
        <v>59</v>
      </c>
      <c r="I49" s="62" t="str">
        <f ca="1">IF(OFFSET(Nafnalisti!$C$3,MATCH($B49,Nafnalisti!$B$4:$B$425,0),COUNTA($D$3:I$3))=0,"",OFFSET(Nafnalisti!$C$3,MATCH($B49,Nafnalisti!$B$4:$B$425,0),COUNTA($D$3:I$3)))</f>
        <v/>
      </c>
      <c r="J49" s="62" t="str">
        <f ca="1">IF(OFFSET(Nafnalisti!$C$3,MATCH($B49,Nafnalisti!$B$4:$B$425,0),COUNTA($D$3:J$3))=0,"",OFFSET(Nafnalisti!$C$3,MATCH($B49,Nafnalisti!$B$4:$B$425,0),COUNTA($D$3:J$3)))</f>
        <v/>
      </c>
      <c r="K49" s="62" t="str">
        <f ca="1">IF(OFFSET(Nafnalisti!$C$3,MATCH($B49,Nafnalisti!$B$4:$B$425,0),COUNTA($D$3:K$3))=0,"",OFFSET(Nafnalisti!$C$3,MATCH($B49,Nafnalisti!$B$4:$B$425,0),COUNTA($D$3:K$3)))</f>
        <v/>
      </c>
      <c r="L49" s="62" t="str">
        <f ca="1">IF(OFFSET(Nafnalisti!$C$3,MATCH($B49,Nafnalisti!$B$4:$B$425,0),COUNTA($D$3:L$3))=0,"",OFFSET(Nafnalisti!$C$3,MATCH($B49,Nafnalisti!$B$4:$B$425,0),COUNTA($D$3:L$3)))</f>
        <v/>
      </c>
      <c r="M49" s="62" t="str">
        <f ca="1">IF(OFFSET(Nafnalisti!$C$3,MATCH($B49,Nafnalisti!$B$4:$B$425,0),COUNTA($D$3:M$3))=0,"",OFFSET(Nafnalisti!$C$3,MATCH($B49,Nafnalisti!$B$4:$B$425,0),COUNTA($D$3:M$3)))</f>
        <v/>
      </c>
      <c r="P49" s="1"/>
      <c r="T49" s="1"/>
      <c r="U49" s="1"/>
      <c r="V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8" customHeight="1" x14ac:dyDescent="0.2">
      <c r="A50" s="60">
        <f ca="1">IF(COUNT($A$4:A49)+1&gt;MAX(Nafnalisti!$S$4:$S$425),"",A49+1)</f>
        <v>47</v>
      </c>
      <c r="B50" s="61" t="str">
        <f ca="1">IF(A50="","",IFERROR(INDEX(Úrvinnsla!$B$2:$B$421,MATCH($A50,Úrvinnsla!$E$2:$E$421,0)),""))</f>
        <v>Sverrir Sverrisson</v>
      </c>
      <c r="C50" s="63">
        <f ca="1">IFERROR(INDEX(Úrvinnsla!$C$2:$C$421,MATCH($A50,Úrvinnsla!$E$2:$E$421,0)),"")</f>
        <v>310.00009999999997</v>
      </c>
      <c r="D50" s="62">
        <f ca="1">IF(OFFSET(Nafnalisti!$C$3,MATCH($B50,Nafnalisti!$B$4:$B$425,0),COUNTA($D$3:D$3))=0,"",OFFSET(Nafnalisti!$C$3,MATCH($B50,Nafnalisti!$B$4:$B$425,0),COUNTA($D$3:D$3)))</f>
        <v>63</v>
      </c>
      <c r="E50" s="62">
        <f ca="1">IF(OFFSET(Nafnalisti!$C$3,MATCH($B50,Nafnalisti!$B$4:$B$425,0),COUNTA($D$3:E$3))=0,"",OFFSET(Nafnalisti!$C$3,MATCH($B50,Nafnalisti!$B$4:$B$425,0),COUNTA($D$3:E$3)))</f>
        <v>63</v>
      </c>
      <c r="F50" s="62">
        <f ca="1">IF(OFFSET(Nafnalisti!$C$3,MATCH($B50,Nafnalisti!$B$4:$B$425,0),COUNTA($D$3:F$3))=0,"",OFFSET(Nafnalisti!$C$3,MATCH($B50,Nafnalisti!$B$4:$B$425,0),COUNTA($D$3:F$3)))</f>
        <v>61</v>
      </c>
      <c r="G50" s="62">
        <f ca="1">IF(OFFSET(Nafnalisti!$C$3,MATCH($B50,Nafnalisti!$B$4:$B$425,0),COUNTA($D$3:G$3))=0,"",OFFSET(Nafnalisti!$C$3,MATCH($B50,Nafnalisti!$B$4:$B$425,0),COUNTA($D$3:G$3)))</f>
        <v>60</v>
      </c>
      <c r="H50" s="62">
        <f ca="1">IF(OFFSET(Nafnalisti!$C$3,MATCH($B50,Nafnalisti!$B$4:$B$425,0),COUNTA($D$3:H$3))=0,"",OFFSET(Nafnalisti!$C$3,MATCH($B50,Nafnalisti!$B$4:$B$425,0),COUNTA($D$3:H$3)))</f>
        <v>63</v>
      </c>
      <c r="I50" s="62" t="str">
        <f ca="1">IF(OFFSET(Nafnalisti!$C$3,MATCH($B50,Nafnalisti!$B$4:$B$425,0),COUNTA($D$3:I$3))=0,"",OFFSET(Nafnalisti!$C$3,MATCH($B50,Nafnalisti!$B$4:$B$425,0),COUNTA($D$3:I$3)))</f>
        <v/>
      </c>
      <c r="J50" s="62" t="str">
        <f ca="1">IF(OFFSET(Nafnalisti!$C$3,MATCH($B50,Nafnalisti!$B$4:$B$425,0),COUNTA($D$3:J$3))=0,"",OFFSET(Nafnalisti!$C$3,MATCH($B50,Nafnalisti!$B$4:$B$425,0),COUNTA($D$3:J$3)))</f>
        <v/>
      </c>
      <c r="K50" s="62" t="str">
        <f ca="1">IF(OFFSET(Nafnalisti!$C$3,MATCH($B50,Nafnalisti!$B$4:$B$425,0),COUNTA($D$3:K$3))=0,"",OFFSET(Nafnalisti!$C$3,MATCH($B50,Nafnalisti!$B$4:$B$425,0),COUNTA($D$3:K$3)))</f>
        <v/>
      </c>
      <c r="L50" s="62" t="str">
        <f ca="1">IF(OFFSET(Nafnalisti!$C$3,MATCH($B50,Nafnalisti!$B$4:$B$425,0),COUNTA($D$3:L$3))=0,"",OFFSET(Nafnalisti!$C$3,MATCH($B50,Nafnalisti!$B$4:$B$425,0),COUNTA($D$3:L$3)))</f>
        <v/>
      </c>
      <c r="M50" s="62" t="str">
        <f ca="1">IF(OFFSET(Nafnalisti!$C$3,MATCH($B50,Nafnalisti!$B$4:$B$425,0),COUNTA($D$3:M$3))=0,"",OFFSET(Nafnalisti!$C$3,MATCH($B50,Nafnalisti!$B$4:$B$425,0),COUNTA($D$3:M$3)))</f>
        <v/>
      </c>
      <c r="P50" s="1"/>
      <c r="T50" s="1"/>
      <c r="U50" s="1"/>
      <c r="V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8" customHeight="1" x14ac:dyDescent="0.2">
      <c r="A51" s="60">
        <f ca="1">IF(COUNT($A$4:A50)+1&gt;MAX(Nafnalisti!$S$4:$S$425),"",A50+1)</f>
        <v>48</v>
      </c>
      <c r="B51" s="61" t="str">
        <f ca="1">IF(A51="","",IFERROR(INDEX(Úrvinnsla!$B$2:$B$421,MATCH($A51,Úrvinnsla!$E$2:$E$421,0)),""))</f>
        <v>Sigurjón Þ. Sigurjónsson</v>
      </c>
      <c r="C51" s="63">
        <f ca="1">IFERROR(INDEX(Úrvinnsla!$C$2:$C$421,MATCH($A51,Úrvinnsla!$E$2:$E$421,0)),"")</f>
        <v>310.00009999999997</v>
      </c>
      <c r="D51" s="62">
        <f ca="1">IF(OFFSET(Nafnalisti!$C$3,MATCH($B51,Nafnalisti!$B$4:$B$425,0),COUNTA($D$3:D$3))=0,"",OFFSET(Nafnalisti!$C$3,MATCH($B51,Nafnalisti!$B$4:$B$425,0),COUNTA($D$3:D$3)))</f>
        <v>63</v>
      </c>
      <c r="E51" s="62">
        <f ca="1">IF(OFFSET(Nafnalisti!$C$3,MATCH($B51,Nafnalisti!$B$4:$B$425,0),COUNTA($D$3:E$3))=0,"",OFFSET(Nafnalisti!$C$3,MATCH($B51,Nafnalisti!$B$4:$B$425,0),COUNTA($D$3:E$3)))</f>
        <v>68</v>
      </c>
      <c r="F51" s="62">
        <f ca="1">IF(OFFSET(Nafnalisti!$C$3,MATCH($B51,Nafnalisti!$B$4:$B$425,0),COUNTA($D$3:F$3))=0,"",OFFSET(Nafnalisti!$C$3,MATCH($B51,Nafnalisti!$B$4:$B$425,0),COUNTA($D$3:F$3)))</f>
        <v>58</v>
      </c>
      <c r="G51" s="62">
        <f ca="1">IF(OFFSET(Nafnalisti!$C$3,MATCH($B51,Nafnalisti!$B$4:$B$425,0),COUNTA($D$3:G$3))=0,"",OFFSET(Nafnalisti!$C$3,MATCH($B51,Nafnalisti!$B$4:$B$425,0),COUNTA($D$3:G$3)))</f>
        <v>61</v>
      </c>
      <c r="H51" s="62">
        <f ca="1">IF(OFFSET(Nafnalisti!$C$3,MATCH($B51,Nafnalisti!$B$4:$B$425,0),COUNTA($D$3:H$3))=0,"",OFFSET(Nafnalisti!$C$3,MATCH($B51,Nafnalisti!$B$4:$B$425,0),COUNTA($D$3:H$3)))</f>
        <v>60</v>
      </c>
      <c r="I51" s="62" t="str">
        <f ca="1">IF(OFFSET(Nafnalisti!$C$3,MATCH($B51,Nafnalisti!$B$4:$B$425,0),COUNTA($D$3:I$3))=0,"",OFFSET(Nafnalisti!$C$3,MATCH($B51,Nafnalisti!$B$4:$B$425,0),COUNTA($D$3:I$3)))</f>
        <v/>
      </c>
      <c r="J51" s="62" t="str">
        <f ca="1">IF(OFFSET(Nafnalisti!$C$3,MATCH($B51,Nafnalisti!$B$4:$B$425,0),COUNTA($D$3:J$3))=0,"",OFFSET(Nafnalisti!$C$3,MATCH($B51,Nafnalisti!$B$4:$B$425,0),COUNTA($D$3:J$3)))</f>
        <v/>
      </c>
      <c r="K51" s="62" t="str">
        <f ca="1">IF(OFFSET(Nafnalisti!$C$3,MATCH($B51,Nafnalisti!$B$4:$B$425,0),COUNTA($D$3:K$3))=0,"",OFFSET(Nafnalisti!$C$3,MATCH($B51,Nafnalisti!$B$4:$B$425,0),COUNTA($D$3:K$3)))</f>
        <v/>
      </c>
      <c r="L51" s="62" t="str">
        <f ca="1">IF(OFFSET(Nafnalisti!$C$3,MATCH($B51,Nafnalisti!$B$4:$B$425,0),COUNTA($D$3:L$3))=0,"",OFFSET(Nafnalisti!$C$3,MATCH($B51,Nafnalisti!$B$4:$B$425,0),COUNTA($D$3:L$3)))</f>
        <v/>
      </c>
      <c r="M51" s="62" t="str">
        <f ca="1">IF(OFFSET(Nafnalisti!$C$3,MATCH($B51,Nafnalisti!$B$4:$B$425,0),COUNTA($D$3:M$3))=0,"",OFFSET(Nafnalisti!$C$3,MATCH($B51,Nafnalisti!$B$4:$B$425,0),COUNTA($D$3:M$3)))</f>
        <v/>
      </c>
      <c r="P51" s="1"/>
      <c r="T51" s="1"/>
      <c r="U51" s="1"/>
      <c r="V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8" customHeight="1" x14ac:dyDescent="0.2">
      <c r="A52" s="60">
        <f ca="1">IF(COUNT($A$4:A51)+1&gt;MAX(Nafnalisti!$S$4:$S$425),"",A51+1)</f>
        <v>49</v>
      </c>
      <c r="B52" s="61" t="str">
        <f ca="1">IF(A52="","",IFERROR(INDEX(Úrvinnsla!$B$2:$B$421,MATCH($A52,Úrvinnsla!$E$2:$E$421,0)),""))</f>
        <v>Leó Snær Emilsson</v>
      </c>
      <c r="C52" s="63">
        <f ca="1">IFERROR(INDEX(Úrvinnsla!$C$2:$C$421,MATCH($A52,Úrvinnsla!$E$2:$E$421,0)),"")</f>
        <v>310.00009999999997</v>
      </c>
      <c r="D52" s="62">
        <f ca="1">IF(OFFSET(Nafnalisti!$C$3,MATCH($B52,Nafnalisti!$B$4:$B$425,0),COUNTA($D$3:D$3))=0,"",OFFSET(Nafnalisti!$C$3,MATCH($B52,Nafnalisti!$B$4:$B$425,0),COUNTA($D$3:D$3)))</f>
        <v>65</v>
      </c>
      <c r="E52" s="62">
        <f ca="1">IF(OFFSET(Nafnalisti!$C$3,MATCH($B52,Nafnalisti!$B$4:$B$425,0),COUNTA($D$3:E$3))=0,"",OFFSET(Nafnalisti!$C$3,MATCH($B52,Nafnalisti!$B$4:$B$425,0),COUNTA($D$3:E$3)))</f>
        <v>58</v>
      </c>
      <c r="F52" s="62">
        <f ca="1">IF(OFFSET(Nafnalisti!$C$3,MATCH($B52,Nafnalisti!$B$4:$B$425,0),COUNTA($D$3:F$3))=0,"",OFFSET(Nafnalisti!$C$3,MATCH($B52,Nafnalisti!$B$4:$B$425,0),COUNTA($D$3:F$3)))</f>
        <v>61</v>
      </c>
      <c r="G52" s="62">
        <f ca="1">IF(OFFSET(Nafnalisti!$C$3,MATCH($B52,Nafnalisti!$B$4:$B$425,0),COUNTA($D$3:G$3))=0,"",OFFSET(Nafnalisti!$C$3,MATCH($B52,Nafnalisti!$B$4:$B$425,0),COUNTA($D$3:G$3)))</f>
        <v>60</v>
      </c>
      <c r="H52" s="62">
        <f ca="1">IF(OFFSET(Nafnalisti!$C$3,MATCH($B52,Nafnalisti!$B$4:$B$425,0),COUNTA($D$3:H$3))=0,"",OFFSET(Nafnalisti!$C$3,MATCH($B52,Nafnalisti!$B$4:$B$425,0),COUNTA($D$3:H$3)))</f>
        <v>66</v>
      </c>
      <c r="I52" s="62" t="str">
        <f ca="1">IF(OFFSET(Nafnalisti!$C$3,MATCH($B52,Nafnalisti!$B$4:$B$425,0),COUNTA($D$3:I$3))=0,"",OFFSET(Nafnalisti!$C$3,MATCH($B52,Nafnalisti!$B$4:$B$425,0),COUNTA($D$3:I$3)))</f>
        <v/>
      </c>
      <c r="J52" s="62" t="str">
        <f ca="1">IF(OFFSET(Nafnalisti!$C$3,MATCH($B52,Nafnalisti!$B$4:$B$425,0),COUNTA($D$3:J$3))=0,"",OFFSET(Nafnalisti!$C$3,MATCH($B52,Nafnalisti!$B$4:$B$425,0),COUNTA($D$3:J$3)))</f>
        <v/>
      </c>
      <c r="K52" s="62" t="str">
        <f ca="1">IF(OFFSET(Nafnalisti!$C$3,MATCH($B52,Nafnalisti!$B$4:$B$425,0),COUNTA($D$3:K$3))=0,"",OFFSET(Nafnalisti!$C$3,MATCH($B52,Nafnalisti!$B$4:$B$425,0),COUNTA($D$3:K$3)))</f>
        <v/>
      </c>
      <c r="L52" s="62" t="str">
        <f ca="1">IF(OFFSET(Nafnalisti!$C$3,MATCH($B52,Nafnalisti!$B$4:$B$425,0),COUNTA($D$3:L$3))=0,"",OFFSET(Nafnalisti!$C$3,MATCH($B52,Nafnalisti!$B$4:$B$425,0),COUNTA($D$3:L$3)))</f>
        <v/>
      </c>
      <c r="M52" s="62" t="str">
        <f ca="1">IF(OFFSET(Nafnalisti!$C$3,MATCH($B52,Nafnalisti!$B$4:$B$425,0),COUNTA($D$3:M$3))=0,"",OFFSET(Nafnalisti!$C$3,MATCH($B52,Nafnalisti!$B$4:$B$425,0),COUNTA($D$3:M$3)))</f>
        <v/>
      </c>
      <c r="P52" s="1"/>
      <c r="T52" s="1"/>
      <c r="U52" s="1"/>
      <c r="V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8" customHeight="1" x14ac:dyDescent="0.2">
      <c r="A53" s="60">
        <f ca="1">IF(COUNT($A$4:A52)+1&gt;MAX(Nafnalisti!$S$4:$S$425),"",A52+1)</f>
        <v>50</v>
      </c>
      <c r="B53" s="61" t="str">
        <f ca="1">IF(A53="","",IFERROR(INDEX(Úrvinnsla!$B$2:$B$421,MATCH($A53,Úrvinnsla!$E$2:$E$421,0)),""))</f>
        <v>Sveinn Allan Mortens</v>
      </c>
      <c r="C53" s="63">
        <f ca="1">IFERROR(INDEX(Úrvinnsla!$C$2:$C$421,MATCH($A53,Úrvinnsla!$E$2:$E$421,0)),"")</f>
        <v>311.00009999999997</v>
      </c>
      <c r="D53" s="62">
        <f ca="1">IF(OFFSET(Nafnalisti!$C$3,MATCH($B53,Nafnalisti!$B$4:$B$425,0),COUNTA($D$3:D$3))=0,"",OFFSET(Nafnalisti!$C$3,MATCH($B53,Nafnalisti!$B$4:$B$425,0),COUNTA($D$3:D$3)))</f>
        <v>63</v>
      </c>
      <c r="E53" s="62">
        <f ca="1">IF(OFFSET(Nafnalisti!$C$3,MATCH($B53,Nafnalisti!$B$4:$B$425,0),COUNTA($D$3:E$3))=0,"",OFFSET(Nafnalisti!$C$3,MATCH($B53,Nafnalisti!$B$4:$B$425,0),COUNTA($D$3:E$3)))</f>
        <v>65</v>
      </c>
      <c r="F53" s="62">
        <f ca="1">IF(OFFSET(Nafnalisti!$C$3,MATCH($B53,Nafnalisti!$B$4:$B$425,0),COUNTA($D$3:F$3))=0,"",OFFSET(Nafnalisti!$C$3,MATCH($B53,Nafnalisti!$B$4:$B$425,0),COUNTA($D$3:F$3)))</f>
        <v>58</v>
      </c>
      <c r="G53" s="62">
        <f ca="1">IF(OFFSET(Nafnalisti!$C$3,MATCH($B53,Nafnalisti!$B$4:$B$425,0),COUNTA($D$3:G$3))=0,"",OFFSET(Nafnalisti!$C$3,MATCH($B53,Nafnalisti!$B$4:$B$425,0),COUNTA($D$3:G$3)))</f>
        <v>60</v>
      </c>
      <c r="H53" s="62">
        <f ca="1">IF(OFFSET(Nafnalisti!$C$3,MATCH($B53,Nafnalisti!$B$4:$B$425,0),COUNTA($D$3:H$3))=0,"",OFFSET(Nafnalisti!$C$3,MATCH($B53,Nafnalisti!$B$4:$B$425,0),COUNTA($D$3:H$3)))</f>
        <v>65</v>
      </c>
      <c r="I53" s="62" t="str">
        <f ca="1">IF(OFFSET(Nafnalisti!$C$3,MATCH($B53,Nafnalisti!$B$4:$B$425,0),COUNTA($D$3:I$3))=0,"",OFFSET(Nafnalisti!$C$3,MATCH($B53,Nafnalisti!$B$4:$B$425,0),COUNTA($D$3:I$3)))</f>
        <v/>
      </c>
      <c r="J53" s="62" t="str">
        <f ca="1">IF(OFFSET(Nafnalisti!$C$3,MATCH($B53,Nafnalisti!$B$4:$B$425,0),COUNTA($D$3:J$3))=0,"",OFFSET(Nafnalisti!$C$3,MATCH($B53,Nafnalisti!$B$4:$B$425,0),COUNTA($D$3:J$3)))</f>
        <v/>
      </c>
      <c r="K53" s="62" t="str">
        <f ca="1">IF(OFFSET(Nafnalisti!$C$3,MATCH($B53,Nafnalisti!$B$4:$B$425,0),COUNTA($D$3:K$3))=0,"",OFFSET(Nafnalisti!$C$3,MATCH($B53,Nafnalisti!$B$4:$B$425,0),COUNTA($D$3:K$3)))</f>
        <v/>
      </c>
      <c r="L53" s="62" t="str">
        <f ca="1">IF(OFFSET(Nafnalisti!$C$3,MATCH($B53,Nafnalisti!$B$4:$B$425,0),COUNTA($D$3:L$3))=0,"",OFFSET(Nafnalisti!$C$3,MATCH($B53,Nafnalisti!$B$4:$B$425,0),COUNTA($D$3:L$3)))</f>
        <v/>
      </c>
      <c r="M53" s="62" t="str">
        <f ca="1">IF(OFFSET(Nafnalisti!$C$3,MATCH($B53,Nafnalisti!$B$4:$B$425,0),COUNTA($D$3:M$3))=0,"",OFFSET(Nafnalisti!$C$3,MATCH($B53,Nafnalisti!$B$4:$B$425,0),COUNTA($D$3:M$3)))</f>
        <v/>
      </c>
      <c r="P53" s="1"/>
      <c r="T53" s="1"/>
      <c r="U53" s="1"/>
      <c r="V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8" customHeight="1" x14ac:dyDescent="0.2">
      <c r="A54" s="60">
        <f ca="1">IF(COUNT($A$4:A53)+1&gt;MAX(Nafnalisti!$S$4:$S$425),"",A53+1)</f>
        <v>51</v>
      </c>
      <c r="B54" s="61" t="str">
        <f ca="1">IF(A54="","",IFERROR(INDEX(Úrvinnsla!$B$2:$B$421,MATCH($A54,Úrvinnsla!$E$2:$E$421,0)),""))</f>
        <v>Sigurður I. Hannesson</v>
      </c>
      <c r="C54" s="63">
        <f ca="1">IFERROR(INDEX(Úrvinnsla!$C$2:$C$421,MATCH($A54,Úrvinnsla!$E$2:$E$421,0)),"")</f>
        <v>311.00009999999997</v>
      </c>
      <c r="D54" s="62">
        <f ca="1">IF(OFFSET(Nafnalisti!$C$3,MATCH($B54,Nafnalisti!$B$4:$B$425,0),COUNTA($D$3:D$3))=0,"",OFFSET(Nafnalisti!$C$3,MATCH($B54,Nafnalisti!$B$4:$B$425,0),COUNTA($D$3:D$3)))</f>
        <v>65</v>
      </c>
      <c r="E54" s="62">
        <f ca="1">IF(OFFSET(Nafnalisti!$C$3,MATCH($B54,Nafnalisti!$B$4:$B$425,0),COUNTA($D$3:E$3))=0,"",OFFSET(Nafnalisti!$C$3,MATCH($B54,Nafnalisti!$B$4:$B$425,0),COUNTA($D$3:E$3)))</f>
        <v>63</v>
      </c>
      <c r="F54" s="62">
        <f ca="1">IF(OFFSET(Nafnalisti!$C$3,MATCH($B54,Nafnalisti!$B$4:$B$425,0),COUNTA($D$3:F$3))=0,"",OFFSET(Nafnalisti!$C$3,MATCH($B54,Nafnalisti!$B$4:$B$425,0),COUNTA($D$3:F$3)))</f>
        <v>62</v>
      </c>
      <c r="G54" s="62">
        <f ca="1">IF(OFFSET(Nafnalisti!$C$3,MATCH($B54,Nafnalisti!$B$4:$B$425,0),COUNTA($D$3:G$3))=0,"",OFFSET(Nafnalisti!$C$3,MATCH($B54,Nafnalisti!$B$4:$B$425,0),COUNTA($D$3:G$3)))</f>
        <v>62</v>
      </c>
      <c r="H54" s="62">
        <f ca="1">IF(OFFSET(Nafnalisti!$C$3,MATCH($B54,Nafnalisti!$B$4:$B$425,0),COUNTA($D$3:H$3))=0,"",OFFSET(Nafnalisti!$C$3,MATCH($B54,Nafnalisti!$B$4:$B$425,0),COUNTA($D$3:H$3)))</f>
        <v>59</v>
      </c>
      <c r="I54" s="62" t="str">
        <f ca="1">IF(OFFSET(Nafnalisti!$C$3,MATCH($B54,Nafnalisti!$B$4:$B$425,0),COUNTA($D$3:I$3))=0,"",OFFSET(Nafnalisti!$C$3,MATCH($B54,Nafnalisti!$B$4:$B$425,0),COUNTA($D$3:I$3)))</f>
        <v/>
      </c>
      <c r="J54" s="62" t="str">
        <f ca="1">IF(OFFSET(Nafnalisti!$C$3,MATCH($B54,Nafnalisti!$B$4:$B$425,0),COUNTA($D$3:J$3))=0,"",OFFSET(Nafnalisti!$C$3,MATCH($B54,Nafnalisti!$B$4:$B$425,0),COUNTA($D$3:J$3)))</f>
        <v/>
      </c>
      <c r="K54" s="62" t="str">
        <f ca="1">IF(OFFSET(Nafnalisti!$C$3,MATCH($B54,Nafnalisti!$B$4:$B$425,0),COUNTA($D$3:K$3))=0,"",OFFSET(Nafnalisti!$C$3,MATCH($B54,Nafnalisti!$B$4:$B$425,0),COUNTA($D$3:K$3)))</f>
        <v/>
      </c>
      <c r="L54" s="62" t="str">
        <f ca="1">IF(OFFSET(Nafnalisti!$C$3,MATCH($B54,Nafnalisti!$B$4:$B$425,0),COUNTA($D$3:L$3))=0,"",OFFSET(Nafnalisti!$C$3,MATCH($B54,Nafnalisti!$B$4:$B$425,0),COUNTA($D$3:L$3)))</f>
        <v/>
      </c>
      <c r="M54" s="62" t="str">
        <f ca="1">IF(OFFSET(Nafnalisti!$C$3,MATCH($B54,Nafnalisti!$B$4:$B$425,0),COUNTA($D$3:M$3))=0,"",OFFSET(Nafnalisti!$C$3,MATCH($B54,Nafnalisti!$B$4:$B$425,0),COUNTA($D$3:M$3)))</f>
        <v/>
      </c>
      <c r="P54" s="1"/>
      <c r="T54" s="1"/>
      <c r="U54" s="1"/>
      <c r="V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8" customHeight="1" x14ac:dyDescent="0.2">
      <c r="A55" s="60">
        <f ca="1">IF(COUNT($A$4:A54)+1&gt;MAX(Nafnalisti!$S$4:$S$425),"",A54+1)</f>
        <v>52</v>
      </c>
      <c r="B55" s="61" t="str">
        <f ca="1">IF(A55="","",IFERROR(INDEX(Úrvinnsla!$B$2:$B$421,MATCH($A55,Úrvinnsla!$E$2:$E$421,0)),""))</f>
        <v>Ísleifur Jónsson</v>
      </c>
      <c r="C55" s="63">
        <f ca="1">IFERROR(INDEX(Úrvinnsla!$C$2:$C$421,MATCH($A55,Úrvinnsla!$E$2:$E$421,0)),"")</f>
        <v>311.00009999999997</v>
      </c>
      <c r="D55" s="62">
        <f ca="1">IF(OFFSET(Nafnalisti!$C$3,MATCH($B55,Nafnalisti!$B$4:$B$425,0),COUNTA($D$3:D$3))=0,"",OFFSET(Nafnalisti!$C$3,MATCH($B55,Nafnalisti!$B$4:$B$425,0),COUNTA($D$3:D$3)))</f>
        <v>63</v>
      </c>
      <c r="E55" s="62">
        <f ca="1">IF(OFFSET(Nafnalisti!$C$3,MATCH($B55,Nafnalisti!$B$4:$B$425,0),COUNTA($D$3:E$3))=0,"",OFFSET(Nafnalisti!$C$3,MATCH($B55,Nafnalisti!$B$4:$B$425,0),COUNTA($D$3:E$3)))</f>
        <v>61</v>
      </c>
      <c r="F55" s="62">
        <f ca="1">IF(OFFSET(Nafnalisti!$C$3,MATCH($B55,Nafnalisti!$B$4:$B$425,0),COUNTA($D$3:F$3))=0,"",OFFSET(Nafnalisti!$C$3,MATCH($B55,Nafnalisti!$B$4:$B$425,0),COUNTA($D$3:F$3)))</f>
        <v>64</v>
      </c>
      <c r="G55" s="62">
        <f ca="1">IF(OFFSET(Nafnalisti!$C$3,MATCH($B55,Nafnalisti!$B$4:$B$425,0),COUNTA($D$3:G$3))=0,"",OFFSET(Nafnalisti!$C$3,MATCH($B55,Nafnalisti!$B$4:$B$425,0),COUNTA($D$3:G$3)))</f>
        <v>64</v>
      </c>
      <c r="H55" s="62">
        <f ca="1">IF(OFFSET(Nafnalisti!$C$3,MATCH($B55,Nafnalisti!$B$4:$B$425,0),COUNTA($D$3:H$3))=0,"",OFFSET(Nafnalisti!$C$3,MATCH($B55,Nafnalisti!$B$4:$B$425,0),COUNTA($D$3:H$3)))</f>
        <v>59</v>
      </c>
      <c r="I55" s="62" t="str">
        <f ca="1">IF(OFFSET(Nafnalisti!$C$3,MATCH($B55,Nafnalisti!$B$4:$B$425,0),COUNTA($D$3:I$3))=0,"",OFFSET(Nafnalisti!$C$3,MATCH($B55,Nafnalisti!$B$4:$B$425,0),COUNTA($D$3:I$3)))</f>
        <v/>
      </c>
      <c r="J55" s="62" t="str">
        <f ca="1">IF(OFFSET(Nafnalisti!$C$3,MATCH($B55,Nafnalisti!$B$4:$B$425,0),COUNTA($D$3:J$3))=0,"",OFFSET(Nafnalisti!$C$3,MATCH($B55,Nafnalisti!$B$4:$B$425,0),COUNTA($D$3:J$3)))</f>
        <v/>
      </c>
      <c r="K55" s="62" t="str">
        <f ca="1">IF(OFFSET(Nafnalisti!$C$3,MATCH($B55,Nafnalisti!$B$4:$B$425,0),COUNTA($D$3:K$3))=0,"",OFFSET(Nafnalisti!$C$3,MATCH($B55,Nafnalisti!$B$4:$B$425,0),COUNTA($D$3:K$3)))</f>
        <v/>
      </c>
      <c r="L55" s="62" t="str">
        <f ca="1">IF(OFFSET(Nafnalisti!$C$3,MATCH($B55,Nafnalisti!$B$4:$B$425,0),COUNTA($D$3:L$3))=0,"",OFFSET(Nafnalisti!$C$3,MATCH($B55,Nafnalisti!$B$4:$B$425,0),COUNTA($D$3:L$3)))</f>
        <v/>
      </c>
      <c r="M55" s="62" t="str">
        <f ca="1">IF(OFFSET(Nafnalisti!$C$3,MATCH($B55,Nafnalisti!$B$4:$B$425,0),COUNTA($D$3:M$3))=0,"",OFFSET(Nafnalisti!$C$3,MATCH($B55,Nafnalisti!$B$4:$B$425,0),COUNTA($D$3:M$3)))</f>
        <v/>
      </c>
      <c r="P55" s="1"/>
      <c r="T55" s="1"/>
      <c r="U55" s="1"/>
      <c r="V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8" customHeight="1" x14ac:dyDescent="0.2">
      <c r="A56" s="60">
        <f ca="1">IF(COUNT($A$4:A55)+1&gt;MAX(Nafnalisti!$S$4:$S$425),"",A55+1)</f>
        <v>53</v>
      </c>
      <c r="B56" s="61" t="str">
        <f ca="1">IF(A56="","",IFERROR(INDEX(Úrvinnsla!$B$2:$B$421,MATCH($A56,Úrvinnsla!$E$2:$E$421,0)),""))</f>
        <v>Þórður Pálsson</v>
      </c>
      <c r="C56" s="63">
        <f ca="1">IFERROR(INDEX(Úrvinnsla!$C$2:$C$421,MATCH($A56,Úrvinnsla!$E$2:$E$421,0)),"")</f>
        <v>311.00009999999997</v>
      </c>
      <c r="D56" s="62">
        <f ca="1">IF(OFFSET(Nafnalisti!$C$3,MATCH($B56,Nafnalisti!$B$4:$B$425,0),COUNTA($D$3:D$3))=0,"",OFFSET(Nafnalisti!$C$3,MATCH($B56,Nafnalisti!$B$4:$B$425,0),COUNTA($D$3:D$3)))</f>
        <v>64</v>
      </c>
      <c r="E56" s="62">
        <f ca="1">IF(OFFSET(Nafnalisti!$C$3,MATCH($B56,Nafnalisti!$B$4:$B$425,0),COUNTA($D$3:E$3))=0,"",OFFSET(Nafnalisti!$C$3,MATCH($B56,Nafnalisti!$B$4:$B$425,0),COUNTA($D$3:E$3)))</f>
        <v>67</v>
      </c>
      <c r="F56" s="62">
        <f ca="1">IF(OFFSET(Nafnalisti!$C$3,MATCH($B56,Nafnalisti!$B$4:$B$425,0),COUNTA($D$3:F$3))=0,"",OFFSET(Nafnalisti!$C$3,MATCH($B56,Nafnalisti!$B$4:$B$425,0),COUNTA($D$3:F$3)))</f>
        <v>61</v>
      </c>
      <c r="G56" s="62">
        <f ca="1">IF(OFFSET(Nafnalisti!$C$3,MATCH($B56,Nafnalisti!$B$4:$B$425,0),COUNTA($D$3:G$3))=0,"",OFFSET(Nafnalisti!$C$3,MATCH($B56,Nafnalisti!$B$4:$B$425,0),COUNTA($D$3:G$3)))</f>
        <v>60</v>
      </c>
      <c r="H56" s="62">
        <f ca="1">IF(OFFSET(Nafnalisti!$C$3,MATCH($B56,Nafnalisti!$B$4:$B$425,0),COUNTA($D$3:H$3))=0,"",OFFSET(Nafnalisti!$C$3,MATCH($B56,Nafnalisti!$B$4:$B$425,0),COUNTA($D$3:H$3)))</f>
        <v>59</v>
      </c>
      <c r="I56" s="62" t="str">
        <f ca="1">IF(OFFSET(Nafnalisti!$C$3,MATCH($B56,Nafnalisti!$B$4:$B$425,0),COUNTA($D$3:I$3))=0,"",OFFSET(Nafnalisti!$C$3,MATCH($B56,Nafnalisti!$B$4:$B$425,0),COUNTA($D$3:I$3)))</f>
        <v/>
      </c>
      <c r="J56" s="62" t="str">
        <f ca="1">IF(OFFSET(Nafnalisti!$C$3,MATCH($B56,Nafnalisti!$B$4:$B$425,0),COUNTA($D$3:J$3))=0,"",OFFSET(Nafnalisti!$C$3,MATCH($B56,Nafnalisti!$B$4:$B$425,0),COUNTA($D$3:J$3)))</f>
        <v/>
      </c>
      <c r="K56" s="62" t="str">
        <f ca="1">IF(OFFSET(Nafnalisti!$C$3,MATCH($B56,Nafnalisti!$B$4:$B$425,0),COUNTA($D$3:K$3))=0,"",OFFSET(Nafnalisti!$C$3,MATCH($B56,Nafnalisti!$B$4:$B$425,0),COUNTA($D$3:K$3)))</f>
        <v/>
      </c>
      <c r="L56" s="62" t="str">
        <f ca="1">IF(OFFSET(Nafnalisti!$C$3,MATCH($B56,Nafnalisti!$B$4:$B$425,0),COUNTA($D$3:L$3))=0,"",OFFSET(Nafnalisti!$C$3,MATCH($B56,Nafnalisti!$B$4:$B$425,0),COUNTA($D$3:L$3)))</f>
        <v/>
      </c>
      <c r="M56" s="62" t="str">
        <f ca="1">IF(OFFSET(Nafnalisti!$C$3,MATCH($B56,Nafnalisti!$B$4:$B$425,0),COUNTA($D$3:M$3))=0,"",OFFSET(Nafnalisti!$C$3,MATCH($B56,Nafnalisti!$B$4:$B$425,0),COUNTA($D$3:M$3)))</f>
        <v/>
      </c>
      <c r="P56" s="1"/>
      <c r="T56" s="1"/>
      <c r="U56" s="1"/>
      <c r="V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8" customHeight="1" x14ac:dyDescent="0.2">
      <c r="A57" s="60">
        <f ca="1">IF(COUNT($A$4:A56)+1&gt;MAX(Nafnalisti!$S$4:$S$425),"",A56+1)</f>
        <v>54</v>
      </c>
      <c r="B57" s="61" t="str">
        <f ca="1">IF(A57="","",IFERROR(INDEX(Úrvinnsla!$B$2:$B$421,MATCH($A57,Úrvinnsla!$E$2:$E$421,0)),""))</f>
        <v>Jón Geir Sævarsson</v>
      </c>
      <c r="C57" s="63">
        <f ca="1">IFERROR(INDEX(Úrvinnsla!$C$2:$C$421,MATCH($A57,Úrvinnsla!$E$2:$E$421,0)),"")</f>
        <v>311.00009999999997</v>
      </c>
      <c r="D57" s="62">
        <f ca="1">IF(OFFSET(Nafnalisti!$C$3,MATCH($B57,Nafnalisti!$B$4:$B$425,0),COUNTA($D$3:D$3))=0,"",OFFSET(Nafnalisti!$C$3,MATCH($B57,Nafnalisti!$B$4:$B$425,0),COUNTA($D$3:D$3)))</f>
        <v>66</v>
      </c>
      <c r="E57" s="62">
        <f ca="1">IF(OFFSET(Nafnalisti!$C$3,MATCH($B57,Nafnalisti!$B$4:$B$425,0),COUNTA($D$3:E$3))=0,"",OFFSET(Nafnalisti!$C$3,MATCH($B57,Nafnalisti!$B$4:$B$425,0),COUNTA($D$3:E$3)))</f>
        <v>64</v>
      </c>
      <c r="F57" s="62">
        <f ca="1">IF(OFFSET(Nafnalisti!$C$3,MATCH($B57,Nafnalisti!$B$4:$B$425,0),COUNTA($D$3:F$3))=0,"",OFFSET(Nafnalisti!$C$3,MATCH($B57,Nafnalisti!$B$4:$B$425,0),COUNTA($D$3:F$3)))</f>
        <v>58</v>
      </c>
      <c r="G57" s="62">
        <f ca="1">IF(OFFSET(Nafnalisti!$C$3,MATCH($B57,Nafnalisti!$B$4:$B$425,0),COUNTA($D$3:G$3))=0,"",OFFSET(Nafnalisti!$C$3,MATCH($B57,Nafnalisti!$B$4:$B$425,0),COUNTA($D$3:G$3)))</f>
        <v>61</v>
      </c>
      <c r="H57" s="62">
        <f ca="1">IF(OFFSET(Nafnalisti!$C$3,MATCH($B57,Nafnalisti!$B$4:$B$425,0),COUNTA($D$3:H$3))=0,"",OFFSET(Nafnalisti!$C$3,MATCH($B57,Nafnalisti!$B$4:$B$425,0),COUNTA($D$3:H$3)))</f>
        <v>62</v>
      </c>
      <c r="I57" s="62" t="str">
        <f ca="1">IF(OFFSET(Nafnalisti!$C$3,MATCH($B57,Nafnalisti!$B$4:$B$425,0),COUNTA($D$3:I$3))=0,"",OFFSET(Nafnalisti!$C$3,MATCH($B57,Nafnalisti!$B$4:$B$425,0),COUNTA($D$3:I$3)))</f>
        <v/>
      </c>
      <c r="J57" s="62" t="str">
        <f ca="1">IF(OFFSET(Nafnalisti!$C$3,MATCH($B57,Nafnalisti!$B$4:$B$425,0),COUNTA($D$3:J$3))=0,"",OFFSET(Nafnalisti!$C$3,MATCH($B57,Nafnalisti!$B$4:$B$425,0),COUNTA($D$3:J$3)))</f>
        <v/>
      </c>
      <c r="K57" s="62" t="str">
        <f ca="1">IF(OFFSET(Nafnalisti!$C$3,MATCH($B57,Nafnalisti!$B$4:$B$425,0),COUNTA($D$3:K$3))=0,"",OFFSET(Nafnalisti!$C$3,MATCH($B57,Nafnalisti!$B$4:$B$425,0),COUNTA($D$3:K$3)))</f>
        <v/>
      </c>
      <c r="L57" s="62" t="str">
        <f ca="1">IF(OFFSET(Nafnalisti!$C$3,MATCH($B57,Nafnalisti!$B$4:$B$425,0),COUNTA($D$3:L$3))=0,"",OFFSET(Nafnalisti!$C$3,MATCH($B57,Nafnalisti!$B$4:$B$425,0),COUNTA($D$3:L$3)))</f>
        <v/>
      </c>
      <c r="M57" s="62" t="str">
        <f ca="1">IF(OFFSET(Nafnalisti!$C$3,MATCH($B57,Nafnalisti!$B$4:$B$425,0),COUNTA($D$3:M$3))=0,"",OFFSET(Nafnalisti!$C$3,MATCH($B57,Nafnalisti!$B$4:$B$425,0),COUNTA($D$3:M$3)))</f>
        <v/>
      </c>
      <c r="P57" s="1"/>
      <c r="T57" s="1"/>
      <c r="U57" s="1"/>
      <c r="V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8" customHeight="1" x14ac:dyDescent="0.2">
      <c r="A58" s="60">
        <f ca="1">IF(COUNT($A$4:A57)+1&gt;MAX(Nafnalisti!$S$4:$S$425),"",A57+1)</f>
        <v>55</v>
      </c>
      <c r="B58" s="61" t="str">
        <f ca="1">IF(A58="","",IFERROR(INDEX(Úrvinnsla!$B$2:$B$421,MATCH($A58,Úrvinnsla!$E$2:$E$421,0)),""))</f>
        <v>Kristján Ólafsson</v>
      </c>
      <c r="C58" s="63">
        <f ca="1">IFERROR(INDEX(Úrvinnsla!$C$2:$C$421,MATCH($A58,Úrvinnsla!$E$2:$E$421,0)),"")</f>
        <v>311.00009999999997</v>
      </c>
      <c r="D58" s="62">
        <f ca="1">IF(OFFSET(Nafnalisti!$C$3,MATCH($B58,Nafnalisti!$B$4:$B$425,0),COUNTA($D$3:D$3))=0,"",OFFSET(Nafnalisti!$C$3,MATCH($B58,Nafnalisti!$B$4:$B$425,0),COUNTA($D$3:D$3)))</f>
        <v>62</v>
      </c>
      <c r="E58" s="62">
        <f ca="1">IF(OFFSET(Nafnalisti!$C$3,MATCH($B58,Nafnalisti!$B$4:$B$425,0),COUNTA($D$3:E$3))=0,"",OFFSET(Nafnalisti!$C$3,MATCH($B58,Nafnalisti!$B$4:$B$425,0),COUNTA($D$3:E$3)))</f>
        <v>62</v>
      </c>
      <c r="F58" s="62">
        <f ca="1">IF(OFFSET(Nafnalisti!$C$3,MATCH($B58,Nafnalisti!$B$4:$B$425,0),COUNTA($D$3:F$3))=0,"",OFFSET(Nafnalisti!$C$3,MATCH($B58,Nafnalisti!$B$4:$B$425,0),COUNTA($D$3:F$3)))</f>
        <v>60</v>
      </c>
      <c r="G58" s="62">
        <f ca="1">IF(OFFSET(Nafnalisti!$C$3,MATCH($B58,Nafnalisti!$B$4:$B$425,0),COUNTA($D$3:G$3))=0,"",OFFSET(Nafnalisti!$C$3,MATCH($B58,Nafnalisti!$B$4:$B$425,0),COUNTA($D$3:G$3)))</f>
        <v>63</v>
      </c>
      <c r="H58" s="62">
        <f ca="1">IF(OFFSET(Nafnalisti!$C$3,MATCH($B58,Nafnalisti!$B$4:$B$425,0),COUNTA($D$3:H$3))=0,"",OFFSET(Nafnalisti!$C$3,MATCH($B58,Nafnalisti!$B$4:$B$425,0),COUNTA($D$3:H$3)))</f>
        <v>64</v>
      </c>
      <c r="I58" s="62" t="str">
        <f ca="1">IF(OFFSET(Nafnalisti!$C$3,MATCH($B58,Nafnalisti!$B$4:$B$425,0),COUNTA($D$3:I$3))=0,"",OFFSET(Nafnalisti!$C$3,MATCH($B58,Nafnalisti!$B$4:$B$425,0),COUNTA($D$3:I$3)))</f>
        <v/>
      </c>
      <c r="J58" s="62" t="str">
        <f ca="1">IF(OFFSET(Nafnalisti!$C$3,MATCH($B58,Nafnalisti!$B$4:$B$425,0),COUNTA($D$3:J$3))=0,"",OFFSET(Nafnalisti!$C$3,MATCH($B58,Nafnalisti!$B$4:$B$425,0),COUNTA($D$3:J$3)))</f>
        <v/>
      </c>
      <c r="K58" s="62" t="str">
        <f ca="1">IF(OFFSET(Nafnalisti!$C$3,MATCH($B58,Nafnalisti!$B$4:$B$425,0),COUNTA($D$3:K$3))=0,"",OFFSET(Nafnalisti!$C$3,MATCH($B58,Nafnalisti!$B$4:$B$425,0),COUNTA($D$3:K$3)))</f>
        <v/>
      </c>
      <c r="L58" s="62" t="str">
        <f ca="1">IF(OFFSET(Nafnalisti!$C$3,MATCH($B58,Nafnalisti!$B$4:$B$425,0),COUNTA($D$3:L$3))=0,"",OFFSET(Nafnalisti!$C$3,MATCH($B58,Nafnalisti!$B$4:$B$425,0),COUNTA($D$3:L$3)))</f>
        <v/>
      </c>
      <c r="M58" s="62" t="str">
        <f ca="1">IF(OFFSET(Nafnalisti!$C$3,MATCH($B58,Nafnalisti!$B$4:$B$425,0),COUNTA($D$3:M$3))=0,"",OFFSET(Nafnalisti!$C$3,MATCH($B58,Nafnalisti!$B$4:$B$425,0),COUNTA($D$3:M$3)))</f>
        <v/>
      </c>
      <c r="P58" s="1"/>
      <c r="T58" s="1"/>
      <c r="U58" s="1"/>
      <c r="V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8" customHeight="1" x14ac:dyDescent="0.2">
      <c r="A59" s="60">
        <f ca="1">IF(COUNT($A$4:A58)+1&gt;MAX(Nafnalisti!$S$4:$S$425),"",A58+1)</f>
        <v>56</v>
      </c>
      <c r="B59" s="61" t="str">
        <f ca="1">IF(A59="","",IFERROR(INDEX(Úrvinnsla!$B$2:$B$421,MATCH($A59,Úrvinnsla!$E$2:$E$421,0)),""))</f>
        <v>Valur Guðnason</v>
      </c>
      <c r="C59" s="63">
        <f ca="1">IFERROR(INDEX(Úrvinnsla!$C$2:$C$421,MATCH($A59,Úrvinnsla!$E$2:$E$421,0)),"")</f>
        <v>312.00009999999997</v>
      </c>
      <c r="D59" s="62">
        <f ca="1">IF(OFFSET(Nafnalisti!$C$3,MATCH($B59,Nafnalisti!$B$4:$B$425,0),COUNTA($D$3:D$3))=0,"",OFFSET(Nafnalisti!$C$3,MATCH($B59,Nafnalisti!$B$4:$B$425,0),COUNTA($D$3:D$3)))</f>
        <v>61</v>
      </c>
      <c r="E59" s="62">
        <f ca="1">IF(OFFSET(Nafnalisti!$C$3,MATCH($B59,Nafnalisti!$B$4:$B$425,0),COUNTA($D$3:E$3))=0,"",OFFSET(Nafnalisti!$C$3,MATCH($B59,Nafnalisti!$B$4:$B$425,0),COUNTA($D$3:E$3)))</f>
        <v>62</v>
      </c>
      <c r="F59" s="62">
        <f ca="1">IF(OFFSET(Nafnalisti!$C$3,MATCH($B59,Nafnalisti!$B$4:$B$425,0),COUNTA($D$3:F$3))=0,"",OFFSET(Nafnalisti!$C$3,MATCH($B59,Nafnalisti!$B$4:$B$425,0),COUNTA($D$3:F$3)))</f>
        <v>65</v>
      </c>
      <c r="G59" s="62">
        <f ca="1">IF(OFFSET(Nafnalisti!$C$3,MATCH($B59,Nafnalisti!$B$4:$B$425,0),COUNTA($D$3:G$3))=0,"",OFFSET(Nafnalisti!$C$3,MATCH($B59,Nafnalisti!$B$4:$B$425,0),COUNTA($D$3:G$3)))</f>
        <v>62</v>
      </c>
      <c r="H59" s="62">
        <f ca="1">IF(OFFSET(Nafnalisti!$C$3,MATCH($B59,Nafnalisti!$B$4:$B$425,0),COUNTA($D$3:H$3))=0,"",OFFSET(Nafnalisti!$C$3,MATCH($B59,Nafnalisti!$B$4:$B$425,0),COUNTA($D$3:H$3)))</f>
        <v>62</v>
      </c>
      <c r="I59" s="62" t="str">
        <f ca="1">IF(OFFSET(Nafnalisti!$C$3,MATCH($B59,Nafnalisti!$B$4:$B$425,0),COUNTA($D$3:I$3))=0,"",OFFSET(Nafnalisti!$C$3,MATCH($B59,Nafnalisti!$B$4:$B$425,0),COUNTA($D$3:I$3)))</f>
        <v/>
      </c>
      <c r="J59" s="62" t="str">
        <f ca="1">IF(OFFSET(Nafnalisti!$C$3,MATCH($B59,Nafnalisti!$B$4:$B$425,0),COUNTA($D$3:J$3))=0,"",OFFSET(Nafnalisti!$C$3,MATCH($B59,Nafnalisti!$B$4:$B$425,0),COUNTA($D$3:J$3)))</f>
        <v/>
      </c>
      <c r="K59" s="62" t="str">
        <f ca="1">IF(OFFSET(Nafnalisti!$C$3,MATCH($B59,Nafnalisti!$B$4:$B$425,0),COUNTA($D$3:K$3))=0,"",OFFSET(Nafnalisti!$C$3,MATCH($B59,Nafnalisti!$B$4:$B$425,0),COUNTA($D$3:K$3)))</f>
        <v/>
      </c>
      <c r="L59" s="62" t="str">
        <f ca="1">IF(OFFSET(Nafnalisti!$C$3,MATCH($B59,Nafnalisti!$B$4:$B$425,0),COUNTA($D$3:L$3))=0,"",OFFSET(Nafnalisti!$C$3,MATCH($B59,Nafnalisti!$B$4:$B$425,0),COUNTA($D$3:L$3)))</f>
        <v/>
      </c>
      <c r="M59" s="62" t="str">
        <f ca="1">IF(OFFSET(Nafnalisti!$C$3,MATCH($B59,Nafnalisti!$B$4:$B$425,0),COUNTA($D$3:M$3))=0,"",OFFSET(Nafnalisti!$C$3,MATCH($B59,Nafnalisti!$B$4:$B$425,0),COUNTA($D$3:M$3)))</f>
        <v/>
      </c>
      <c r="P59" s="1"/>
      <c r="T59" s="1"/>
      <c r="U59" s="1"/>
      <c r="V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8" customHeight="1" x14ac:dyDescent="0.2">
      <c r="A60" s="60">
        <f ca="1">IF(COUNT($A$4:A59)+1&gt;MAX(Nafnalisti!$S$4:$S$425),"",A59+1)</f>
        <v>57</v>
      </c>
      <c r="B60" s="61" t="str">
        <f ca="1">IF(A60="","",IFERROR(INDEX(Úrvinnsla!$B$2:$B$421,MATCH($A60,Úrvinnsla!$E$2:$E$421,0)),""))</f>
        <v>Rúnar Sigurðsson</v>
      </c>
      <c r="C60" s="63">
        <f ca="1">IFERROR(INDEX(Úrvinnsla!$C$2:$C$421,MATCH($A60,Úrvinnsla!$E$2:$E$421,0)),"")</f>
        <v>312.00009999999997</v>
      </c>
      <c r="D60" s="62">
        <f ca="1">IF(OFFSET(Nafnalisti!$C$3,MATCH($B60,Nafnalisti!$B$4:$B$425,0),COUNTA($D$3:D$3))=0,"",OFFSET(Nafnalisti!$C$3,MATCH($B60,Nafnalisti!$B$4:$B$425,0),COUNTA($D$3:D$3)))</f>
        <v>60</v>
      </c>
      <c r="E60" s="62">
        <f ca="1">IF(OFFSET(Nafnalisti!$C$3,MATCH($B60,Nafnalisti!$B$4:$B$425,0),COUNTA($D$3:E$3))=0,"",OFFSET(Nafnalisti!$C$3,MATCH($B60,Nafnalisti!$B$4:$B$425,0),COUNTA($D$3:E$3)))</f>
        <v>63</v>
      </c>
      <c r="F60" s="62">
        <f ca="1">IF(OFFSET(Nafnalisti!$C$3,MATCH($B60,Nafnalisti!$B$4:$B$425,0),COUNTA($D$3:F$3))=0,"",OFFSET(Nafnalisti!$C$3,MATCH($B60,Nafnalisti!$B$4:$B$425,0),COUNTA($D$3:F$3)))</f>
        <v>63</v>
      </c>
      <c r="G60" s="62">
        <f ca="1">IF(OFFSET(Nafnalisti!$C$3,MATCH($B60,Nafnalisti!$B$4:$B$425,0),COUNTA($D$3:G$3))=0,"",OFFSET(Nafnalisti!$C$3,MATCH($B60,Nafnalisti!$B$4:$B$425,0),COUNTA($D$3:G$3)))</f>
        <v>64</v>
      </c>
      <c r="H60" s="62">
        <f ca="1">IF(OFFSET(Nafnalisti!$C$3,MATCH($B60,Nafnalisti!$B$4:$B$425,0),COUNTA($D$3:H$3))=0,"",OFFSET(Nafnalisti!$C$3,MATCH($B60,Nafnalisti!$B$4:$B$425,0),COUNTA($D$3:H$3)))</f>
        <v>62</v>
      </c>
      <c r="I60" s="62" t="str">
        <f ca="1">IF(OFFSET(Nafnalisti!$C$3,MATCH($B60,Nafnalisti!$B$4:$B$425,0),COUNTA($D$3:I$3))=0,"",OFFSET(Nafnalisti!$C$3,MATCH($B60,Nafnalisti!$B$4:$B$425,0),COUNTA($D$3:I$3)))</f>
        <v/>
      </c>
      <c r="J60" s="62" t="str">
        <f ca="1">IF(OFFSET(Nafnalisti!$C$3,MATCH($B60,Nafnalisti!$B$4:$B$425,0),COUNTA($D$3:J$3))=0,"",OFFSET(Nafnalisti!$C$3,MATCH($B60,Nafnalisti!$B$4:$B$425,0),COUNTA($D$3:J$3)))</f>
        <v/>
      </c>
      <c r="K60" s="62" t="str">
        <f ca="1">IF(OFFSET(Nafnalisti!$C$3,MATCH($B60,Nafnalisti!$B$4:$B$425,0),COUNTA($D$3:K$3))=0,"",OFFSET(Nafnalisti!$C$3,MATCH($B60,Nafnalisti!$B$4:$B$425,0),COUNTA($D$3:K$3)))</f>
        <v/>
      </c>
      <c r="L60" s="62" t="str">
        <f ca="1">IF(OFFSET(Nafnalisti!$C$3,MATCH($B60,Nafnalisti!$B$4:$B$425,0),COUNTA($D$3:L$3))=0,"",OFFSET(Nafnalisti!$C$3,MATCH($B60,Nafnalisti!$B$4:$B$425,0),COUNTA($D$3:L$3)))</f>
        <v/>
      </c>
      <c r="M60" s="62" t="str">
        <f ca="1">IF(OFFSET(Nafnalisti!$C$3,MATCH($B60,Nafnalisti!$B$4:$B$425,0),COUNTA($D$3:M$3))=0,"",OFFSET(Nafnalisti!$C$3,MATCH($B60,Nafnalisti!$B$4:$B$425,0),COUNTA($D$3:M$3)))</f>
        <v/>
      </c>
      <c r="P60" s="1"/>
      <c r="T60" s="1"/>
      <c r="U60" s="1"/>
      <c r="V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8" customHeight="1" x14ac:dyDescent="0.2">
      <c r="A61" s="60">
        <f ca="1">IF(COUNT($A$4:A60)+1&gt;MAX(Nafnalisti!$S$4:$S$425),"",A60+1)</f>
        <v>58</v>
      </c>
      <c r="B61" s="61" t="str">
        <f ca="1">IF(A61="","",IFERROR(INDEX(Úrvinnsla!$B$2:$B$421,MATCH($A61,Úrvinnsla!$E$2:$E$421,0)),""))</f>
        <v>Hilmar Jónsson</v>
      </c>
      <c r="C61" s="63">
        <f ca="1">IFERROR(INDEX(Úrvinnsla!$C$2:$C$421,MATCH($A61,Úrvinnsla!$E$2:$E$421,0)),"")</f>
        <v>312.00009999999997</v>
      </c>
      <c r="D61" s="62">
        <f ca="1">IF(OFFSET(Nafnalisti!$C$3,MATCH($B61,Nafnalisti!$B$4:$B$425,0),COUNTA($D$3:D$3))=0,"",OFFSET(Nafnalisti!$C$3,MATCH($B61,Nafnalisti!$B$4:$B$425,0),COUNTA($D$3:D$3)))</f>
        <v>59</v>
      </c>
      <c r="E61" s="62">
        <f ca="1">IF(OFFSET(Nafnalisti!$C$3,MATCH($B61,Nafnalisti!$B$4:$B$425,0),COUNTA($D$3:E$3))=0,"",OFFSET(Nafnalisti!$C$3,MATCH($B61,Nafnalisti!$B$4:$B$425,0),COUNTA($D$3:E$3)))</f>
        <v>63</v>
      </c>
      <c r="F61" s="62">
        <f ca="1">IF(OFFSET(Nafnalisti!$C$3,MATCH($B61,Nafnalisti!$B$4:$B$425,0),COUNTA($D$3:F$3))=0,"",OFFSET(Nafnalisti!$C$3,MATCH($B61,Nafnalisti!$B$4:$B$425,0),COUNTA($D$3:F$3)))</f>
        <v>63</v>
      </c>
      <c r="G61" s="62">
        <f ca="1">IF(OFFSET(Nafnalisti!$C$3,MATCH($B61,Nafnalisti!$B$4:$B$425,0),COUNTA($D$3:G$3))=0,"",OFFSET(Nafnalisti!$C$3,MATCH($B61,Nafnalisti!$B$4:$B$425,0),COUNTA($D$3:G$3)))</f>
        <v>64</v>
      </c>
      <c r="H61" s="62">
        <f ca="1">IF(OFFSET(Nafnalisti!$C$3,MATCH($B61,Nafnalisti!$B$4:$B$425,0),COUNTA($D$3:H$3))=0,"",OFFSET(Nafnalisti!$C$3,MATCH($B61,Nafnalisti!$B$4:$B$425,0),COUNTA($D$3:H$3)))</f>
        <v>63</v>
      </c>
      <c r="I61" s="62" t="str">
        <f ca="1">IF(OFFSET(Nafnalisti!$C$3,MATCH($B61,Nafnalisti!$B$4:$B$425,0),COUNTA($D$3:I$3))=0,"",OFFSET(Nafnalisti!$C$3,MATCH($B61,Nafnalisti!$B$4:$B$425,0),COUNTA($D$3:I$3)))</f>
        <v/>
      </c>
      <c r="J61" s="62" t="str">
        <f ca="1">IF(OFFSET(Nafnalisti!$C$3,MATCH($B61,Nafnalisti!$B$4:$B$425,0),COUNTA($D$3:J$3))=0,"",OFFSET(Nafnalisti!$C$3,MATCH($B61,Nafnalisti!$B$4:$B$425,0),COUNTA($D$3:J$3)))</f>
        <v/>
      </c>
      <c r="K61" s="62" t="str">
        <f ca="1">IF(OFFSET(Nafnalisti!$C$3,MATCH($B61,Nafnalisti!$B$4:$B$425,0),COUNTA($D$3:K$3))=0,"",OFFSET(Nafnalisti!$C$3,MATCH($B61,Nafnalisti!$B$4:$B$425,0),COUNTA($D$3:K$3)))</f>
        <v/>
      </c>
      <c r="L61" s="62" t="str">
        <f ca="1">IF(OFFSET(Nafnalisti!$C$3,MATCH($B61,Nafnalisti!$B$4:$B$425,0),COUNTA($D$3:L$3))=0,"",OFFSET(Nafnalisti!$C$3,MATCH($B61,Nafnalisti!$B$4:$B$425,0),COUNTA($D$3:L$3)))</f>
        <v/>
      </c>
      <c r="M61" s="62" t="str">
        <f ca="1">IF(OFFSET(Nafnalisti!$C$3,MATCH($B61,Nafnalisti!$B$4:$B$425,0),COUNTA($D$3:M$3))=0,"",OFFSET(Nafnalisti!$C$3,MATCH($B61,Nafnalisti!$B$4:$B$425,0),COUNTA($D$3:M$3)))</f>
        <v/>
      </c>
      <c r="P61" s="1"/>
      <c r="T61" s="1"/>
      <c r="U61" s="1"/>
      <c r="V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8" customHeight="1" x14ac:dyDescent="0.2">
      <c r="A62" s="60">
        <f ca="1">IF(COUNT($A$4:A61)+1&gt;MAX(Nafnalisti!$S$4:$S$425),"",A61+1)</f>
        <v>59</v>
      </c>
      <c r="B62" s="61" t="str">
        <f ca="1">IF(A62="","",IFERROR(INDEX(Úrvinnsla!$B$2:$B$421,MATCH($A62,Úrvinnsla!$E$2:$E$421,0)),""))</f>
        <v>Helgi Örn Viggósson</v>
      </c>
      <c r="C62" s="63">
        <f ca="1">IFERROR(INDEX(Úrvinnsla!$C$2:$C$421,MATCH($A62,Úrvinnsla!$E$2:$E$421,0)),"")</f>
        <v>312.00009999999997</v>
      </c>
      <c r="D62" s="62">
        <f ca="1">IF(OFFSET(Nafnalisti!$C$3,MATCH($B62,Nafnalisti!$B$4:$B$425,0),COUNTA($D$3:D$3))=0,"",OFFSET(Nafnalisti!$C$3,MATCH($B62,Nafnalisti!$B$4:$B$425,0),COUNTA($D$3:D$3)))</f>
        <v>66</v>
      </c>
      <c r="E62" s="62">
        <f ca="1">IF(OFFSET(Nafnalisti!$C$3,MATCH($B62,Nafnalisti!$B$4:$B$425,0),COUNTA($D$3:E$3))=0,"",OFFSET(Nafnalisti!$C$3,MATCH($B62,Nafnalisti!$B$4:$B$425,0),COUNTA($D$3:E$3)))</f>
        <v>66</v>
      </c>
      <c r="F62" s="62">
        <f ca="1">IF(OFFSET(Nafnalisti!$C$3,MATCH($B62,Nafnalisti!$B$4:$B$425,0),COUNTA($D$3:F$3))=0,"",OFFSET(Nafnalisti!$C$3,MATCH($B62,Nafnalisti!$B$4:$B$425,0),COUNTA($D$3:F$3)))</f>
        <v>60</v>
      </c>
      <c r="G62" s="62">
        <f ca="1">IF(OFFSET(Nafnalisti!$C$3,MATCH($B62,Nafnalisti!$B$4:$B$425,0),COUNTA($D$3:G$3))=0,"",OFFSET(Nafnalisti!$C$3,MATCH($B62,Nafnalisti!$B$4:$B$425,0),COUNTA($D$3:G$3)))</f>
        <v>61</v>
      </c>
      <c r="H62" s="62">
        <f ca="1">IF(OFFSET(Nafnalisti!$C$3,MATCH($B62,Nafnalisti!$B$4:$B$425,0),COUNTA($D$3:H$3))=0,"",OFFSET(Nafnalisti!$C$3,MATCH($B62,Nafnalisti!$B$4:$B$425,0),COUNTA($D$3:H$3)))</f>
        <v>59</v>
      </c>
      <c r="I62" s="62" t="str">
        <f ca="1">IF(OFFSET(Nafnalisti!$C$3,MATCH($B62,Nafnalisti!$B$4:$B$425,0),COUNTA($D$3:I$3))=0,"",OFFSET(Nafnalisti!$C$3,MATCH($B62,Nafnalisti!$B$4:$B$425,0),COUNTA($D$3:I$3)))</f>
        <v/>
      </c>
      <c r="J62" s="62" t="str">
        <f ca="1">IF(OFFSET(Nafnalisti!$C$3,MATCH($B62,Nafnalisti!$B$4:$B$425,0),COUNTA($D$3:J$3))=0,"",OFFSET(Nafnalisti!$C$3,MATCH($B62,Nafnalisti!$B$4:$B$425,0),COUNTA($D$3:J$3)))</f>
        <v/>
      </c>
      <c r="K62" s="62" t="str">
        <f ca="1">IF(OFFSET(Nafnalisti!$C$3,MATCH($B62,Nafnalisti!$B$4:$B$425,0),COUNTA($D$3:K$3))=0,"",OFFSET(Nafnalisti!$C$3,MATCH($B62,Nafnalisti!$B$4:$B$425,0),COUNTA($D$3:K$3)))</f>
        <v/>
      </c>
      <c r="L62" s="62" t="str">
        <f ca="1">IF(OFFSET(Nafnalisti!$C$3,MATCH($B62,Nafnalisti!$B$4:$B$425,0),COUNTA($D$3:L$3))=0,"",OFFSET(Nafnalisti!$C$3,MATCH($B62,Nafnalisti!$B$4:$B$425,0),COUNTA($D$3:L$3)))</f>
        <v/>
      </c>
      <c r="M62" s="62" t="str">
        <f ca="1">IF(OFFSET(Nafnalisti!$C$3,MATCH($B62,Nafnalisti!$B$4:$B$425,0),COUNTA($D$3:M$3))=0,"",OFFSET(Nafnalisti!$C$3,MATCH($B62,Nafnalisti!$B$4:$B$425,0),COUNTA($D$3:M$3)))</f>
        <v/>
      </c>
      <c r="P62" s="1"/>
      <c r="T62" s="1"/>
      <c r="U62" s="1"/>
      <c r="V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8" customHeight="1" x14ac:dyDescent="0.2">
      <c r="A63" s="60">
        <f ca="1">IF(COUNT($A$4:A62)+1&gt;MAX(Nafnalisti!$S$4:$S$425),"",A62+1)</f>
        <v>60</v>
      </c>
      <c r="B63" s="61" t="str">
        <f ca="1">IF(A63="","",IFERROR(INDEX(Úrvinnsla!$B$2:$B$421,MATCH($A63,Úrvinnsla!$E$2:$E$421,0)),""))</f>
        <v>Atli Þór Þorvaldsson</v>
      </c>
      <c r="C63" s="63">
        <f ca="1">IFERROR(INDEX(Úrvinnsla!$C$2:$C$421,MATCH($A63,Úrvinnsla!$E$2:$E$421,0)),"")</f>
        <v>313.00009999999997</v>
      </c>
      <c r="D63" s="62">
        <f ca="1">IF(OFFSET(Nafnalisti!$C$3,MATCH($B63,Nafnalisti!$B$4:$B$425,0),COUNTA($D$3:D$3))=0,"",OFFSET(Nafnalisti!$C$3,MATCH($B63,Nafnalisti!$B$4:$B$425,0),COUNTA($D$3:D$3)))</f>
        <v>61</v>
      </c>
      <c r="E63" s="62">
        <f ca="1">IF(OFFSET(Nafnalisti!$C$3,MATCH($B63,Nafnalisti!$B$4:$B$425,0),COUNTA($D$3:E$3))=0,"",OFFSET(Nafnalisti!$C$3,MATCH($B63,Nafnalisti!$B$4:$B$425,0),COUNTA($D$3:E$3)))</f>
        <v>67</v>
      </c>
      <c r="F63" s="62">
        <f ca="1">IF(OFFSET(Nafnalisti!$C$3,MATCH($B63,Nafnalisti!$B$4:$B$425,0),COUNTA($D$3:F$3))=0,"",OFFSET(Nafnalisti!$C$3,MATCH($B63,Nafnalisti!$B$4:$B$425,0),COUNTA($D$3:F$3)))</f>
        <v>59</v>
      </c>
      <c r="G63" s="62">
        <f ca="1">IF(OFFSET(Nafnalisti!$C$3,MATCH($B63,Nafnalisti!$B$4:$B$425,0),COUNTA($D$3:G$3))=0,"",OFFSET(Nafnalisti!$C$3,MATCH($B63,Nafnalisti!$B$4:$B$425,0),COUNTA($D$3:G$3)))</f>
        <v>67</v>
      </c>
      <c r="H63" s="62">
        <f ca="1">IF(OFFSET(Nafnalisti!$C$3,MATCH($B63,Nafnalisti!$B$4:$B$425,0),COUNTA($D$3:H$3))=0,"",OFFSET(Nafnalisti!$C$3,MATCH($B63,Nafnalisti!$B$4:$B$425,0),COUNTA($D$3:H$3)))</f>
        <v>59</v>
      </c>
      <c r="I63" s="62" t="str">
        <f ca="1">IF(OFFSET(Nafnalisti!$C$3,MATCH($B63,Nafnalisti!$B$4:$B$425,0),COUNTA($D$3:I$3))=0,"",OFFSET(Nafnalisti!$C$3,MATCH($B63,Nafnalisti!$B$4:$B$425,0),COUNTA($D$3:I$3)))</f>
        <v/>
      </c>
      <c r="J63" s="62" t="str">
        <f ca="1">IF(OFFSET(Nafnalisti!$C$3,MATCH($B63,Nafnalisti!$B$4:$B$425,0),COUNTA($D$3:J$3))=0,"",OFFSET(Nafnalisti!$C$3,MATCH($B63,Nafnalisti!$B$4:$B$425,0),COUNTA($D$3:J$3)))</f>
        <v/>
      </c>
      <c r="K63" s="62" t="str">
        <f ca="1">IF(OFFSET(Nafnalisti!$C$3,MATCH($B63,Nafnalisti!$B$4:$B$425,0),COUNTA($D$3:K$3))=0,"",OFFSET(Nafnalisti!$C$3,MATCH($B63,Nafnalisti!$B$4:$B$425,0),COUNTA($D$3:K$3)))</f>
        <v/>
      </c>
      <c r="L63" s="62" t="str">
        <f ca="1">IF(OFFSET(Nafnalisti!$C$3,MATCH($B63,Nafnalisti!$B$4:$B$425,0),COUNTA($D$3:L$3))=0,"",OFFSET(Nafnalisti!$C$3,MATCH($B63,Nafnalisti!$B$4:$B$425,0),COUNTA($D$3:L$3)))</f>
        <v/>
      </c>
      <c r="M63" s="62" t="str">
        <f ca="1">IF(OFFSET(Nafnalisti!$C$3,MATCH($B63,Nafnalisti!$B$4:$B$425,0),COUNTA($D$3:M$3))=0,"",OFFSET(Nafnalisti!$C$3,MATCH($B63,Nafnalisti!$B$4:$B$425,0),COUNTA($D$3:M$3)))</f>
        <v/>
      </c>
      <c r="P63" s="1"/>
      <c r="T63" s="1"/>
      <c r="U63" s="1"/>
      <c r="V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8" customHeight="1" x14ac:dyDescent="0.2">
      <c r="A64" s="60">
        <f ca="1">IF(COUNT($A$4:A63)+1&gt;MAX(Nafnalisti!$S$4:$S$425),"",A63+1)</f>
        <v>61</v>
      </c>
      <c r="B64" s="61" t="str">
        <f ca="1">IF(A64="","",IFERROR(INDEX(Úrvinnsla!$B$2:$B$421,MATCH($A64,Úrvinnsla!$E$2:$E$421,0)),""))</f>
        <v>Emil Hilmarsson</v>
      </c>
      <c r="C64" s="63">
        <f ca="1">IFERROR(INDEX(Úrvinnsla!$C$2:$C$421,MATCH($A64,Úrvinnsla!$E$2:$E$421,0)),"")</f>
        <v>313.00009999999997</v>
      </c>
      <c r="D64" s="62">
        <f ca="1">IF(OFFSET(Nafnalisti!$C$3,MATCH($B64,Nafnalisti!$B$4:$B$425,0),COUNTA($D$3:D$3))=0,"",OFFSET(Nafnalisti!$C$3,MATCH($B64,Nafnalisti!$B$4:$B$425,0),COUNTA($D$3:D$3)))</f>
        <v>63</v>
      </c>
      <c r="E64" s="62">
        <f ca="1">IF(OFFSET(Nafnalisti!$C$3,MATCH($B64,Nafnalisti!$B$4:$B$425,0),COUNTA($D$3:E$3))=0,"",OFFSET(Nafnalisti!$C$3,MATCH($B64,Nafnalisti!$B$4:$B$425,0),COUNTA($D$3:E$3)))</f>
        <v>67</v>
      </c>
      <c r="F64" s="62">
        <f ca="1">IF(OFFSET(Nafnalisti!$C$3,MATCH($B64,Nafnalisti!$B$4:$B$425,0),COUNTA($D$3:F$3))=0,"",OFFSET(Nafnalisti!$C$3,MATCH($B64,Nafnalisti!$B$4:$B$425,0),COUNTA($D$3:F$3)))</f>
        <v>58</v>
      </c>
      <c r="G64" s="62">
        <f ca="1">IF(OFFSET(Nafnalisti!$C$3,MATCH($B64,Nafnalisti!$B$4:$B$425,0),COUNTA($D$3:G$3))=0,"",OFFSET(Nafnalisti!$C$3,MATCH($B64,Nafnalisti!$B$4:$B$425,0),COUNTA($D$3:G$3)))</f>
        <v>62</v>
      </c>
      <c r="H64" s="62">
        <f ca="1">IF(OFFSET(Nafnalisti!$C$3,MATCH($B64,Nafnalisti!$B$4:$B$425,0),COUNTA($D$3:H$3))=0,"",OFFSET(Nafnalisti!$C$3,MATCH($B64,Nafnalisti!$B$4:$B$425,0),COUNTA($D$3:H$3)))</f>
        <v>63</v>
      </c>
      <c r="I64" s="62" t="str">
        <f ca="1">IF(OFFSET(Nafnalisti!$C$3,MATCH($B64,Nafnalisti!$B$4:$B$425,0),COUNTA($D$3:I$3))=0,"",OFFSET(Nafnalisti!$C$3,MATCH($B64,Nafnalisti!$B$4:$B$425,0),COUNTA($D$3:I$3)))</f>
        <v/>
      </c>
      <c r="J64" s="62" t="str">
        <f ca="1">IF(OFFSET(Nafnalisti!$C$3,MATCH($B64,Nafnalisti!$B$4:$B$425,0),COUNTA($D$3:J$3))=0,"",OFFSET(Nafnalisti!$C$3,MATCH($B64,Nafnalisti!$B$4:$B$425,0),COUNTA($D$3:J$3)))</f>
        <v/>
      </c>
      <c r="K64" s="62" t="str">
        <f ca="1">IF(OFFSET(Nafnalisti!$C$3,MATCH($B64,Nafnalisti!$B$4:$B$425,0),COUNTA($D$3:K$3))=0,"",OFFSET(Nafnalisti!$C$3,MATCH($B64,Nafnalisti!$B$4:$B$425,0),COUNTA($D$3:K$3)))</f>
        <v/>
      </c>
      <c r="L64" s="62" t="str">
        <f ca="1">IF(OFFSET(Nafnalisti!$C$3,MATCH($B64,Nafnalisti!$B$4:$B$425,0),COUNTA($D$3:L$3))=0,"",OFFSET(Nafnalisti!$C$3,MATCH($B64,Nafnalisti!$B$4:$B$425,0),COUNTA($D$3:L$3)))</f>
        <v/>
      </c>
      <c r="M64" s="62" t="str">
        <f ca="1">IF(OFFSET(Nafnalisti!$C$3,MATCH($B64,Nafnalisti!$B$4:$B$425,0),COUNTA($D$3:M$3))=0,"",OFFSET(Nafnalisti!$C$3,MATCH($B64,Nafnalisti!$B$4:$B$425,0),COUNTA($D$3:M$3)))</f>
        <v/>
      </c>
      <c r="P64" s="1"/>
      <c r="T64" s="1"/>
      <c r="U64" s="1"/>
      <c r="V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" customHeight="1" x14ac:dyDescent="0.2">
      <c r="A65" s="60">
        <f ca="1">IF(COUNT($A$4:A64)+1&gt;MAX(Nafnalisti!$S$4:$S$425),"",A64+1)</f>
        <v>62</v>
      </c>
      <c r="B65" s="61" t="str">
        <f ca="1">IF(A65="","",IFERROR(INDEX(Úrvinnsla!$B$2:$B$421,MATCH($A65,Úrvinnsla!$E$2:$E$421,0)),""))</f>
        <v>Henning Haraldsson</v>
      </c>
      <c r="C65" s="63">
        <f ca="1">IFERROR(INDEX(Úrvinnsla!$C$2:$C$421,MATCH($A65,Úrvinnsla!$E$2:$E$421,0)),"")</f>
        <v>313.00009999999997</v>
      </c>
      <c r="D65" s="62">
        <f ca="1">IF(OFFSET(Nafnalisti!$C$3,MATCH($B65,Nafnalisti!$B$4:$B$425,0),COUNTA($D$3:D$3))=0,"",OFFSET(Nafnalisti!$C$3,MATCH($B65,Nafnalisti!$B$4:$B$425,0),COUNTA($D$3:D$3)))</f>
        <v>61</v>
      </c>
      <c r="E65" s="62">
        <f ca="1">IF(OFFSET(Nafnalisti!$C$3,MATCH($B65,Nafnalisti!$B$4:$B$425,0),COUNTA($D$3:E$3))=0,"",OFFSET(Nafnalisti!$C$3,MATCH($B65,Nafnalisti!$B$4:$B$425,0),COUNTA($D$3:E$3)))</f>
        <v>67</v>
      </c>
      <c r="F65" s="62">
        <f ca="1">IF(OFFSET(Nafnalisti!$C$3,MATCH($B65,Nafnalisti!$B$4:$B$425,0),COUNTA($D$3:F$3))=0,"",OFFSET(Nafnalisti!$C$3,MATCH($B65,Nafnalisti!$B$4:$B$425,0),COUNTA($D$3:F$3)))</f>
        <v>65</v>
      </c>
      <c r="G65" s="62">
        <f ca="1">IF(OFFSET(Nafnalisti!$C$3,MATCH($B65,Nafnalisti!$B$4:$B$425,0),COUNTA($D$3:G$3))=0,"",OFFSET(Nafnalisti!$C$3,MATCH($B65,Nafnalisti!$B$4:$B$425,0),COUNTA($D$3:G$3)))</f>
        <v>62</v>
      </c>
      <c r="H65" s="62">
        <f ca="1">IF(OFFSET(Nafnalisti!$C$3,MATCH($B65,Nafnalisti!$B$4:$B$425,0),COUNTA($D$3:H$3))=0,"",OFFSET(Nafnalisti!$C$3,MATCH($B65,Nafnalisti!$B$4:$B$425,0),COUNTA($D$3:H$3)))</f>
        <v>58</v>
      </c>
      <c r="I65" s="62" t="str">
        <f ca="1">IF(OFFSET(Nafnalisti!$C$3,MATCH($B65,Nafnalisti!$B$4:$B$425,0),COUNTA($D$3:I$3))=0,"",OFFSET(Nafnalisti!$C$3,MATCH($B65,Nafnalisti!$B$4:$B$425,0),COUNTA($D$3:I$3)))</f>
        <v/>
      </c>
      <c r="J65" s="62" t="str">
        <f ca="1">IF(OFFSET(Nafnalisti!$C$3,MATCH($B65,Nafnalisti!$B$4:$B$425,0),COUNTA($D$3:J$3))=0,"",OFFSET(Nafnalisti!$C$3,MATCH($B65,Nafnalisti!$B$4:$B$425,0),COUNTA($D$3:J$3)))</f>
        <v/>
      </c>
      <c r="K65" s="62" t="str">
        <f ca="1">IF(OFFSET(Nafnalisti!$C$3,MATCH($B65,Nafnalisti!$B$4:$B$425,0),COUNTA($D$3:K$3))=0,"",OFFSET(Nafnalisti!$C$3,MATCH($B65,Nafnalisti!$B$4:$B$425,0),COUNTA($D$3:K$3)))</f>
        <v/>
      </c>
      <c r="L65" s="62" t="str">
        <f ca="1">IF(OFFSET(Nafnalisti!$C$3,MATCH($B65,Nafnalisti!$B$4:$B$425,0),COUNTA($D$3:L$3))=0,"",OFFSET(Nafnalisti!$C$3,MATCH($B65,Nafnalisti!$B$4:$B$425,0),COUNTA($D$3:L$3)))</f>
        <v/>
      </c>
      <c r="M65" s="62" t="str">
        <f ca="1">IF(OFFSET(Nafnalisti!$C$3,MATCH($B65,Nafnalisti!$B$4:$B$425,0),COUNTA($D$3:M$3))=0,"",OFFSET(Nafnalisti!$C$3,MATCH($B65,Nafnalisti!$B$4:$B$425,0),COUNTA($D$3:M$3)))</f>
        <v/>
      </c>
      <c r="P65" s="1"/>
      <c r="T65" s="1"/>
      <c r="U65" s="1"/>
      <c r="V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" customHeight="1" x14ac:dyDescent="0.2">
      <c r="A66" s="60">
        <f ca="1">IF(COUNT($A$4:A65)+1&gt;MAX(Nafnalisti!$S$4:$S$425),"",A65+1)</f>
        <v>63</v>
      </c>
      <c r="B66" s="61" t="str">
        <f ca="1">IF(A66="","",IFERROR(INDEX(Úrvinnsla!$B$2:$B$421,MATCH($A66,Úrvinnsla!$E$2:$E$421,0)),""))</f>
        <v>Hannes G. Sigurðsson</v>
      </c>
      <c r="C66" s="63">
        <f ca="1">IFERROR(INDEX(Úrvinnsla!$C$2:$C$421,MATCH($A66,Úrvinnsla!$E$2:$E$421,0)),"")</f>
        <v>313.00009999999997</v>
      </c>
      <c r="D66" s="62">
        <f ca="1">IF(OFFSET(Nafnalisti!$C$3,MATCH($B66,Nafnalisti!$B$4:$B$425,0),COUNTA($D$3:D$3))=0,"",OFFSET(Nafnalisti!$C$3,MATCH($B66,Nafnalisti!$B$4:$B$425,0),COUNTA($D$3:D$3)))</f>
        <v>65</v>
      </c>
      <c r="E66" s="62">
        <f ca="1">IF(OFFSET(Nafnalisti!$C$3,MATCH($B66,Nafnalisti!$B$4:$B$425,0),COUNTA($D$3:E$3))=0,"",OFFSET(Nafnalisti!$C$3,MATCH($B66,Nafnalisti!$B$4:$B$425,0),COUNTA($D$3:E$3)))</f>
        <v>60</v>
      </c>
      <c r="F66" s="62">
        <f ca="1">IF(OFFSET(Nafnalisti!$C$3,MATCH($B66,Nafnalisti!$B$4:$B$425,0),COUNTA($D$3:F$3))=0,"",OFFSET(Nafnalisti!$C$3,MATCH($B66,Nafnalisti!$B$4:$B$425,0),COUNTA($D$3:F$3)))</f>
        <v>60</v>
      </c>
      <c r="G66" s="62">
        <f ca="1">IF(OFFSET(Nafnalisti!$C$3,MATCH($B66,Nafnalisti!$B$4:$B$425,0),COUNTA($D$3:G$3))=0,"",OFFSET(Nafnalisti!$C$3,MATCH($B66,Nafnalisti!$B$4:$B$425,0),COUNTA($D$3:G$3)))</f>
        <v>66</v>
      </c>
      <c r="H66" s="62">
        <f ca="1">IF(OFFSET(Nafnalisti!$C$3,MATCH($B66,Nafnalisti!$B$4:$B$425,0),COUNTA($D$3:H$3))=0,"",OFFSET(Nafnalisti!$C$3,MATCH($B66,Nafnalisti!$B$4:$B$425,0),COUNTA($D$3:H$3)))</f>
        <v>62</v>
      </c>
      <c r="I66" s="62" t="str">
        <f ca="1">IF(OFFSET(Nafnalisti!$C$3,MATCH($B66,Nafnalisti!$B$4:$B$425,0),COUNTA($D$3:I$3))=0,"",OFFSET(Nafnalisti!$C$3,MATCH($B66,Nafnalisti!$B$4:$B$425,0),COUNTA($D$3:I$3)))</f>
        <v/>
      </c>
      <c r="J66" s="62" t="str">
        <f ca="1">IF(OFFSET(Nafnalisti!$C$3,MATCH($B66,Nafnalisti!$B$4:$B$425,0),COUNTA($D$3:J$3))=0,"",OFFSET(Nafnalisti!$C$3,MATCH($B66,Nafnalisti!$B$4:$B$425,0),COUNTA($D$3:J$3)))</f>
        <v/>
      </c>
      <c r="K66" s="62" t="str">
        <f ca="1">IF(OFFSET(Nafnalisti!$C$3,MATCH($B66,Nafnalisti!$B$4:$B$425,0),COUNTA($D$3:K$3))=0,"",OFFSET(Nafnalisti!$C$3,MATCH($B66,Nafnalisti!$B$4:$B$425,0),COUNTA($D$3:K$3)))</f>
        <v/>
      </c>
      <c r="L66" s="62" t="str">
        <f ca="1">IF(OFFSET(Nafnalisti!$C$3,MATCH($B66,Nafnalisti!$B$4:$B$425,0),COUNTA($D$3:L$3))=0,"",OFFSET(Nafnalisti!$C$3,MATCH($B66,Nafnalisti!$B$4:$B$425,0),COUNTA($D$3:L$3)))</f>
        <v/>
      </c>
      <c r="M66" s="62" t="str">
        <f ca="1">IF(OFFSET(Nafnalisti!$C$3,MATCH($B66,Nafnalisti!$B$4:$B$425,0),COUNTA($D$3:M$3))=0,"",OFFSET(Nafnalisti!$C$3,MATCH($B66,Nafnalisti!$B$4:$B$425,0),COUNTA($D$3:M$3)))</f>
        <v/>
      </c>
      <c r="P66" s="1"/>
      <c r="T66" s="1"/>
      <c r="U66" s="1"/>
      <c r="V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" customHeight="1" x14ac:dyDescent="0.2">
      <c r="A67" s="60">
        <f ca="1">IF(COUNT($A$4:A66)+1&gt;MAX(Nafnalisti!$S$4:$S$425),"",A66+1)</f>
        <v>64</v>
      </c>
      <c r="B67" s="61" t="str">
        <f ca="1">IF(A67="","",IFERROR(INDEX(Úrvinnsla!$B$2:$B$421,MATCH($A67,Úrvinnsla!$E$2:$E$421,0)),""))</f>
        <v>Jón Kjerúlf</v>
      </c>
      <c r="C67" s="63">
        <f ca="1">IFERROR(INDEX(Úrvinnsla!$C$2:$C$421,MATCH($A67,Úrvinnsla!$E$2:$E$421,0)),"")</f>
        <v>313.00009999999997</v>
      </c>
      <c r="D67" s="62">
        <f ca="1">IF(OFFSET(Nafnalisti!$C$3,MATCH($B67,Nafnalisti!$B$4:$B$425,0),COUNTA($D$3:D$3))=0,"",OFFSET(Nafnalisti!$C$3,MATCH($B67,Nafnalisti!$B$4:$B$425,0),COUNTA($D$3:D$3)))</f>
        <v>61</v>
      </c>
      <c r="E67" s="62">
        <f ca="1">IF(OFFSET(Nafnalisti!$C$3,MATCH($B67,Nafnalisti!$B$4:$B$425,0),COUNTA($D$3:E$3))=0,"",OFFSET(Nafnalisti!$C$3,MATCH($B67,Nafnalisti!$B$4:$B$425,0),COUNTA($D$3:E$3)))</f>
        <v>63</v>
      </c>
      <c r="F67" s="62">
        <f ca="1">IF(OFFSET(Nafnalisti!$C$3,MATCH($B67,Nafnalisti!$B$4:$B$425,0),COUNTA($D$3:F$3))=0,"",OFFSET(Nafnalisti!$C$3,MATCH($B67,Nafnalisti!$B$4:$B$425,0),COUNTA($D$3:F$3)))</f>
        <v>62</v>
      </c>
      <c r="G67" s="62">
        <f ca="1">IF(OFFSET(Nafnalisti!$C$3,MATCH($B67,Nafnalisti!$B$4:$B$425,0),COUNTA($D$3:G$3))=0,"",OFFSET(Nafnalisti!$C$3,MATCH($B67,Nafnalisti!$B$4:$B$425,0),COUNTA($D$3:G$3)))</f>
        <v>66</v>
      </c>
      <c r="H67" s="62">
        <f ca="1">IF(OFFSET(Nafnalisti!$C$3,MATCH($B67,Nafnalisti!$B$4:$B$425,0),COUNTA($D$3:H$3))=0,"",OFFSET(Nafnalisti!$C$3,MATCH($B67,Nafnalisti!$B$4:$B$425,0),COUNTA($D$3:H$3)))</f>
        <v>61</v>
      </c>
      <c r="I67" s="62" t="str">
        <f ca="1">IF(OFFSET(Nafnalisti!$C$3,MATCH($B67,Nafnalisti!$B$4:$B$425,0),COUNTA($D$3:I$3))=0,"",OFFSET(Nafnalisti!$C$3,MATCH($B67,Nafnalisti!$B$4:$B$425,0),COUNTA($D$3:I$3)))</f>
        <v/>
      </c>
      <c r="J67" s="62" t="str">
        <f ca="1">IF(OFFSET(Nafnalisti!$C$3,MATCH($B67,Nafnalisti!$B$4:$B$425,0),COUNTA($D$3:J$3))=0,"",OFFSET(Nafnalisti!$C$3,MATCH($B67,Nafnalisti!$B$4:$B$425,0),COUNTA($D$3:J$3)))</f>
        <v/>
      </c>
      <c r="K67" s="62" t="str">
        <f ca="1">IF(OFFSET(Nafnalisti!$C$3,MATCH($B67,Nafnalisti!$B$4:$B$425,0),COUNTA($D$3:K$3))=0,"",OFFSET(Nafnalisti!$C$3,MATCH($B67,Nafnalisti!$B$4:$B$425,0),COUNTA($D$3:K$3)))</f>
        <v/>
      </c>
      <c r="L67" s="62" t="str">
        <f ca="1">IF(OFFSET(Nafnalisti!$C$3,MATCH($B67,Nafnalisti!$B$4:$B$425,0),COUNTA($D$3:L$3))=0,"",OFFSET(Nafnalisti!$C$3,MATCH($B67,Nafnalisti!$B$4:$B$425,0),COUNTA($D$3:L$3)))</f>
        <v/>
      </c>
      <c r="M67" s="62" t="str">
        <f ca="1">IF(OFFSET(Nafnalisti!$C$3,MATCH($B67,Nafnalisti!$B$4:$B$425,0),COUNTA($D$3:M$3))=0,"",OFFSET(Nafnalisti!$C$3,MATCH($B67,Nafnalisti!$B$4:$B$425,0),COUNTA($D$3:M$3)))</f>
        <v/>
      </c>
      <c r="P67" s="1"/>
      <c r="T67" s="1"/>
      <c r="U67" s="1"/>
      <c r="V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" customHeight="1" x14ac:dyDescent="0.2">
      <c r="A68" s="60">
        <f ca="1">IF(COUNT($A$4:A67)+1&gt;MAX(Nafnalisti!$S$4:$S$425),"",A67+1)</f>
        <v>65</v>
      </c>
      <c r="B68" s="61" t="str">
        <f ca="1">IF(A68="","",IFERROR(INDEX(Úrvinnsla!$B$2:$B$421,MATCH($A68,Úrvinnsla!$E$2:$E$421,0)),""))</f>
        <v>Stefán Pálsson</v>
      </c>
      <c r="C68" s="63">
        <f ca="1">IFERROR(INDEX(Úrvinnsla!$C$2:$C$421,MATCH($A68,Úrvinnsla!$E$2:$E$421,0)),"")</f>
        <v>314.00009999999997</v>
      </c>
      <c r="D68" s="62">
        <f ca="1">IF(OFFSET(Nafnalisti!$C$3,MATCH($B68,Nafnalisti!$B$4:$B$425,0),COUNTA($D$3:D$3))=0,"",OFFSET(Nafnalisti!$C$3,MATCH($B68,Nafnalisti!$B$4:$B$425,0),COUNTA($D$3:D$3)))</f>
        <v>62</v>
      </c>
      <c r="E68" s="62">
        <f ca="1">IF(OFFSET(Nafnalisti!$C$3,MATCH($B68,Nafnalisti!$B$4:$B$425,0),COUNTA($D$3:E$3))=0,"",OFFSET(Nafnalisti!$C$3,MATCH($B68,Nafnalisti!$B$4:$B$425,0),COUNTA($D$3:E$3)))</f>
        <v>67</v>
      </c>
      <c r="F68" s="62">
        <f ca="1">IF(OFFSET(Nafnalisti!$C$3,MATCH($B68,Nafnalisti!$B$4:$B$425,0),COUNTA($D$3:F$3))=0,"",OFFSET(Nafnalisti!$C$3,MATCH($B68,Nafnalisti!$B$4:$B$425,0),COUNTA($D$3:F$3)))</f>
        <v>63</v>
      </c>
      <c r="G68" s="62">
        <f ca="1">IF(OFFSET(Nafnalisti!$C$3,MATCH($B68,Nafnalisti!$B$4:$B$425,0),COUNTA($D$3:G$3))=0,"",OFFSET(Nafnalisti!$C$3,MATCH($B68,Nafnalisti!$B$4:$B$425,0),COUNTA($D$3:G$3)))</f>
        <v>62</v>
      </c>
      <c r="H68" s="62">
        <f ca="1">IF(OFFSET(Nafnalisti!$C$3,MATCH($B68,Nafnalisti!$B$4:$B$425,0),COUNTA($D$3:H$3))=0,"",OFFSET(Nafnalisti!$C$3,MATCH($B68,Nafnalisti!$B$4:$B$425,0),COUNTA($D$3:H$3)))</f>
        <v>60</v>
      </c>
      <c r="I68" s="62" t="str">
        <f ca="1">IF(OFFSET(Nafnalisti!$C$3,MATCH($B68,Nafnalisti!$B$4:$B$425,0),COUNTA($D$3:I$3))=0,"",OFFSET(Nafnalisti!$C$3,MATCH($B68,Nafnalisti!$B$4:$B$425,0),COUNTA($D$3:I$3)))</f>
        <v/>
      </c>
      <c r="J68" s="62" t="str">
        <f ca="1">IF(OFFSET(Nafnalisti!$C$3,MATCH($B68,Nafnalisti!$B$4:$B$425,0),COUNTA($D$3:J$3))=0,"",OFFSET(Nafnalisti!$C$3,MATCH($B68,Nafnalisti!$B$4:$B$425,0),COUNTA($D$3:J$3)))</f>
        <v/>
      </c>
      <c r="K68" s="62" t="str">
        <f ca="1">IF(OFFSET(Nafnalisti!$C$3,MATCH($B68,Nafnalisti!$B$4:$B$425,0),COUNTA($D$3:K$3))=0,"",OFFSET(Nafnalisti!$C$3,MATCH($B68,Nafnalisti!$B$4:$B$425,0),COUNTA($D$3:K$3)))</f>
        <v/>
      </c>
      <c r="L68" s="62" t="str">
        <f ca="1">IF(OFFSET(Nafnalisti!$C$3,MATCH($B68,Nafnalisti!$B$4:$B$425,0),COUNTA($D$3:L$3))=0,"",OFFSET(Nafnalisti!$C$3,MATCH($B68,Nafnalisti!$B$4:$B$425,0),COUNTA($D$3:L$3)))</f>
        <v/>
      </c>
      <c r="M68" s="62" t="str">
        <f ca="1">IF(OFFSET(Nafnalisti!$C$3,MATCH($B68,Nafnalisti!$B$4:$B$425,0),COUNTA($D$3:M$3))=0,"",OFFSET(Nafnalisti!$C$3,MATCH($B68,Nafnalisti!$B$4:$B$425,0),COUNTA($D$3:M$3)))</f>
        <v/>
      </c>
      <c r="P68" s="1"/>
      <c r="T68" s="1"/>
      <c r="U68" s="1"/>
      <c r="V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8" customHeight="1" x14ac:dyDescent="0.2">
      <c r="A69" s="60">
        <f ca="1">IF(COUNT($A$4:A68)+1&gt;MAX(Nafnalisti!$S$4:$S$425),"",A68+1)</f>
        <v>66</v>
      </c>
      <c r="B69" s="61" t="str">
        <f ca="1">IF(A69="","",IFERROR(INDEX(Úrvinnsla!$B$2:$B$421,MATCH($A69,Úrvinnsla!$E$2:$E$421,0)),""))</f>
        <v>Gísli Bogason</v>
      </c>
      <c r="C69" s="63">
        <f ca="1">IFERROR(INDEX(Úrvinnsla!$C$2:$C$421,MATCH($A69,Úrvinnsla!$E$2:$E$421,0)),"")</f>
        <v>315.00009999999997</v>
      </c>
      <c r="D69" s="62">
        <f ca="1">IF(OFFSET(Nafnalisti!$C$3,MATCH($B69,Nafnalisti!$B$4:$B$425,0),COUNTA($D$3:D$3))=0,"",OFFSET(Nafnalisti!$C$3,MATCH($B69,Nafnalisti!$B$4:$B$425,0),COUNTA($D$3:D$3)))</f>
        <v>65</v>
      </c>
      <c r="E69" s="62">
        <f ca="1">IF(OFFSET(Nafnalisti!$C$3,MATCH($B69,Nafnalisti!$B$4:$B$425,0),COUNTA($D$3:E$3))=0,"",OFFSET(Nafnalisti!$C$3,MATCH($B69,Nafnalisti!$B$4:$B$425,0),COUNTA($D$3:E$3)))</f>
        <v>65</v>
      </c>
      <c r="F69" s="62">
        <f ca="1">IF(OFFSET(Nafnalisti!$C$3,MATCH($B69,Nafnalisti!$B$4:$B$425,0),COUNTA($D$3:F$3))=0,"",OFFSET(Nafnalisti!$C$3,MATCH($B69,Nafnalisti!$B$4:$B$425,0),COUNTA($D$3:F$3)))</f>
        <v>61</v>
      </c>
      <c r="G69" s="62">
        <f ca="1">IF(OFFSET(Nafnalisti!$C$3,MATCH($B69,Nafnalisti!$B$4:$B$425,0),COUNTA($D$3:G$3))=0,"",OFFSET(Nafnalisti!$C$3,MATCH($B69,Nafnalisti!$B$4:$B$425,0),COUNTA($D$3:G$3)))</f>
        <v>62</v>
      </c>
      <c r="H69" s="62">
        <f ca="1">IF(OFFSET(Nafnalisti!$C$3,MATCH($B69,Nafnalisti!$B$4:$B$425,0),COUNTA($D$3:H$3))=0,"",OFFSET(Nafnalisti!$C$3,MATCH($B69,Nafnalisti!$B$4:$B$425,0),COUNTA($D$3:H$3)))</f>
        <v>62</v>
      </c>
      <c r="I69" s="62" t="str">
        <f ca="1">IF(OFFSET(Nafnalisti!$C$3,MATCH($B69,Nafnalisti!$B$4:$B$425,0),COUNTA($D$3:I$3))=0,"",OFFSET(Nafnalisti!$C$3,MATCH($B69,Nafnalisti!$B$4:$B$425,0),COUNTA($D$3:I$3)))</f>
        <v/>
      </c>
      <c r="J69" s="62" t="str">
        <f ca="1">IF(OFFSET(Nafnalisti!$C$3,MATCH($B69,Nafnalisti!$B$4:$B$425,0),COUNTA($D$3:J$3))=0,"",OFFSET(Nafnalisti!$C$3,MATCH($B69,Nafnalisti!$B$4:$B$425,0),COUNTA($D$3:J$3)))</f>
        <v/>
      </c>
      <c r="K69" s="62" t="str">
        <f ca="1">IF(OFFSET(Nafnalisti!$C$3,MATCH($B69,Nafnalisti!$B$4:$B$425,0),COUNTA($D$3:K$3))=0,"",OFFSET(Nafnalisti!$C$3,MATCH($B69,Nafnalisti!$B$4:$B$425,0),COUNTA($D$3:K$3)))</f>
        <v/>
      </c>
      <c r="L69" s="62" t="str">
        <f ca="1">IF(OFFSET(Nafnalisti!$C$3,MATCH($B69,Nafnalisti!$B$4:$B$425,0),COUNTA($D$3:L$3))=0,"",OFFSET(Nafnalisti!$C$3,MATCH($B69,Nafnalisti!$B$4:$B$425,0),COUNTA($D$3:L$3)))</f>
        <v/>
      </c>
      <c r="M69" s="62" t="str">
        <f ca="1">IF(OFFSET(Nafnalisti!$C$3,MATCH($B69,Nafnalisti!$B$4:$B$425,0),COUNTA($D$3:M$3))=0,"",OFFSET(Nafnalisti!$C$3,MATCH($B69,Nafnalisti!$B$4:$B$425,0),COUNTA($D$3:M$3)))</f>
        <v/>
      </c>
      <c r="P69" s="1"/>
      <c r="T69" s="1"/>
      <c r="U69" s="1"/>
      <c r="V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" customHeight="1" x14ac:dyDescent="0.2">
      <c r="A70" s="60">
        <f ca="1">IF(COUNT($A$4:A69)+1&gt;MAX(Nafnalisti!$S$4:$S$425),"",A69+1)</f>
        <v>67</v>
      </c>
      <c r="B70" s="61" t="str">
        <f ca="1">IF(A70="","",IFERROR(INDEX(Úrvinnsla!$B$2:$B$421,MATCH($A70,Úrvinnsla!$E$2:$E$421,0)),""))</f>
        <v>Erlingur Jóhannsson</v>
      </c>
      <c r="C70" s="63">
        <f ca="1">IFERROR(INDEX(Úrvinnsla!$C$2:$C$421,MATCH($A70,Úrvinnsla!$E$2:$E$421,0)),"")</f>
        <v>315.00009999999997</v>
      </c>
      <c r="D70" s="62">
        <f ca="1">IF(OFFSET(Nafnalisti!$C$3,MATCH($B70,Nafnalisti!$B$4:$B$425,0),COUNTA($D$3:D$3))=0,"",OFFSET(Nafnalisti!$C$3,MATCH($B70,Nafnalisti!$B$4:$B$425,0),COUNTA($D$3:D$3)))</f>
        <v>66</v>
      </c>
      <c r="E70" s="62">
        <f ca="1">IF(OFFSET(Nafnalisti!$C$3,MATCH($B70,Nafnalisti!$B$4:$B$425,0),COUNTA($D$3:E$3))=0,"",OFFSET(Nafnalisti!$C$3,MATCH($B70,Nafnalisti!$B$4:$B$425,0),COUNTA($D$3:E$3)))</f>
        <v>65</v>
      </c>
      <c r="F70" s="62">
        <f ca="1">IF(OFFSET(Nafnalisti!$C$3,MATCH($B70,Nafnalisti!$B$4:$B$425,0),COUNTA($D$3:F$3))=0,"",OFFSET(Nafnalisti!$C$3,MATCH($B70,Nafnalisti!$B$4:$B$425,0),COUNTA($D$3:F$3)))</f>
        <v>61</v>
      </c>
      <c r="G70" s="62">
        <f ca="1">IF(OFFSET(Nafnalisti!$C$3,MATCH($B70,Nafnalisti!$B$4:$B$425,0),COUNTA($D$3:G$3))=0,"",OFFSET(Nafnalisti!$C$3,MATCH($B70,Nafnalisti!$B$4:$B$425,0),COUNTA($D$3:G$3)))</f>
        <v>60</v>
      </c>
      <c r="H70" s="62">
        <f ca="1">IF(OFFSET(Nafnalisti!$C$3,MATCH($B70,Nafnalisti!$B$4:$B$425,0),COUNTA($D$3:H$3))=0,"",OFFSET(Nafnalisti!$C$3,MATCH($B70,Nafnalisti!$B$4:$B$425,0),COUNTA($D$3:H$3)))</f>
        <v>63</v>
      </c>
      <c r="I70" s="62" t="str">
        <f ca="1">IF(OFFSET(Nafnalisti!$C$3,MATCH($B70,Nafnalisti!$B$4:$B$425,0),COUNTA($D$3:I$3))=0,"",OFFSET(Nafnalisti!$C$3,MATCH($B70,Nafnalisti!$B$4:$B$425,0),COUNTA($D$3:I$3)))</f>
        <v/>
      </c>
      <c r="J70" s="62" t="str">
        <f ca="1">IF(OFFSET(Nafnalisti!$C$3,MATCH($B70,Nafnalisti!$B$4:$B$425,0),COUNTA($D$3:J$3))=0,"",OFFSET(Nafnalisti!$C$3,MATCH($B70,Nafnalisti!$B$4:$B$425,0),COUNTA($D$3:J$3)))</f>
        <v/>
      </c>
      <c r="K70" s="62" t="str">
        <f ca="1">IF(OFFSET(Nafnalisti!$C$3,MATCH($B70,Nafnalisti!$B$4:$B$425,0),COUNTA($D$3:K$3))=0,"",OFFSET(Nafnalisti!$C$3,MATCH($B70,Nafnalisti!$B$4:$B$425,0),COUNTA($D$3:K$3)))</f>
        <v/>
      </c>
      <c r="L70" s="62" t="str">
        <f ca="1">IF(OFFSET(Nafnalisti!$C$3,MATCH($B70,Nafnalisti!$B$4:$B$425,0),COUNTA($D$3:L$3))=0,"",OFFSET(Nafnalisti!$C$3,MATCH($B70,Nafnalisti!$B$4:$B$425,0),COUNTA($D$3:L$3)))</f>
        <v/>
      </c>
      <c r="M70" s="62" t="str">
        <f ca="1">IF(OFFSET(Nafnalisti!$C$3,MATCH($B70,Nafnalisti!$B$4:$B$425,0),COUNTA($D$3:M$3))=0,"",OFFSET(Nafnalisti!$C$3,MATCH($B70,Nafnalisti!$B$4:$B$425,0),COUNTA($D$3:M$3)))</f>
        <v/>
      </c>
      <c r="P70" s="1"/>
      <c r="T70" s="1"/>
      <c r="U70" s="1"/>
      <c r="V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8" customHeight="1" x14ac:dyDescent="0.2">
      <c r="A71" s="60">
        <f ca="1">IF(COUNT($A$4:A70)+1&gt;MAX(Nafnalisti!$S$4:$S$425),"",A70+1)</f>
        <v>68</v>
      </c>
      <c r="B71" s="61" t="str">
        <f ca="1">IF(A71="","",IFERROR(INDEX(Úrvinnsla!$B$2:$B$421,MATCH($A71,Úrvinnsla!$E$2:$E$421,0)),""))</f>
        <v>Jón Ásgeir Einarsson</v>
      </c>
      <c r="C71" s="63">
        <f ca="1">IFERROR(INDEX(Úrvinnsla!$C$2:$C$421,MATCH($A71,Úrvinnsla!$E$2:$E$421,0)),"")</f>
        <v>316.00009999999997</v>
      </c>
      <c r="D71" s="62">
        <f ca="1">IF(OFFSET(Nafnalisti!$C$3,MATCH($B71,Nafnalisti!$B$4:$B$425,0),COUNTA($D$3:D$3))=0,"",OFFSET(Nafnalisti!$C$3,MATCH($B71,Nafnalisti!$B$4:$B$425,0),COUNTA($D$3:D$3)))</f>
        <v>65</v>
      </c>
      <c r="E71" s="62">
        <f ca="1">IF(OFFSET(Nafnalisti!$C$3,MATCH($B71,Nafnalisti!$B$4:$B$425,0),COUNTA($D$3:E$3))=0,"",OFFSET(Nafnalisti!$C$3,MATCH($B71,Nafnalisti!$B$4:$B$425,0),COUNTA($D$3:E$3)))</f>
        <v>64</v>
      </c>
      <c r="F71" s="62">
        <f ca="1">IF(OFFSET(Nafnalisti!$C$3,MATCH($B71,Nafnalisti!$B$4:$B$425,0),COUNTA($D$3:F$3))=0,"",OFFSET(Nafnalisti!$C$3,MATCH($B71,Nafnalisti!$B$4:$B$425,0),COUNTA($D$3:F$3)))</f>
        <v>62</v>
      </c>
      <c r="G71" s="62">
        <f ca="1">IF(OFFSET(Nafnalisti!$C$3,MATCH($B71,Nafnalisti!$B$4:$B$425,0),COUNTA($D$3:G$3))=0,"",OFFSET(Nafnalisti!$C$3,MATCH($B71,Nafnalisti!$B$4:$B$425,0),COUNTA($D$3:G$3)))</f>
        <v>64</v>
      </c>
      <c r="H71" s="62">
        <f ca="1">IF(OFFSET(Nafnalisti!$C$3,MATCH($B71,Nafnalisti!$B$4:$B$425,0),COUNTA($D$3:H$3))=0,"",OFFSET(Nafnalisti!$C$3,MATCH($B71,Nafnalisti!$B$4:$B$425,0),COUNTA($D$3:H$3)))</f>
        <v>61</v>
      </c>
      <c r="I71" s="62" t="str">
        <f ca="1">IF(OFFSET(Nafnalisti!$C$3,MATCH($B71,Nafnalisti!$B$4:$B$425,0),COUNTA($D$3:I$3))=0,"",OFFSET(Nafnalisti!$C$3,MATCH($B71,Nafnalisti!$B$4:$B$425,0),COUNTA($D$3:I$3)))</f>
        <v/>
      </c>
      <c r="J71" s="62" t="str">
        <f ca="1">IF(OFFSET(Nafnalisti!$C$3,MATCH($B71,Nafnalisti!$B$4:$B$425,0),COUNTA($D$3:J$3))=0,"",OFFSET(Nafnalisti!$C$3,MATCH($B71,Nafnalisti!$B$4:$B$425,0),COUNTA($D$3:J$3)))</f>
        <v/>
      </c>
      <c r="K71" s="62" t="str">
        <f ca="1">IF(OFFSET(Nafnalisti!$C$3,MATCH($B71,Nafnalisti!$B$4:$B$425,0),COUNTA($D$3:K$3))=0,"",OFFSET(Nafnalisti!$C$3,MATCH($B71,Nafnalisti!$B$4:$B$425,0),COUNTA($D$3:K$3)))</f>
        <v/>
      </c>
      <c r="L71" s="62" t="str">
        <f ca="1">IF(OFFSET(Nafnalisti!$C$3,MATCH($B71,Nafnalisti!$B$4:$B$425,0),COUNTA($D$3:L$3))=0,"",OFFSET(Nafnalisti!$C$3,MATCH($B71,Nafnalisti!$B$4:$B$425,0),COUNTA($D$3:L$3)))</f>
        <v/>
      </c>
      <c r="M71" s="62" t="str">
        <f ca="1">IF(OFFSET(Nafnalisti!$C$3,MATCH($B71,Nafnalisti!$B$4:$B$425,0),COUNTA($D$3:M$3))=0,"",OFFSET(Nafnalisti!$C$3,MATCH($B71,Nafnalisti!$B$4:$B$425,0),COUNTA($D$3:M$3)))</f>
        <v/>
      </c>
      <c r="P71" s="1"/>
      <c r="T71" s="1"/>
      <c r="U71" s="1"/>
      <c r="V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8" customHeight="1" x14ac:dyDescent="0.2">
      <c r="A72" s="60">
        <f ca="1">IF(COUNT($A$4:A71)+1&gt;MAX(Nafnalisti!$S$4:$S$425),"",A71+1)</f>
        <v>69</v>
      </c>
      <c r="B72" s="61" t="str">
        <f ca="1">IF(A72="","",IFERROR(INDEX(Úrvinnsla!$B$2:$B$421,MATCH($A72,Úrvinnsla!$E$2:$E$421,0)),""))</f>
        <v>Ásmundur Kristinsson</v>
      </c>
      <c r="C72" s="63">
        <f ca="1">IFERROR(INDEX(Úrvinnsla!$C$2:$C$421,MATCH($A72,Úrvinnsla!$E$2:$E$421,0)),"")</f>
        <v>316.00009999999997</v>
      </c>
      <c r="D72" s="62">
        <f ca="1">IF(OFFSET(Nafnalisti!$C$3,MATCH($B72,Nafnalisti!$B$4:$B$425,0),COUNTA($D$3:D$3))=0,"",OFFSET(Nafnalisti!$C$3,MATCH($B72,Nafnalisti!$B$4:$B$425,0),COUNTA($D$3:D$3)))</f>
        <v>62</v>
      </c>
      <c r="E72" s="62">
        <f ca="1">IF(OFFSET(Nafnalisti!$C$3,MATCH($B72,Nafnalisti!$B$4:$B$425,0),COUNTA($D$3:E$3))=0,"",OFFSET(Nafnalisti!$C$3,MATCH($B72,Nafnalisti!$B$4:$B$425,0),COUNTA($D$3:E$3)))</f>
        <v>67</v>
      </c>
      <c r="F72" s="62">
        <f ca="1">IF(OFFSET(Nafnalisti!$C$3,MATCH($B72,Nafnalisti!$B$4:$B$425,0),COUNTA($D$3:F$3))=0,"",OFFSET(Nafnalisti!$C$3,MATCH($B72,Nafnalisti!$B$4:$B$425,0),COUNTA($D$3:F$3)))</f>
        <v>59</v>
      </c>
      <c r="G72" s="62">
        <f ca="1">IF(OFFSET(Nafnalisti!$C$3,MATCH($B72,Nafnalisti!$B$4:$B$425,0),COUNTA($D$3:G$3))=0,"",OFFSET(Nafnalisti!$C$3,MATCH($B72,Nafnalisti!$B$4:$B$425,0),COUNTA($D$3:G$3)))</f>
        <v>66</v>
      </c>
      <c r="H72" s="62">
        <f ca="1">IF(OFFSET(Nafnalisti!$C$3,MATCH($B72,Nafnalisti!$B$4:$B$425,0),COUNTA($D$3:H$3))=0,"",OFFSET(Nafnalisti!$C$3,MATCH($B72,Nafnalisti!$B$4:$B$425,0),COUNTA($D$3:H$3)))</f>
        <v>62</v>
      </c>
      <c r="I72" s="62" t="str">
        <f ca="1">IF(OFFSET(Nafnalisti!$C$3,MATCH($B72,Nafnalisti!$B$4:$B$425,0),COUNTA($D$3:I$3))=0,"",OFFSET(Nafnalisti!$C$3,MATCH($B72,Nafnalisti!$B$4:$B$425,0),COUNTA($D$3:I$3)))</f>
        <v/>
      </c>
      <c r="J72" s="62" t="str">
        <f ca="1">IF(OFFSET(Nafnalisti!$C$3,MATCH($B72,Nafnalisti!$B$4:$B$425,0),COUNTA($D$3:J$3))=0,"",OFFSET(Nafnalisti!$C$3,MATCH($B72,Nafnalisti!$B$4:$B$425,0),COUNTA($D$3:J$3)))</f>
        <v/>
      </c>
      <c r="K72" s="62" t="str">
        <f ca="1">IF(OFFSET(Nafnalisti!$C$3,MATCH($B72,Nafnalisti!$B$4:$B$425,0),COUNTA($D$3:K$3))=0,"",OFFSET(Nafnalisti!$C$3,MATCH($B72,Nafnalisti!$B$4:$B$425,0),COUNTA($D$3:K$3)))</f>
        <v/>
      </c>
      <c r="L72" s="62" t="str">
        <f ca="1">IF(OFFSET(Nafnalisti!$C$3,MATCH($B72,Nafnalisti!$B$4:$B$425,0),COUNTA($D$3:L$3))=0,"",OFFSET(Nafnalisti!$C$3,MATCH($B72,Nafnalisti!$B$4:$B$425,0),COUNTA($D$3:L$3)))</f>
        <v/>
      </c>
      <c r="M72" s="62" t="str">
        <f ca="1">IF(OFFSET(Nafnalisti!$C$3,MATCH($B72,Nafnalisti!$B$4:$B$425,0),COUNTA($D$3:M$3))=0,"",OFFSET(Nafnalisti!$C$3,MATCH($B72,Nafnalisti!$B$4:$B$425,0),COUNTA($D$3:M$3)))</f>
        <v/>
      </c>
      <c r="P72" s="1"/>
      <c r="T72" s="1"/>
      <c r="U72" s="1"/>
      <c r="V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8" customHeight="1" x14ac:dyDescent="0.2">
      <c r="A73" s="60">
        <f ca="1">IF(COUNT($A$4:A72)+1&gt;MAX(Nafnalisti!$S$4:$S$425),"",A72+1)</f>
        <v>70</v>
      </c>
      <c r="B73" s="61" t="str">
        <f ca="1">IF(A73="","",IFERROR(INDEX(Úrvinnsla!$B$2:$B$421,MATCH($A73,Úrvinnsla!$E$2:$E$421,0)),""))</f>
        <v>Jónas Kristjánsson</v>
      </c>
      <c r="C73" s="63">
        <f ca="1">IFERROR(INDEX(Úrvinnsla!$C$2:$C$421,MATCH($A73,Úrvinnsla!$E$2:$E$421,0)),"")</f>
        <v>316.00009999999997</v>
      </c>
      <c r="D73" s="62">
        <f ca="1">IF(OFFSET(Nafnalisti!$C$3,MATCH($B73,Nafnalisti!$B$4:$B$425,0),COUNTA($D$3:D$3))=0,"",OFFSET(Nafnalisti!$C$3,MATCH($B73,Nafnalisti!$B$4:$B$425,0),COUNTA($D$3:D$3)))</f>
        <v>66</v>
      </c>
      <c r="E73" s="62">
        <f ca="1">IF(OFFSET(Nafnalisti!$C$3,MATCH($B73,Nafnalisti!$B$4:$B$425,0),COUNTA($D$3:E$3))=0,"",OFFSET(Nafnalisti!$C$3,MATCH($B73,Nafnalisti!$B$4:$B$425,0),COUNTA($D$3:E$3)))</f>
        <v>64</v>
      </c>
      <c r="F73" s="62">
        <f ca="1">IF(OFFSET(Nafnalisti!$C$3,MATCH($B73,Nafnalisti!$B$4:$B$425,0),COUNTA($D$3:F$3))=0,"",OFFSET(Nafnalisti!$C$3,MATCH($B73,Nafnalisti!$B$4:$B$425,0),COUNTA($D$3:F$3)))</f>
        <v>65</v>
      </c>
      <c r="G73" s="62">
        <f ca="1">IF(OFFSET(Nafnalisti!$C$3,MATCH($B73,Nafnalisti!$B$4:$B$425,0),COUNTA($D$3:G$3))=0,"",OFFSET(Nafnalisti!$C$3,MATCH($B73,Nafnalisti!$B$4:$B$425,0),COUNTA($D$3:G$3)))</f>
        <v>62</v>
      </c>
      <c r="H73" s="62">
        <f ca="1">IF(OFFSET(Nafnalisti!$C$3,MATCH($B73,Nafnalisti!$B$4:$B$425,0),COUNTA($D$3:H$3))=0,"",OFFSET(Nafnalisti!$C$3,MATCH($B73,Nafnalisti!$B$4:$B$425,0),COUNTA($D$3:H$3)))</f>
        <v>59</v>
      </c>
      <c r="I73" s="62" t="str">
        <f ca="1">IF(OFFSET(Nafnalisti!$C$3,MATCH($B73,Nafnalisti!$B$4:$B$425,0),COUNTA($D$3:I$3))=0,"",OFFSET(Nafnalisti!$C$3,MATCH($B73,Nafnalisti!$B$4:$B$425,0),COUNTA($D$3:I$3)))</f>
        <v/>
      </c>
      <c r="J73" s="62" t="str">
        <f ca="1">IF(OFFSET(Nafnalisti!$C$3,MATCH($B73,Nafnalisti!$B$4:$B$425,0),COUNTA($D$3:J$3))=0,"",OFFSET(Nafnalisti!$C$3,MATCH($B73,Nafnalisti!$B$4:$B$425,0),COUNTA($D$3:J$3)))</f>
        <v/>
      </c>
      <c r="K73" s="62" t="str">
        <f ca="1">IF(OFFSET(Nafnalisti!$C$3,MATCH($B73,Nafnalisti!$B$4:$B$425,0),COUNTA($D$3:K$3))=0,"",OFFSET(Nafnalisti!$C$3,MATCH($B73,Nafnalisti!$B$4:$B$425,0),COUNTA($D$3:K$3)))</f>
        <v/>
      </c>
      <c r="L73" s="62" t="str">
        <f ca="1">IF(OFFSET(Nafnalisti!$C$3,MATCH($B73,Nafnalisti!$B$4:$B$425,0),COUNTA($D$3:L$3))=0,"",OFFSET(Nafnalisti!$C$3,MATCH($B73,Nafnalisti!$B$4:$B$425,0),COUNTA($D$3:L$3)))</f>
        <v/>
      </c>
      <c r="M73" s="62" t="str">
        <f ca="1">IF(OFFSET(Nafnalisti!$C$3,MATCH($B73,Nafnalisti!$B$4:$B$425,0),COUNTA($D$3:M$3))=0,"",OFFSET(Nafnalisti!$C$3,MATCH($B73,Nafnalisti!$B$4:$B$425,0),COUNTA($D$3:M$3)))</f>
        <v/>
      </c>
      <c r="P73" s="1"/>
      <c r="T73" s="1"/>
      <c r="U73" s="1"/>
      <c r="V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8" customHeight="1" x14ac:dyDescent="0.2">
      <c r="A74" s="60">
        <f ca="1">IF(COUNT($A$4:A73)+1&gt;MAX(Nafnalisti!$S$4:$S$425),"",A73+1)</f>
        <v>71</v>
      </c>
      <c r="B74" s="61" t="str">
        <f ca="1">IF(A74="","",IFERROR(INDEX(Úrvinnsla!$B$2:$B$421,MATCH($A74,Úrvinnsla!$E$2:$E$421,0)),""))</f>
        <v>Ásgeir Norðdahl Ólafsson</v>
      </c>
      <c r="C74" s="63">
        <f ca="1">IFERROR(INDEX(Úrvinnsla!$C$2:$C$421,MATCH($A74,Úrvinnsla!$E$2:$E$421,0)),"")</f>
        <v>317.00009999999997</v>
      </c>
      <c r="D74" s="62">
        <f ca="1">IF(OFFSET(Nafnalisti!$C$3,MATCH($B74,Nafnalisti!$B$4:$B$425,0),COUNTA($D$3:D$3))=0,"",OFFSET(Nafnalisti!$C$3,MATCH($B74,Nafnalisti!$B$4:$B$425,0),COUNTA($D$3:D$3)))</f>
        <v>67</v>
      </c>
      <c r="E74" s="62">
        <f ca="1">IF(OFFSET(Nafnalisti!$C$3,MATCH($B74,Nafnalisti!$B$4:$B$425,0),COUNTA($D$3:E$3))=0,"",OFFSET(Nafnalisti!$C$3,MATCH($B74,Nafnalisti!$B$4:$B$425,0),COUNTA($D$3:E$3)))</f>
        <v>65</v>
      </c>
      <c r="F74" s="62">
        <f ca="1">IF(OFFSET(Nafnalisti!$C$3,MATCH($B74,Nafnalisti!$B$4:$B$425,0),COUNTA($D$3:F$3))=0,"",OFFSET(Nafnalisti!$C$3,MATCH($B74,Nafnalisti!$B$4:$B$425,0),COUNTA($D$3:F$3)))</f>
        <v>61</v>
      </c>
      <c r="G74" s="62">
        <f ca="1">IF(OFFSET(Nafnalisti!$C$3,MATCH($B74,Nafnalisti!$B$4:$B$425,0),COUNTA($D$3:G$3))=0,"",OFFSET(Nafnalisti!$C$3,MATCH($B74,Nafnalisti!$B$4:$B$425,0),COUNTA($D$3:G$3)))</f>
        <v>63</v>
      </c>
      <c r="H74" s="62">
        <f ca="1">IF(OFFSET(Nafnalisti!$C$3,MATCH($B74,Nafnalisti!$B$4:$B$425,0),COUNTA($D$3:H$3))=0,"",OFFSET(Nafnalisti!$C$3,MATCH($B74,Nafnalisti!$B$4:$B$425,0),COUNTA($D$3:H$3)))</f>
        <v>61</v>
      </c>
      <c r="I74" s="62" t="str">
        <f ca="1">IF(OFFSET(Nafnalisti!$C$3,MATCH($B74,Nafnalisti!$B$4:$B$425,0),COUNTA($D$3:I$3))=0,"",OFFSET(Nafnalisti!$C$3,MATCH($B74,Nafnalisti!$B$4:$B$425,0),COUNTA($D$3:I$3)))</f>
        <v/>
      </c>
      <c r="J74" s="62" t="str">
        <f ca="1">IF(OFFSET(Nafnalisti!$C$3,MATCH($B74,Nafnalisti!$B$4:$B$425,0),COUNTA($D$3:J$3))=0,"",OFFSET(Nafnalisti!$C$3,MATCH($B74,Nafnalisti!$B$4:$B$425,0),COUNTA($D$3:J$3)))</f>
        <v/>
      </c>
      <c r="K74" s="62" t="str">
        <f ca="1">IF(OFFSET(Nafnalisti!$C$3,MATCH($B74,Nafnalisti!$B$4:$B$425,0),COUNTA($D$3:K$3))=0,"",OFFSET(Nafnalisti!$C$3,MATCH($B74,Nafnalisti!$B$4:$B$425,0),COUNTA($D$3:K$3)))</f>
        <v/>
      </c>
      <c r="L74" s="62" t="str">
        <f ca="1">IF(OFFSET(Nafnalisti!$C$3,MATCH($B74,Nafnalisti!$B$4:$B$425,0),COUNTA($D$3:L$3))=0,"",OFFSET(Nafnalisti!$C$3,MATCH($B74,Nafnalisti!$B$4:$B$425,0),COUNTA($D$3:L$3)))</f>
        <v/>
      </c>
      <c r="M74" s="62" t="str">
        <f ca="1">IF(OFFSET(Nafnalisti!$C$3,MATCH($B74,Nafnalisti!$B$4:$B$425,0),COUNTA($D$3:M$3))=0,"",OFFSET(Nafnalisti!$C$3,MATCH($B74,Nafnalisti!$B$4:$B$425,0),COUNTA($D$3:M$3)))</f>
        <v/>
      </c>
      <c r="P74" s="1"/>
      <c r="T74" s="1"/>
      <c r="U74" s="1"/>
      <c r="V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8" customHeight="1" x14ac:dyDescent="0.2">
      <c r="A75" s="60">
        <f ca="1">IF(COUNT($A$4:A74)+1&gt;MAX(Nafnalisti!$S$4:$S$425),"",A74+1)</f>
        <v>72</v>
      </c>
      <c r="B75" s="61" t="str">
        <f ca="1">IF(A75="","",IFERROR(INDEX(Úrvinnsla!$B$2:$B$421,MATCH($A75,Úrvinnsla!$E$2:$E$421,0)),""))</f>
        <v>Oddur Sigurðsson</v>
      </c>
      <c r="C75" s="63">
        <f ca="1">IFERROR(INDEX(Úrvinnsla!$C$2:$C$421,MATCH($A75,Úrvinnsla!$E$2:$E$421,0)),"")</f>
        <v>317.00009999999997</v>
      </c>
      <c r="D75" s="62">
        <f ca="1">IF(OFFSET(Nafnalisti!$C$3,MATCH($B75,Nafnalisti!$B$4:$B$425,0),COUNTA($D$3:D$3))=0,"",OFFSET(Nafnalisti!$C$3,MATCH($B75,Nafnalisti!$B$4:$B$425,0),COUNTA($D$3:D$3)))</f>
        <v>66</v>
      </c>
      <c r="E75" s="62">
        <f ca="1">IF(OFFSET(Nafnalisti!$C$3,MATCH($B75,Nafnalisti!$B$4:$B$425,0),COUNTA($D$3:E$3))=0,"",OFFSET(Nafnalisti!$C$3,MATCH($B75,Nafnalisti!$B$4:$B$425,0),COUNTA($D$3:E$3)))</f>
        <v>65</v>
      </c>
      <c r="F75" s="62">
        <f ca="1">IF(OFFSET(Nafnalisti!$C$3,MATCH($B75,Nafnalisti!$B$4:$B$425,0),COUNTA($D$3:F$3))=0,"",OFFSET(Nafnalisti!$C$3,MATCH($B75,Nafnalisti!$B$4:$B$425,0),COUNTA($D$3:F$3)))</f>
        <v>64</v>
      </c>
      <c r="G75" s="62">
        <f ca="1">IF(OFFSET(Nafnalisti!$C$3,MATCH($B75,Nafnalisti!$B$4:$B$425,0),COUNTA($D$3:G$3))=0,"",OFFSET(Nafnalisti!$C$3,MATCH($B75,Nafnalisti!$B$4:$B$425,0),COUNTA($D$3:G$3)))</f>
        <v>65</v>
      </c>
      <c r="H75" s="62">
        <f ca="1">IF(OFFSET(Nafnalisti!$C$3,MATCH($B75,Nafnalisti!$B$4:$B$425,0),COUNTA($D$3:H$3))=0,"",OFFSET(Nafnalisti!$C$3,MATCH($B75,Nafnalisti!$B$4:$B$425,0),COUNTA($D$3:H$3)))</f>
        <v>57</v>
      </c>
      <c r="I75" s="62" t="str">
        <f ca="1">IF(OFFSET(Nafnalisti!$C$3,MATCH($B75,Nafnalisti!$B$4:$B$425,0),COUNTA($D$3:I$3))=0,"",OFFSET(Nafnalisti!$C$3,MATCH($B75,Nafnalisti!$B$4:$B$425,0),COUNTA($D$3:I$3)))</f>
        <v/>
      </c>
      <c r="J75" s="62" t="str">
        <f ca="1">IF(OFFSET(Nafnalisti!$C$3,MATCH($B75,Nafnalisti!$B$4:$B$425,0),COUNTA($D$3:J$3))=0,"",OFFSET(Nafnalisti!$C$3,MATCH($B75,Nafnalisti!$B$4:$B$425,0),COUNTA($D$3:J$3)))</f>
        <v/>
      </c>
      <c r="K75" s="62" t="str">
        <f ca="1">IF(OFFSET(Nafnalisti!$C$3,MATCH($B75,Nafnalisti!$B$4:$B$425,0),COUNTA($D$3:K$3))=0,"",OFFSET(Nafnalisti!$C$3,MATCH($B75,Nafnalisti!$B$4:$B$425,0),COUNTA($D$3:K$3)))</f>
        <v/>
      </c>
      <c r="L75" s="62" t="str">
        <f ca="1">IF(OFFSET(Nafnalisti!$C$3,MATCH($B75,Nafnalisti!$B$4:$B$425,0),COUNTA($D$3:L$3))=0,"",OFFSET(Nafnalisti!$C$3,MATCH($B75,Nafnalisti!$B$4:$B$425,0),COUNTA($D$3:L$3)))</f>
        <v/>
      </c>
      <c r="M75" s="62" t="str">
        <f ca="1">IF(OFFSET(Nafnalisti!$C$3,MATCH($B75,Nafnalisti!$B$4:$B$425,0),COUNTA($D$3:M$3))=0,"",OFFSET(Nafnalisti!$C$3,MATCH($B75,Nafnalisti!$B$4:$B$425,0),COUNTA($D$3:M$3)))</f>
        <v/>
      </c>
      <c r="P75" s="1"/>
      <c r="T75" s="1"/>
      <c r="U75" s="1"/>
      <c r="V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8" customHeight="1" x14ac:dyDescent="0.2">
      <c r="A76" s="60">
        <f ca="1">IF(COUNT($A$4:A75)+1&gt;MAX(Nafnalisti!$S$4:$S$425),"",A75+1)</f>
        <v>73</v>
      </c>
      <c r="B76" s="61" t="str">
        <f ca="1">IF(A76="","",IFERROR(INDEX(Úrvinnsla!$B$2:$B$421,MATCH($A76,Úrvinnsla!$E$2:$E$421,0)),""))</f>
        <v>Ragnar Guðmundsson</v>
      </c>
      <c r="C76" s="63">
        <f ca="1">IFERROR(INDEX(Úrvinnsla!$C$2:$C$421,MATCH($A76,Úrvinnsla!$E$2:$E$421,0)),"")</f>
        <v>317.00009999999997</v>
      </c>
      <c r="D76" s="62">
        <f ca="1">IF(OFFSET(Nafnalisti!$C$3,MATCH($B76,Nafnalisti!$B$4:$B$425,0),COUNTA($D$3:D$3))=0,"",OFFSET(Nafnalisti!$C$3,MATCH($B76,Nafnalisti!$B$4:$B$425,0),COUNTA($D$3:D$3)))</f>
        <v>70</v>
      </c>
      <c r="E76" s="62">
        <f ca="1">IF(OFFSET(Nafnalisti!$C$3,MATCH($B76,Nafnalisti!$B$4:$B$425,0),COUNTA($D$3:E$3))=0,"",OFFSET(Nafnalisti!$C$3,MATCH($B76,Nafnalisti!$B$4:$B$425,0),COUNTA($D$3:E$3)))</f>
        <v>63</v>
      </c>
      <c r="F76" s="62">
        <f ca="1">IF(OFFSET(Nafnalisti!$C$3,MATCH($B76,Nafnalisti!$B$4:$B$425,0),COUNTA($D$3:F$3))=0,"",OFFSET(Nafnalisti!$C$3,MATCH($B76,Nafnalisti!$B$4:$B$425,0),COUNTA($D$3:F$3)))</f>
        <v>54</v>
      </c>
      <c r="G76" s="62">
        <f ca="1">IF(OFFSET(Nafnalisti!$C$3,MATCH($B76,Nafnalisti!$B$4:$B$425,0),COUNTA($D$3:G$3))=0,"",OFFSET(Nafnalisti!$C$3,MATCH($B76,Nafnalisti!$B$4:$B$425,0),COUNTA($D$3:G$3)))</f>
        <v>66</v>
      </c>
      <c r="H76" s="62">
        <f ca="1">IF(OFFSET(Nafnalisti!$C$3,MATCH($B76,Nafnalisti!$B$4:$B$425,0),COUNTA($D$3:H$3))=0,"",OFFSET(Nafnalisti!$C$3,MATCH($B76,Nafnalisti!$B$4:$B$425,0),COUNTA($D$3:H$3)))</f>
        <v>64</v>
      </c>
      <c r="I76" s="62" t="str">
        <f ca="1">IF(OFFSET(Nafnalisti!$C$3,MATCH($B76,Nafnalisti!$B$4:$B$425,0),COUNTA($D$3:I$3))=0,"",OFFSET(Nafnalisti!$C$3,MATCH($B76,Nafnalisti!$B$4:$B$425,0),COUNTA($D$3:I$3)))</f>
        <v/>
      </c>
      <c r="J76" s="62" t="str">
        <f ca="1">IF(OFFSET(Nafnalisti!$C$3,MATCH($B76,Nafnalisti!$B$4:$B$425,0),COUNTA($D$3:J$3))=0,"",OFFSET(Nafnalisti!$C$3,MATCH($B76,Nafnalisti!$B$4:$B$425,0),COUNTA($D$3:J$3)))</f>
        <v/>
      </c>
      <c r="K76" s="62" t="str">
        <f ca="1">IF(OFFSET(Nafnalisti!$C$3,MATCH($B76,Nafnalisti!$B$4:$B$425,0),COUNTA($D$3:K$3))=0,"",OFFSET(Nafnalisti!$C$3,MATCH($B76,Nafnalisti!$B$4:$B$425,0),COUNTA($D$3:K$3)))</f>
        <v/>
      </c>
      <c r="L76" s="62" t="str">
        <f ca="1">IF(OFFSET(Nafnalisti!$C$3,MATCH($B76,Nafnalisti!$B$4:$B$425,0),COUNTA($D$3:L$3))=0,"",OFFSET(Nafnalisti!$C$3,MATCH($B76,Nafnalisti!$B$4:$B$425,0),COUNTA($D$3:L$3)))</f>
        <v/>
      </c>
      <c r="M76" s="62" t="str">
        <f ca="1">IF(OFFSET(Nafnalisti!$C$3,MATCH($B76,Nafnalisti!$B$4:$B$425,0),COUNTA($D$3:M$3))=0,"",OFFSET(Nafnalisti!$C$3,MATCH($B76,Nafnalisti!$B$4:$B$425,0),COUNTA($D$3:M$3)))</f>
        <v/>
      </c>
      <c r="P76" s="1"/>
      <c r="T76" s="1"/>
      <c r="U76" s="1"/>
      <c r="V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8" customHeight="1" x14ac:dyDescent="0.2">
      <c r="A77" s="60">
        <f ca="1">IF(COUNT($A$4:A76)+1&gt;MAX(Nafnalisti!$S$4:$S$425),"",A76+1)</f>
        <v>74</v>
      </c>
      <c r="B77" s="61" t="str">
        <f ca="1">IF(A77="","",IFERROR(INDEX(Úrvinnsla!$B$2:$B$421,MATCH($A77,Úrvinnsla!$E$2:$E$421,0)),""))</f>
        <v>Gunnar Geirsson</v>
      </c>
      <c r="C77" s="63">
        <f ca="1">IFERROR(INDEX(Úrvinnsla!$C$2:$C$421,MATCH($A77,Úrvinnsla!$E$2:$E$421,0)),"")</f>
        <v>317.00009999999997</v>
      </c>
      <c r="D77" s="62">
        <f ca="1">IF(OFFSET(Nafnalisti!$C$3,MATCH($B77,Nafnalisti!$B$4:$B$425,0),COUNTA($D$3:D$3))=0,"",OFFSET(Nafnalisti!$C$3,MATCH($B77,Nafnalisti!$B$4:$B$425,0),COUNTA($D$3:D$3)))</f>
        <v>69</v>
      </c>
      <c r="E77" s="62">
        <f ca="1">IF(OFFSET(Nafnalisti!$C$3,MATCH($B77,Nafnalisti!$B$4:$B$425,0),COUNTA($D$3:E$3))=0,"",OFFSET(Nafnalisti!$C$3,MATCH($B77,Nafnalisti!$B$4:$B$425,0),COUNTA($D$3:E$3)))</f>
        <v>65</v>
      </c>
      <c r="F77" s="62">
        <f ca="1">IF(OFFSET(Nafnalisti!$C$3,MATCH($B77,Nafnalisti!$B$4:$B$425,0),COUNTA($D$3:F$3))=0,"",OFFSET(Nafnalisti!$C$3,MATCH($B77,Nafnalisti!$B$4:$B$425,0),COUNTA($D$3:F$3)))</f>
        <v>62</v>
      </c>
      <c r="G77" s="62">
        <f ca="1">IF(OFFSET(Nafnalisti!$C$3,MATCH($B77,Nafnalisti!$B$4:$B$425,0),COUNTA($D$3:G$3))=0,"",OFFSET(Nafnalisti!$C$3,MATCH($B77,Nafnalisti!$B$4:$B$425,0),COUNTA($D$3:G$3)))</f>
        <v>63</v>
      </c>
      <c r="H77" s="62">
        <f ca="1">IF(OFFSET(Nafnalisti!$C$3,MATCH($B77,Nafnalisti!$B$4:$B$425,0),COUNTA($D$3:H$3))=0,"",OFFSET(Nafnalisti!$C$3,MATCH($B77,Nafnalisti!$B$4:$B$425,0),COUNTA($D$3:H$3)))</f>
        <v>58</v>
      </c>
      <c r="I77" s="62" t="str">
        <f ca="1">IF(OFFSET(Nafnalisti!$C$3,MATCH($B77,Nafnalisti!$B$4:$B$425,0),COUNTA($D$3:I$3))=0,"",OFFSET(Nafnalisti!$C$3,MATCH($B77,Nafnalisti!$B$4:$B$425,0),COUNTA($D$3:I$3)))</f>
        <v/>
      </c>
      <c r="J77" s="62" t="str">
        <f ca="1">IF(OFFSET(Nafnalisti!$C$3,MATCH($B77,Nafnalisti!$B$4:$B$425,0),COUNTA($D$3:J$3))=0,"",OFFSET(Nafnalisti!$C$3,MATCH($B77,Nafnalisti!$B$4:$B$425,0),COUNTA($D$3:J$3)))</f>
        <v/>
      </c>
      <c r="K77" s="62" t="str">
        <f ca="1">IF(OFFSET(Nafnalisti!$C$3,MATCH($B77,Nafnalisti!$B$4:$B$425,0),COUNTA($D$3:K$3))=0,"",OFFSET(Nafnalisti!$C$3,MATCH($B77,Nafnalisti!$B$4:$B$425,0),COUNTA($D$3:K$3)))</f>
        <v/>
      </c>
      <c r="L77" s="62" t="str">
        <f ca="1">IF(OFFSET(Nafnalisti!$C$3,MATCH($B77,Nafnalisti!$B$4:$B$425,0),COUNTA($D$3:L$3))=0,"",OFFSET(Nafnalisti!$C$3,MATCH($B77,Nafnalisti!$B$4:$B$425,0),COUNTA($D$3:L$3)))</f>
        <v/>
      </c>
      <c r="M77" s="62" t="str">
        <f ca="1">IF(OFFSET(Nafnalisti!$C$3,MATCH($B77,Nafnalisti!$B$4:$B$425,0),COUNTA($D$3:M$3))=0,"",OFFSET(Nafnalisti!$C$3,MATCH($B77,Nafnalisti!$B$4:$B$425,0),COUNTA($D$3:M$3)))</f>
        <v/>
      </c>
      <c r="P77" s="1"/>
      <c r="T77" s="1"/>
      <c r="U77" s="1"/>
      <c r="V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8" customHeight="1" x14ac:dyDescent="0.2">
      <c r="A78" s="60">
        <f ca="1">IF(COUNT($A$4:A77)+1&gt;MAX(Nafnalisti!$S$4:$S$425),"",A77+1)</f>
        <v>75</v>
      </c>
      <c r="B78" s="61" t="str">
        <f ca="1">IF(A78="","",IFERROR(INDEX(Úrvinnsla!$B$2:$B$421,MATCH($A78,Úrvinnsla!$E$2:$E$421,0)),""))</f>
        <v>Jón Hallgrímsson</v>
      </c>
      <c r="C78" s="63">
        <f ca="1">IFERROR(INDEX(Úrvinnsla!$C$2:$C$421,MATCH($A78,Úrvinnsla!$E$2:$E$421,0)),"")</f>
        <v>319.00009999999997</v>
      </c>
      <c r="D78" s="62">
        <f ca="1">IF(OFFSET(Nafnalisti!$C$3,MATCH($B78,Nafnalisti!$B$4:$B$425,0),COUNTA($D$3:D$3))=0,"",OFFSET(Nafnalisti!$C$3,MATCH($B78,Nafnalisti!$B$4:$B$425,0),COUNTA($D$3:D$3)))</f>
        <v>64</v>
      </c>
      <c r="E78" s="62">
        <f ca="1">IF(OFFSET(Nafnalisti!$C$3,MATCH($B78,Nafnalisti!$B$4:$B$425,0),COUNTA($D$3:E$3))=0,"",OFFSET(Nafnalisti!$C$3,MATCH($B78,Nafnalisti!$B$4:$B$425,0),COUNTA($D$3:E$3)))</f>
        <v>65</v>
      </c>
      <c r="F78" s="62">
        <f ca="1">IF(OFFSET(Nafnalisti!$C$3,MATCH($B78,Nafnalisti!$B$4:$B$425,0),COUNTA($D$3:F$3))=0,"",OFFSET(Nafnalisti!$C$3,MATCH($B78,Nafnalisti!$B$4:$B$425,0),COUNTA($D$3:F$3)))</f>
        <v>59</v>
      </c>
      <c r="G78" s="62">
        <f ca="1">IF(OFFSET(Nafnalisti!$C$3,MATCH($B78,Nafnalisti!$B$4:$B$425,0),COUNTA($D$3:G$3))=0,"",OFFSET(Nafnalisti!$C$3,MATCH($B78,Nafnalisti!$B$4:$B$425,0),COUNTA($D$3:G$3)))</f>
        <v>66</v>
      </c>
      <c r="H78" s="62">
        <f ca="1">IF(OFFSET(Nafnalisti!$C$3,MATCH($B78,Nafnalisti!$B$4:$B$425,0),COUNTA($D$3:H$3))=0,"",OFFSET(Nafnalisti!$C$3,MATCH($B78,Nafnalisti!$B$4:$B$425,0),COUNTA($D$3:H$3)))</f>
        <v>65</v>
      </c>
      <c r="I78" s="62" t="str">
        <f ca="1">IF(OFFSET(Nafnalisti!$C$3,MATCH($B78,Nafnalisti!$B$4:$B$425,0),COUNTA($D$3:I$3))=0,"",OFFSET(Nafnalisti!$C$3,MATCH($B78,Nafnalisti!$B$4:$B$425,0),COUNTA($D$3:I$3)))</f>
        <v/>
      </c>
      <c r="J78" s="62" t="str">
        <f ca="1">IF(OFFSET(Nafnalisti!$C$3,MATCH($B78,Nafnalisti!$B$4:$B$425,0),COUNTA($D$3:J$3))=0,"",OFFSET(Nafnalisti!$C$3,MATCH($B78,Nafnalisti!$B$4:$B$425,0),COUNTA($D$3:J$3)))</f>
        <v/>
      </c>
      <c r="K78" s="62" t="str">
        <f ca="1">IF(OFFSET(Nafnalisti!$C$3,MATCH($B78,Nafnalisti!$B$4:$B$425,0),COUNTA($D$3:K$3))=0,"",OFFSET(Nafnalisti!$C$3,MATCH($B78,Nafnalisti!$B$4:$B$425,0),COUNTA($D$3:K$3)))</f>
        <v/>
      </c>
      <c r="L78" s="62" t="str">
        <f ca="1">IF(OFFSET(Nafnalisti!$C$3,MATCH($B78,Nafnalisti!$B$4:$B$425,0),COUNTA($D$3:L$3))=0,"",OFFSET(Nafnalisti!$C$3,MATCH($B78,Nafnalisti!$B$4:$B$425,0),COUNTA($D$3:L$3)))</f>
        <v/>
      </c>
      <c r="M78" s="62" t="str">
        <f ca="1">IF(OFFSET(Nafnalisti!$C$3,MATCH($B78,Nafnalisti!$B$4:$B$425,0),COUNTA($D$3:M$3))=0,"",OFFSET(Nafnalisti!$C$3,MATCH($B78,Nafnalisti!$B$4:$B$425,0),COUNTA($D$3:M$3)))</f>
        <v/>
      </c>
      <c r="P78" s="1"/>
      <c r="T78" s="1"/>
      <c r="U78" s="1"/>
      <c r="V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8" customHeight="1" x14ac:dyDescent="0.2">
      <c r="A79" s="60">
        <f ca="1">IF(COUNT($A$4:A78)+1&gt;MAX(Nafnalisti!$S$4:$S$425),"",A78+1)</f>
        <v>76</v>
      </c>
      <c r="B79" s="61" t="str">
        <f ca="1">IF(A79="","",IFERROR(INDEX(Úrvinnsla!$B$2:$B$421,MATCH($A79,Úrvinnsla!$E$2:$E$421,0)),""))</f>
        <v>Baldur Örn Badursson</v>
      </c>
      <c r="C79" s="63">
        <f ca="1">IFERROR(INDEX(Úrvinnsla!$C$2:$C$421,MATCH($A79,Úrvinnsla!$E$2:$E$421,0)),"")</f>
        <v>319.00009999999997</v>
      </c>
      <c r="D79" s="62">
        <f ca="1">IF(OFFSET(Nafnalisti!$C$3,MATCH($B79,Nafnalisti!$B$4:$B$425,0),COUNTA($D$3:D$3))=0,"",OFFSET(Nafnalisti!$C$3,MATCH($B79,Nafnalisti!$B$4:$B$425,0),COUNTA($D$3:D$3)))</f>
        <v>68</v>
      </c>
      <c r="E79" s="62">
        <f ca="1">IF(OFFSET(Nafnalisti!$C$3,MATCH($B79,Nafnalisti!$B$4:$B$425,0),COUNTA($D$3:E$3))=0,"",OFFSET(Nafnalisti!$C$3,MATCH($B79,Nafnalisti!$B$4:$B$425,0),COUNTA($D$3:E$3)))</f>
        <v>66</v>
      </c>
      <c r="F79" s="62">
        <f ca="1">IF(OFFSET(Nafnalisti!$C$3,MATCH($B79,Nafnalisti!$B$4:$B$425,0),COUNTA($D$3:F$3))=0,"",OFFSET(Nafnalisti!$C$3,MATCH($B79,Nafnalisti!$B$4:$B$425,0),COUNTA($D$3:F$3)))</f>
        <v>59</v>
      </c>
      <c r="G79" s="62">
        <f ca="1">IF(OFFSET(Nafnalisti!$C$3,MATCH($B79,Nafnalisti!$B$4:$B$425,0),COUNTA($D$3:G$3))=0,"",OFFSET(Nafnalisti!$C$3,MATCH($B79,Nafnalisti!$B$4:$B$425,0),COUNTA($D$3:G$3)))</f>
        <v>65</v>
      </c>
      <c r="H79" s="62">
        <f ca="1">IF(OFFSET(Nafnalisti!$C$3,MATCH($B79,Nafnalisti!$B$4:$B$425,0),COUNTA($D$3:H$3))=0,"",OFFSET(Nafnalisti!$C$3,MATCH($B79,Nafnalisti!$B$4:$B$425,0),COUNTA($D$3:H$3)))</f>
        <v>61</v>
      </c>
      <c r="I79" s="62" t="str">
        <f ca="1">IF(OFFSET(Nafnalisti!$C$3,MATCH($B79,Nafnalisti!$B$4:$B$425,0),COUNTA($D$3:I$3))=0,"",OFFSET(Nafnalisti!$C$3,MATCH($B79,Nafnalisti!$B$4:$B$425,0),COUNTA($D$3:I$3)))</f>
        <v/>
      </c>
      <c r="J79" s="62" t="str">
        <f ca="1">IF(OFFSET(Nafnalisti!$C$3,MATCH($B79,Nafnalisti!$B$4:$B$425,0),COUNTA($D$3:J$3))=0,"",OFFSET(Nafnalisti!$C$3,MATCH($B79,Nafnalisti!$B$4:$B$425,0),COUNTA($D$3:J$3)))</f>
        <v/>
      </c>
      <c r="K79" s="62" t="str">
        <f ca="1">IF(OFFSET(Nafnalisti!$C$3,MATCH($B79,Nafnalisti!$B$4:$B$425,0),COUNTA($D$3:K$3))=0,"",OFFSET(Nafnalisti!$C$3,MATCH($B79,Nafnalisti!$B$4:$B$425,0),COUNTA($D$3:K$3)))</f>
        <v/>
      </c>
      <c r="L79" s="62" t="str">
        <f ca="1">IF(OFFSET(Nafnalisti!$C$3,MATCH($B79,Nafnalisti!$B$4:$B$425,0),COUNTA($D$3:L$3))=0,"",OFFSET(Nafnalisti!$C$3,MATCH($B79,Nafnalisti!$B$4:$B$425,0),COUNTA($D$3:L$3)))</f>
        <v/>
      </c>
      <c r="M79" s="62" t="str">
        <f ca="1">IF(OFFSET(Nafnalisti!$C$3,MATCH($B79,Nafnalisti!$B$4:$B$425,0),COUNTA($D$3:M$3))=0,"",OFFSET(Nafnalisti!$C$3,MATCH($B79,Nafnalisti!$B$4:$B$425,0),COUNTA($D$3:M$3)))</f>
        <v/>
      </c>
      <c r="P79" s="1"/>
      <c r="T79" s="1"/>
      <c r="U79" s="1"/>
      <c r="V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8" customHeight="1" x14ac:dyDescent="0.2">
      <c r="A80" s="60">
        <f ca="1">IF(COUNT($A$4:A79)+1&gt;MAX(Nafnalisti!$S$4:$S$425),"",A79+1)</f>
        <v>77</v>
      </c>
      <c r="B80" s="61" t="str">
        <f ca="1">IF(A80="","",IFERROR(INDEX(Úrvinnsla!$B$2:$B$421,MATCH($A80,Úrvinnsla!$E$2:$E$421,0)),""))</f>
        <v>Jóhannes Ragnar Ólafsson</v>
      </c>
      <c r="C80" s="63">
        <f ca="1">IFERROR(INDEX(Úrvinnsla!$C$2:$C$421,MATCH($A80,Úrvinnsla!$E$2:$E$421,0)),"")</f>
        <v>319.00009999999997</v>
      </c>
      <c r="D80" s="62">
        <f ca="1">IF(OFFSET(Nafnalisti!$C$3,MATCH($B80,Nafnalisti!$B$4:$B$425,0),COUNTA($D$3:D$3))=0,"",OFFSET(Nafnalisti!$C$3,MATCH($B80,Nafnalisti!$B$4:$B$425,0),COUNTA($D$3:D$3)))</f>
        <v>68</v>
      </c>
      <c r="E80" s="62">
        <f ca="1">IF(OFFSET(Nafnalisti!$C$3,MATCH($B80,Nafnalisti!$B$4:$B$425,0),COUNTA($D$3:E$3))=0,"",OFFSET(Nafnalisti!$C$3,MATCH($B80,Nafnalisti!$B$4:$B$425,0),COUNTA($D$3:E$3)))</f>
        <v>66</v>
      </c>
      <c r="F80" s="62">
        <f ca="1">IF(OFFSET(Nafnalisti!$C$3,MATCH($B80,Nafnalisti!$B$4:$B$425,0),COUNTA($D$3:F$3))=0,"",OFFSET(Nafnalisti!$C$3,MATCH($B80,Nafnalisti!$B$4:$B$425,0),COUNTA($D$3:F$3)))</f>
        <v>64</v>
      </c>
      <c r="G80" s="62">
        <f ca="1">IF(OFFSET(Nafnalisti!$C$3,MATCH($B80,Nafnalisti!$B$4:$B$425,0),COUNTA($D$3:G$3))=0,"",OFFSET(Nafnalisti!$C$3,MATCH($B80,Nafnalisti!$B$4:$B$425,0),COUNTA($D$3:G$3)))</f>
        <v>63</v>
      </c>
      <c r="H80" s="62">
        <f ca="1">IF(OFFSET(Nafnalisti!$C$3,MATCH($B80,Nafnalisti!$B$4:$B$425,0),COUNTA($D$3:H$3))=0,"",OFFSET(Nafnalisti!$C$3,MATCH($B80,Nafnalisti!$B$4:$B$425,0),COUNTA($D$3:H$3)))</f>
        <v>58</v>
      </c>
      <c r="I80" s="62" t="str">
        <f ca="1">IF(OFFSET(Nafnalisti!$C$3,MATCH($B80,Nafnalisti!$B$4:$B$425,0),COUNTA($D$3:I$3))=0,"",OFFSET(Nafnalisti!$C$3,MATCH($B80,Nafnalisti!$B$4:$B$425,0),COUNTA($D$3:I$3)))</f>
        <v/>
      </c>
      <c r="J80" s="62" t="str">
        <f ca="1">IF(OFFSET(Nafnalisti!$C$3,MATCH($B80,Nafnalisti!$B$4:$B$425,0),COUNTA($D$3:J$3))=0,"",OFFSET(Nafnalisti!$C$3,MATCH($B80,Nafnalisti!$B$4:$B$425,0),COUNTA($D$3:J$3)))</f>
        <v/>
      </c>
      <c r="K80" s="62" t="str">
        <f ca="1">IF(OFFSET(Nafnalisti!$C$3,MATCH($B80,Nafnalisti!$B$4:$B$425,0),COUNTA($D$3:K$3))=0,"",OFFSET(Nafnalisti!$C$3,MATCH($B80,Nafnalisti!$B$4:$B$425,0),COUNTA($D$3:K$3)))</f>
        <v/>
      </c>
      <c r="L80" s="62" t="str">
        <f ca="1">IF(OFFSET(Nafnalisti!$C$3,MATCH($B80,Nafnalisti!$B$4:$B$425,0),COUNTA($D$3:L$3))=0,"",OFFSET(Nafnalisti!$C$3,MATCH($B80,Nafnalisti!$B$4:$B$425,0),COUNTA($D$3:L$3)))</f>
        <v/>
      </c>
      <c r="M80" s="62" t="str">
        <f ca="1">IF(OFFSET(Nafnalisti!$C$3,MATCH($B80,Nafnalisti!$B$4:$B$425,0),COUNTA($D$3:M$3))=0,"",OFFSET(Nafnalisti!$C$3,MATCH($B80,Nafnalisti!$B$4:$B$425,0),COUNTA($D$3:M$3)))</f>
        <v/>
      </c>
      <c r="P80" s="1"/>
      <c r="T80" s="1"/>
      <c r="U80" s="1"/>
      <c r="V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8" customHeight="1" x14ac:dyDescent="0.2">
      <c r="A81" s="60">
        <f ca="1">IF(COUNT($A$4:A80)+1&gt;MAX(Nafnalisti!$S$4:$S$425),"",A80+1)</f>
        <v>78</v>
      </c>
      <c r="B81" s="61" t="str">
        <f ca="1">IF(A81="","",IFERROR(INDEX(Úrvinnsla!$B$2:$B$421,MATCH($A81,Úrvinnsla!$E$2:$E$421,0)),""))</f>
        <v>Bragi Már Bragason</v>
      </c>
      <c r="C81" s="63">
        <f ca="1">IFERROR(INDEX(Úrvinnsla!$C$2:$C$421,MATCH($A81,Úrvinnsla!$E$2:$E$421,0)),"")</f>
        <v>319.00009999999997</v>
      </c>
      <c r="D81" s="62">
        <f ca="1">IF(OFFSET(Nafnalisti!$C$3,MATCH($B81,Nafnalisti!$B$4:$B$425,0),COUNTA($D$3:D$3))=0,"",OFFSET(Nafnalisti!$C$3,MATCH($B81,Nafnalisti!$B$4:$B$425,0),COUNTA($D$3:D$3)))</f>
        <v>61</v>
      </c>
      <c r="E81" s="62">
        <f ca="1">IF(OFFSET(Nafnalisti!$C$3,MATCH($B81,Nafnalisti!$B$4:$B$425,0),COUNTA($D$3:E$3))=0,"",OFFSET(Nafnalisti!$C$3,MATCH($B81,Nafnalisti!$B$4:$B$425,0),COUNTA($D$3:E$3)))</f>
        <v>65</v>
      </c>
      <c r="F81" s="62">
        <f ca="1">IF(OFFSET(Nafnalisti!$C$3,MATCH($B81,Nafnalisti!$B$4:$B$425,0),COUNTA($D$3:F$3))=0,"",OFFSET(Nafnalisti!$C$3,MATCH($B81,Nafnalisti!$B$4:$B$425,0),COUNTA($D$3:F$3)))</f>
        <v>63</v>
      </c>
      <c r="G81" s="62">
        <f ca="1">IF(OFFSET(Nafnalisti!$C$3,MATCH($B81,Nafnalisti!$B$4:$B$425,0),COUNTA($D$3:G$3))=0,"",OFFSET(Nafnalisti!$C$3,MATCH($B81,Nafnalisti!$B$4:$B$425,0),COUNTA($D$3:G$3)))</f>
        <v>65</v>
      </c>
      <c r="H81" s="62">
        <f ca="1">IF(OFFSET(Nafnalisti!$C$3,MATCH($B81,Nafnalisti!$B$4:$B$425,0),COUNTA($D$3:H$3))=0,"",OFFSET(Nafnalisti!$C$3,MATCH($B81,Nafnalisti!$B$4:$B$425,0),COUNTA($D$3:H$3)))</f>
        <v>65</v>
      </c>
      <c r="I81" s="62" t="str">
        <f ca="1">IF(OFFSET(Nafnalisti!$C$3,MATCH($B81,Nafnalisti!$B$4:$B$425,0),COUNTA($D$3:I$3))=0,"",OFFSET(Nafnalisti!$C$3,MATCH($B81,Nafnalisti!$B$4:$B$425,0),COUNTA($D$3:I$3)))</f>
        <v/>
      </c>
      <c r="J81" s="62" t="str">
        <f ca="1">IF(OFFSET(Nafnalisti!$C$3,MATCH($B81,Nafnalisti!$B$4:$B$425,0),COUNTA($D$3:J$3))=0,"",OFFSET(Nafnalisti!$C$3,MATCH($B81,Nafnalisti!$B$4:$B$425,0),COUNTA($D$3:J$3)))</f>
        <v/>
      </c>
      <c r="K81" s="62" t="str">
        <f ca="1">IF(OFFSET(Nafnalisti!$C$3,MATCH($B81,Nafnalisti!$B$4:$B$425,0),COUNTA($D$3:K$3))=0,"",OFFSET(Nafnalisti!$C$3,MATCH($B81,Nafnalisti!$B$4:$B$425,0),COUNTA($D$3:K$3)))</f>
        <v/>
      </c>
      <c r="L81" s="62" t="str">
        <f ca="1">IF(OFFSET(Nafnalisti!$C$3,MATCH($B81,Nafnalisti!$B$4:$B$425,0),COUNTA($D$3:L$3))=0,"",OFFSET(Nafnalisti!$C$3,MATCH($B81,Nafnalisti!$B$4:$B$425,0),COUNTA($D$3:L$3)))</f>
        <v/>
      </c>
      <c r="M81" s="62" t="str">
        <f ca="1">IF(OFFSET(Nafnalisti!$C$3,MATCH($B81,Nafnalisti!$B$4:$B$425,0),COUNTA($D$3:M$3))=0,"",OFFSET(Nafnalisti!$C$3,MATCH($B81,Nafnalisti!$B$4:$B$425,0),COUNTA($D$3:M$3)))</f>
        <v/>
      </c>
      <c r="P81" s="1"/>
      <c r="T81" s="1"/>
      <c r="U81" s="1"/>
      <c r="V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" customHeight="1" x14ac:dyDescent="0.2">
      <c r="A82" s="60">
        <f ca="1">IF(COUNT($A$4:A81)+1&gt;MAX(Nafnalisti!$S$4:$S$425),"",A81+1)</f>
        <v>79</v>
      </c>
      <c r="B82" s="61" t="str">
        <f ca="1">IF(A82="","",IFERROR(INDEX(Úrvinnsla!$B$2:$B$421,MATCH($A82,Úrvinnsla!$E$2:$E$421,0)),""))</f>
        <v>Ragnar Guðjónsson</v>
      </c>
      <c r="C82" s="63">
        <f ca="1">IFERROR(INDEX(Úrvinnsla!$C$2:$C$421,MATCH($A82,Úrvinnsla!$E$2:$E$421,0)),"")</f>
        <v>320.00009999999997</v>
      </c>
      <c r="D82" s="62">
        <f ca="1">IF(OFFSET(Nafnalisti!$C$3,MATCH($B82,Nafnalisti!$B$4:$B$425,0),COUNTA($D$3:D$3))=0,"",OFFSET(Nafnalisti!$C$3,MATCH($B82,Nafnalisti!$B$4:$B$425,0),COUNTA($D$3:D$3)))</f>
        <v>67</v>
      </c>
      <c r="E82" s="62">
        <f ca="1">IF(OFFSET(Nafnalisti!$C$3,MATCH($B82,Nafnalisti!$B$4:$B$425,0),COUNTA($D$3:E$3))=0,"",OFFSET(Nafnalisti!$C$3,MATCH($B82,Nafnalisti!$B$4:$B$425,0),COUNTA($D$3:E$3)))</f>
        <v>61</v>
      </c>
      <c r="F82" s="62">
        <f ca="1">IF(OFFSET(Nafnalisti!$C$3,MATCH($B82,Nafnalisti!$B$4:$B$425,0),COUNTA($D$3:F$3))=0,"",OFFSET(Nafnalisti!$C$3,MATCH($B82,Nafnalisti!$B$4:$B$425,0),COUNTA($D$3:F$3)))</f>
        <v>65</v>
      </c>
      <c r="G82" s="62">
        <f ca="1">IF(OFFSET(Nafnalisti!$C$3,MATCH($B82,Nafnalisti!$B$4:$B$425,0),COUNTA($D$3:G$3))=0,"",OFFSET(Nafnalisti!$C$3,MATCH($B82,Nafnalisti!$B$4:$B$425,0),COUNTA($D$3:G$3)))</f>
        <v>64</v>
      </c>
      <c r="H82" s="62">
        <f ca="1">IF(OFFSET(Nafnalisti!$C$3,MATCH($B82,Nafnalisti!$B$4:$B$425,0),COUNTA($D$3:H$3))=0,"",OFFSET(Nafnalisti!$C$3,MATCH($B82,Nafnalisti!$B$4:$B$425,0),COUNTA($D$3:H$3)))</f>
        <v>63</v>
      </c>
      <c r="I82" s="62" t="str">
        <f ca="1">IF(OFFSET(Nafnalisti!$C$3,MATCH($B82,Nafnalisti!$B$4:$B$425,0),COUNTA($D$3:I$3))=0,"",OFFSET(Nafnalisti!$C$3,MATCH($B82,Nafnalisti!$B$4:$B$425,0),COUNTA($D$3:I$3)))</f>
        <v/>
      </c>
      <c r="J82" s="62" t="str">
        <f ca="1">IF(OFFSET(Nafnalisti!$C$3,MATCH($B82,Nafnalisti!$B$4:$B$425,0),COUNTA($D$3:J$3))=0,"",OFFSET(Nafnalisti!$C$3,MATCH($B82,Nafnalisti!$B$4:$B$425,0),COUNTA($D$3:J$3)))</f>
        <v/>
      </c>
      <c r="K82" s="62" t="str">
        <f ca="1">IF(OFFSET(Nafnalisti!$C$3,MATCH($B82,Nafnalisti!$B$4:$B$425,0),COUNTA($D$3:K$3))=0,"",OFFSET(Nafnalisti!$C$3,MATCH($B82,Nafnalisti!$B$4:$B$425,0),COUNTA($D$3:K$3)))</f>
        <v/>
      </c>
      <c r="L82" s="62" t="str">
        <f ca="1">IF(OFFSET(Nafnalisti!$C$3,MATCH($B82,Nafnalisti!$B$4:$B$425,0),COUNTA($D$3:L$3))=0,"",OFFSET(Nafnalisti!$C$3,MATCH($B82,Nafnalisti!$B$4:$B$425,0),COUNTA($D$3:L$3)))</f>
        <v/>
      </c>
      <c r="M82" s="62" t="str">
        <f ca="1">IF(OFFSET(Nafnalisti!$C$3,MATCH($B82,Nafnalisti!$B$4:$B$425,0),COUNTA($D$3:M$3))=0,"",OFFSET(Nafnalisti!$C$3,MATCH($B82,Nafnalisti!$B$4:$B$425,0),COUNTA($D$3:M$3)))</f>
        <v/>
      </c>
      <c r="P82" s="1"/>
      <c r="T82" s="1"/>
      <c r="U82" s="1"/>
      <c r="V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8" customHeight="1" x14ac:dyDescent="0.2">
      <c r="A83" s="60">
        <f ca="1">IF(COUNT($A$4:A82)+1&gt;MAX(Nafnalisti!$S$4:$S$425),"",A82+1)</f>
        <v>80</v>
      </c>
      <c r="B83" s="61" t="str">
        <f ca="1">IF(A83="","",IFERROR(INDEX(Úrvinnsla!$B$2:$B$421,MATCH($A83,Úrvinnsla!$E$2:$E$421,0)),""))</f>
        <v>Oddur Ólafsson</v>
      </c>
      <c r="C83" s="63">
        <f ca="1">IFERROR(INDEX(Úrvinnsla!$C$2:$C$421,MATCH($A83,Úrvinnsla!$E$2:$E$421,0)),"")</f>
        <v>320.00009999999997</v>
      </c>
      <c r="D83" s="62">
        <f ca="1">IF(OFFSET(Nafnalisti!$C$3,MATCH($B83,Nafnalisti!$B$4:$B$425,0),COUNTA($D$3:D$3))=0,"",OFFSET(Nafnalisti!$C$3,MATCH($B83,Nafnalisti!$B$4:$B$425,0),COUNTA($D$3:D$3)))</f>
        <v>65</v>
      </c>
      <c r="E83" s="62">
        <f ca="1">IF(OFFSET(Nafnalisti!$C$3,MATCH($B83,Nafnalisti!$B$4:$B$425,0),COUNTA($D$3:E$3))=0,"",OFFSET(Nafnalisti!$C$3,MATCH($B83,Nafnalisti!$B$4:$B$425,0),COUNTA($D$3:E$3)))</f>
        <v>66</v>
      </c>
      <c r="F83" s="62">
        <f ca="1">IF(OFFSET(Nafnalisti!$C$3,MATCH($B83,Nafnalisti!$B$4:$B$425,0),COUNTA($D$3:F$3))=0,"",OFFSET(Nafnalisti!$C$3,MATCH($B83,Nafnalisti!$B$4:$B$425,0),COUNTA($D$3:F$3)))</f>
        <v>61</v>
      </c>
      <c r="G83" s="62">
        <f ca="1">IF(OFFSET(Nafnalisti!$C$3,MATCH($B83,Nafnalisti!$B$4:$B$425,0),COUNTA($D$3:G$3))=0,"",OFFSET(Nafnalisti!$C$3,MATCH($B83,Nafnalisti!$B$4:$B$425,0),COUNTA($D$3:G$3)))</f>
        <v>63</v>
      </c>
      <c r="H83" s="62">
        <f ca="1">IF(OFFSET(Nafnalisti!$C$3,MATCH($B83,Nafnalisti!$B$4:$B$425,0),COUNTA($D$3:H$3))=0,"",OFFSET(Nafnalisti!$C$3,MATCH($B83,Nafnalisti!$B$4:$B$425,0),COUNTA($D$3:H$3)))</f>
        <v>65</v>
      </c>
      <c r="I83" s="62" t="str">
        <f ca="1">IF(OFFSET(Nafnalisti!$C$3,MATCH($B83,Nafnalisti!$B$4:$B$425,0),COUNTA($D$3:I$3))=0,"",OFFSET(Nafnalisti!$C$3,MATCH($B83,Nafnalisti!$B$4:$B$425,0),COUNTA($D$3:I$3)))</f>
        <v/>
      </c>
      <c r="J83" s="62" t="str">
        <f ca="1">IF(OFFSET(Nafnalisti!$C$3,MATCH($B83,Nafnalisti!$B$4:$B$425,0),COUNTA($D$3:J$3))=0,"",OFFSET(Nafnalisti!$C$3,MATCH($B83,Nafnalisti!$B$4:$B$425,0),COUNTA($D$3:J$3)))</f>
        <v/>
      </c>
      <c r="K83" s="62" t="str">
        <f ca="1">IF(OFFSET(Nafnalisti!$C$3,MATCH($B83,Nafnalisti!$B$4:$B$425,0),COUNTA($D$3:K$3))=0,"",OFFSET(Nafnalisti!$C$3,MATCH($B83,Nafnalisti!$B$4:$B$425,0),COUNTA($D$3:K$3)))</f>
        <v/>
      </c>
      <c r="L83" s="62" t="str">
        <f ca="1">IF(OFFSET(Nafnalisti!$C$3,MATCH($B83,Nafnalisti!$B$4:$B$425,0),COUNTA($D$3:L$3))=0,"",OFFSET(Nafnalisti!$C$3,MATCH($B83,Nafnalisti!$B$4:$B$425,0),COUNTA($D$3:L$3)))</f>
        <v/>
      </c>
      <c r="M83" s="62" t="str">
        <f ca="1">IF(OFFSET(Nafnalisti!$C$3,MATCH($B83,Nafnalisti!$B$4:$B$425,0),COUNTA($D$3:M$3))=0,"",OFFSET(Nafnalisti!$C$3,MATCH($B83,Nafnalisti!$B$4:$B$425,0),COUNTA($D$3:M$3)))</f>
        <v/>
      </c>
      <c r="P83" s="1"/>
      <c r="T83" s="1"/>
      <c r="U83" s="1"/>
      <c r="V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" customHeight="1" x14ac:dyDescent="0.2">
      <c r="A84" s="60">
        <f ca="1">IF(COUNT($A$4:A83)+1&gt;MAX(Nafnalisti!$S$4:$S$425),"",A83+1)</f>
        <v>81</v>
      </c>
      <c r="B84" s="61" t="str">
        <f ca="1">IF(A84="","",IFERROR(INDEX(Úrvinnsla!$B$2:$B$421,MATCH($A84,Úrvinnsla!$E$2:$E$421,0)),""))</f>
        <v>Páll Bjarnason</v>
      </c>
      <c r="C84" s="63">
        <f ca="1">IFERROR(INDEX(Úrvinnsla!$C$2:$C$421,MATCH($A84,Úrvinnsla!$E$2:$E$421,0)),"")</f>
        <v>321.00009999999997</v>
      </c>
      <c r="D84" s="62">
        <f ca="1">IF(OFFSET(Nafnalisti!$C$3,MATCH($B84,Nafnalisti!$B$4:$B$425,0),COUNTA($D$3:D$3))=0,"",OFFSET(Nafnalisti!$C$3,MATCH($B84,Nafnalisti!$B$4:$B$425,0),COUNTA($D$3:D$3)))</f>
        <v>67</v>
      </c>
      <c r="E84" s="62">
        <f ca="1">IF(OFFSET(Nafnalisti!$C$3,MATCH($B84,Nafnalisti!$B$4:$B$425,0),COUNTA($D$3:E$3))=0,"",OFFSET(Nafnalisti!$C$3,MATCH($B84,Nafnalisti!$B$4:$B$425,0),COUNTA($D$3:E$3)))</f>
        <v>59</v>
      </c>
      <c r="F84" s="62">
        <f ca="1">IF(OFFSET(Nafnalisti!$C$3,MATCH($B84,Nafnalisti!$B$4:$B$425,0),COUNTA($D$3:F$3))=0,"",OFFSET(Nafnalisti!$C$3,MATCH($B84,Nafnalisti!$B$4:$B$425,0),COUNTA($D$3:F$3)))</f>
        <v>66</v>
      </c>
      <c r="G84" s="62">
        <f ca="1">IF(OFFSET(Nafnalisti!$C$3,MATCH($B84,Nafnalisti!$B$4:$B$425,0),COUNTA($D$3:G$3))=0,"",OFFSET(Nafnalisti!$C$3,MATCH($B84,Nafnalisti!$B$4:$B$425,0),COUNTA($D$3:G$3)))</f>
        <v>69</v>
      </c>
      <c r="H84" s="62">
        <f ca="1">IF(OFFSET(Nafnalisti!$C$3,MATCH($B84,Nafnalisti!$B$4:$B$425,0),COUNTA($D$3:H$3))=0,"",OFFSET(Nafnalisti!$C$3,MATCH($B84,Nafnalisti!$B$4:$B$425,0),COUNTA($D$3:H$3)))</f>
        <v>60</v>
      </c>
      <c r="I84" s="62" t="str">
        <f ca="1">IF(OFFSET(Nafnalisti!$C$3,MATCH($B84,Nafnalisti!$B$4:$B$425,0),COUNTA($D$3:I$3))=0,"",OFFSET(Nafnalisti!$C$3,MATCH($B84,Nafnalisti!$B$4:$B$425,0),COUNTA($D$3:I$3)))</f>
        <v/>
      </c>
      <c r="J84" s="62" t="str">
        <f ca="1">IF(OFFSET(Nafnalisti!$C$3,MATCH($B84,Nafnalisti!$B$4:$B$425,0),COUNTA($D$3:J$3))=0,"",OFFSET(Nafnalisti!$C$3,MATCH($B84,Nafnalisti!$B$4:$B$425,0),COUNTA($D$3:J$3)))</f>
        <v/>
      </c>
      <c r="K84" s="62" t="str">
        <f ca="1">IF(OFFSET(Nafnalisti!$C$3,MATCH($B84,Nafnalisti!$B$4:$B$425,0),COUNTA($D$3:K$3))=0,"",OFFSET(Nafnalisti!$C$3,MATCH($B84,Nafnalisti!$B$4:$B$425,0),COUNTA($D$3:K$3)))</f>
        <v/>
      </c>
      <c r="L84" s="62" t="str">
        <f ca="1">IF(OFFSET(Nafnalisti!$C$3,MATCH($B84,Nafnalisti!$B$4:$B$425,0),COUNTA($D$3:L$3))=0,"",OFFSET(Nafnalisti!$C$3,MATCH($B84,Nafnalisti!$B$4:$B$425,0),COUNTA($D$3:L$3)))</f>
        <v/>
      </c>
      <c r="M84" s="62" t="str">
        <f ca="1">IF(OFFSET(Nafnalisti!$C$3,MATCH($B84,Nafnalisti!$B$4:$B$425,0),COUNTA($D$3:M$3))=0,"",OFFSET(Nafnalisti!$C$3,MATCH($B84,Nafnalisti!$B$4:$B$425,0),COUNTA($D$3:M$3)))</f>
        <v/>
      </c>
      <c r="P84" s="1"/>
      <c r="T84" s="1"/>
      <c r="U84" s="1"/>
      <c r="V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8" customHeight="1" x14ac:dyDescent="0.2">
      <c r="A85" s="60">
        <f ca="1">IF(COUNT($A$4:A84)+1&gt;MAX(Nafnalisti!$S$4:$S$425),"",A84+1)</f>
        <v>82</v>
      </c>
      <c r="B85" s="61" t="str">
        <f ca="1">IF(A85="","",IFERROR(INDEX(Úrvinnsla!$B$2:$B$421,MATCH($A85,Úrvinnsla!$E$2:$E$421,0)),""))</f>
        <v>Viðar Jónasson</v>
      </c>
      <c r="C85" s="63">
        <f ca="1">IFERROR(INDEX(Úrvinnsla!$C$2:$C$421,MATCH($A85,Úrvinnsla!$E$2:$E$421,0)),"")</f>
        <v>321.00009999999997</v>
      </c>
      <c r="D85" s="62">
        <f ca="1">IF(OFFSET(Nafnalisti!$C$3,MATCH($B85,Nafnalisti!$B$4:$B$425,0),COUNTA($D$3:D$3))=0,"",OFFSET(Nafnalisti!$C$3,MATCH($B85,Nafnalisti!$B$4:$B$425,0),COUNTA($D$3:D$3)))</f>
        <v>67</v>
      </c>
      <c r="E85" s="62">
        <f ca="1">IF(OFFSET(Nafnalisti!$C$3,MATCH($B85,Nafnalisti!$B$4:$B$425,0),COUNTA($D$3:E$3))=0,"",OFFSET(Nafnalisti!$C$3,MATCH($B85,Nafnalisti!$B$4:$B$425,0),COUNTA($D$3:E$3)))</f>
        <v>59</v>
      </c>
      <c r="F85" s="62">
        <f ca="1">IF(OFFSET(Nafnalisti!$C$3,MATCH($B85,Nafnalisti!$B$4:$B$425,0),COUNTA($D$3:F$3))=0,"",OFFSET(Nafnalisti!$C$3,MATCH($B85,Nafnalisti!$B$4:$B$425,0),COUNTA($D$3:F$3)))</f>
        <v>68</v>
      </c>
      <c r="G85" s="62">
        <f ca="1">IF(OFFSET(Nafnalisti!$C$3,MATCH($B85,Nafnalisti!$B$4:$B$425,0),COUNTA($D$3:G$3))=0,"",OFFSET(Nafnalisti!$C$3,MATCH($B85,Nafnalisti!$B$4:$B$425,0),COUNTA($D$3:G$3)))</f>
        <v>62</v>
      </c>
      <c r="H85" s="62">
        <f ca="1">IF(OFFSET(Nafnalisti!$C$3,MATCH($B85,Nafnalisti!$B$4:$B$425,0),COUNTA($D$3:H$3))=0,"",OFFSET(Nafnalisti!$C$3,MATCH($B85,Nafnalisti!$B$4:$B$425,0),COUNTA($D$3:H$3)))</f>
        <v>65</v>
      </c>
      <c r="I85" s="62" t="str">
        <f ca="1">IF(OFFSET(Nafnalisti!$C$3,MATCH($B85,Nafnalisti!$B$4:$B$425,0),COUNTA($D$3:I$3))=0,"",OFFSET(Nafnalisti!$C$3,MATCH($B85,Nafnalisti!$B$4:$B$425,0),COUNTA($D$3:I$3)))</f>
        <v/>
      </c>
      <c r="J85" s="62" t="str">
        <f ca="1">IF(OFFSET(Nafnalisti!$C$3,MATCH($B85,Nafnalisti!$B$4:$B$425,0),COUNTA($D$3:J$3))=0,"",OFFSET(Nafnalisti!$C$3,MATCH($B85,Nafnalisti!$B$4:$B$425,0),COUNTA($D$3:J$3)))</f>
        <v/>
      </c>
      <c r="K85" s="62" t="str">
        <f ca="1">IF(OFFSET(Nafnalisti!$C$3,MATCH($B85,Nafnalisti!$B$4:$B$425,0),COUNTA($D$3:K$3))=0,"",OFFSET(Nafnalisti!$C$3,MATCH($B85,Nafnalisti!$B$4:$B$425,0),COUNTA($D$3:K$3)))</f>
        <v/>
      </c>
      <c r="L85" s="62" t="str">
        <f ca="1">IF(OFFSET(Nafnalisti!$C$3,MATCH($B85,Nafnalisti!$B$4:$B$425,0),COUNTA($D$3:L$3))=0,"",OFFSET(Nafnalisti!$C$3,MATCH($B85,Nafnalisti!$B$4:$B$425,0),COUNTA($D$3:L$3)))</f>
        <v/>
      </c>
      <c r="M85" s="62" t="str">
        <f ca="1">IF(OFFSET(Nafnalisti!$C$3,MATCH($B85,Nafnalisti!$B$4:$B$425,0),COUNTA($D$3:M$3))=0,"",OFFSET(Nafnalisti!$C$3,MATCH($B85,Nafnalisti!$B$4:$B$425,0),COUNTA($D$3:M$3)))</f>
        <v/>
      </c>
      <c r="P85" s="1"/>
      <c r="T85" s="1"/>
      <c r="U85" s="1"/>
      <c r="V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8" customHeight="1" x14ac:dyDescent="0.2">
      <c r="A86" s="60">
        <f ca="1">IF(COUNT($A$4:A85)+1&gt;MAX(Nafnalisti!$S$4:$S$425),"",A85+1)</f>
        <v>83</v>
      </c>
      <c r="B86" s="61" t="str">
        <f ca="1">IF(A86="","",IFERROR(INDEX(Úrvinnsla!$B$2:$B$421,MATCH($A86,Úrvinnsla!$E$2:$E$421,0)),""))</f>
        <v>Þorsteinn Örn Finnbogason</v>
      </c>
      <c r="C86" s="63">
        <f ca="1">IFERROR(INDEX(Úrvinnsla!$C$2:$C$421,MATCH($A86,Úrvinnsla!$E$2:$E$421,0)),"")</f>
        <v>321.00009999999997</v>
      </c>
      <c r="D86" s="62">
        <f ca="1">IF(OFFSET(Nafnalisti!$C$3,MATCH($B86,Nafnalisti!$B$4:$B$425,0),COUNTA($D$3:D$3))=0,"",OFFSET(Nafnalisti!$C$3,MATCH($B86,Nafnalisti!$B$4:$B$425,0),COUNTA($D$3:D$3)))</f>
        <v>65</v>
      </c>
      <c r="E86" s="62">
        <f ca="1">IF(OFFSET(Nafnalisti!$C$3,MATCH($B86,Nafnalisti!$B$4:$B$425,0),COUNTA($D$3:E$3))=0,"",OFFSET(Nafnalisti!$C$3,MATCH($B86,Nafnalisti!$B$4:$B$425,0),COUNTA($D$3:E$3)))</f>
        <v>67</v>
      </c>
      <c r="F86" s="62">
        <f ca="1">IF(OFFSET(Nafnalisti!$C$3,MATCH($B86,Nafnalisti!$B$4:$B$425,0),COUNTA($D$3:F$3))=0,"",OFFSET(Nafnalisti!$C$3,MATCH($B86,Nafnalisti!$B$4:$B$425,0),COUNTA($D$3:F$3)))</f>
        <v>61</v>
      </c>
      <c r="G86" s="62">
        <f ca="1">IF(OFFSET(Nafnalisti!$C$3,MATCH($B86,Nafnalisti!$B$4:$B$425,0),COUNTA($D$3:G$3))=0,"",OFFSET(Nafnalisti!$C$3,MATCH($B86,Nafnalisti!$B$4:$B$425,0),COUNTA($D$3:G$3)))</f>
        <v>67</v>
      </c>
      <c r="H86" s="62">
        <f ca="1">IF(OFFSET(Nafnalisti!$C$3,MATCH($B86,Nafnalisti!$B$4:$B$425,0),COUNTA($D$3:H$3))=0,"",OFFSET(Nafnalisti!$C$3,MATCH($B86,Nafnalisti!$B$4:$B$425,0),COUNTA($D$3:H$3)))</f>
        <v>61</v>
      </c>
      <c r="I86" s="62" t="str">
        <f ca="1">IF(OFFSET(Nafnalisti!$C$3,MATCH($B86,Nafnalisti!$B$4:$B$425,0),COUNTA($D$3:I$3))=0,"",OFFSET(Nafnalisti!$C$3,MATCH($B86,Nafnalisti!$B$4:$B$425,0),COUNTA($D$3:I$3)))</f>
        <v/>
      </c>
      <c r="J86" s="62" t="str">
        <f ca="1">IF(OFFSET(Nafnalisti!$C$3,MATCH($B86,Nafnalisti!$B$4:$B$425,0),COUNTA($D$3:J$3))=0,"",OFFSET(Nafnalisti!$C$3,MATCH($B86,Nafnalisti!$B$4:$B$425,0),COUNTA($D$3:J$3)))</f>
        <v/>
      </c>
      <c r="K86" s="62" t="str">
        <f ca="1">IF(OFFSET(Nafnalisti!$C$3,MATCH($B86,Nafnalisti!$B$4:$B$425,0),COUNTA($D$3:K$3))=0,"",OFFSET(Nafnalisti!$C$3,MATCH($B86,Nafnalisti!$B$4:$B$425,0),COUNTA($D$3:K$3)))</f>
        <v/>
      </c>
      <c r="L86" s="62" t="str">
        <f ca="1">IF(OFFSET(Nafnalisti!$C$3,MATCH($B86,Nafnalisti!$B$4:$B$425,0),COUNTA($D$3:L$3))=0,"",OFFSET(Nafnalisti!$C$3,MATCH($B86,Nafnalisti!$B$4:$B$425,0),COUNTA($D$3:L$3)))</f>
        <v/>
      </c>
      <c r="M86" s="62" t="str">
        <f ca="1">IF(OFFSET(Nafnalisti!$C$3,MATCH($B86,Nafnalisti!$B$4:$B$425,0),COUNTA($D$3:M$3))=0,"",OFFSET(Nafnalisti!$C$3,MATCH($B86,Nafnalisti!$B$4:$B$425,0),COUNTA($D$3:M$3)))</f>
        <v/>
      </c>
      <c r="P86" s="1"/>
      <c r="T86" s="1"/>
      <c r="U86" s="1"/>
      <c r="V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8" customHeight="1" x14ac:dyDescent="0.2">
      <c r="A87" s="60">
        <f ca="1">IF(COUNT($A$4:A86)+1&gt;MAX(Nafnalisti!$S$4:$S$425),"",A86+1)</f>
        <v>84</v>
      </c>
      <c r="B87" s="61" t="str">
        <f ca="1">IF(A87="","",IFERROR(INDEX(Úrvinnsla!$B$2:$B$421,MATCH($A87,Úrvinnsla!$E$2:$E$421,0)),""))</f>
        <v>Jóhann Viðarsson</v>
      </c>
      <c r="C87" s="63">
        <f ca="1">IFERROR(INDEX(Úrvinnsla!$C$2:$C$421,MATCH($A87,Úrvinnsla!$E$2:$E$421,0)),"")</f>
        <v>322.00009999999997</v>
      </c>
      <c r="D87" s="62">
        <f ca="1">IF(OFFSET(Nafnalisti!$C$3,MATCH($B87,Nafnalisti!$B$4:$B$425,0),COUNTA($D$3:D$3))=0,"",OFFSET(Nafnalisti!$C$3,MATCH($B87,Nafnalisti!$B$4:$B$425,0),COUNTA($D$3:D$3)))</f>
        <v>67</v>
      </c>
      <c r="E87" s="62">
        <f ca="1">IF(OFFSET(Nafnalisti!$C$3,MATCH($B87,Nafnalisti!$B$4:$B$425,0),COUNTA($D$3:E$3))=0,"",OFFSET(Nafnalisti!$C$3,MATCH($B87,Nafnalisti!$B$4:$B$425,0),COUNTA($D$3:E$3)))</f>
        <v>65</v>
      </c>
      <c r="F87" s="62">
        <f ca="1">IF(OFFSET(Nafnalisti!$C$3,MATCH($B87,Nafnalisti!$B$4:$B$425,0),COUNTA($D$3:F$3))=0,"",OFFSET(Nafnalisti!$C$3,MATCH($B87,Nafnalisti!$B$4:$B$425,0),COUNTA($D$3:F$3)))</f>
        <v>64</v>
      </c>
      <c r="G87" s="62">
        <f ca="1">IF(OFFSET(Nafnalisti!$C$3,MATCH($B87,Nafnalisti!$B$4:$B$425,0),COUNTA($D$3:G$3))=0,"",OFFSET(Nafnalisti!$C$3,MATCH($B87,Nafnalisti!$B$4:$B$425,0),COUNTA($D$3:G$3)))</f>
        <v>64</v>
      </c>
      <c r="H87" s="62">
        <f ca="1">IF(OFFSET(Nafnalisti!$C$3,MATCH($B87,Nafnalisti!$B$4:$B$425,0),COUNTA($D$3:H$3))=0,"",OFFSET(Nafnalisti!$C$3,MATCH($B87,Nafnalisti!$B$4:$B$425,0),COUNTA($D$3:H$3)))</f>
        <v>62</v>
      </c>
      <c r="I87" s="62" t="str">
        <f ca="1">IF(OFFSET(Nafnalisti!$C$3,MATCH($B87,Nafnalisti!$B$4:$B$425,0),COUNTA($D$3:I$3))=0,"",OFFSET(Nafnalisti!$C$3,MATCH($B87,Nafnalisti!$B$4:$B$425,0),COUNTA($D$3:I$3)))</f>
        <v/>
      </c>
      <c r="J87" s="62" t="str">
        <f ca="1">IF(OFFSET(Nafnalisti!$C$3,MATCH($B87,Nafnalisti!$B$4:$B$425,0),COUNTA($D$3:J$3))=0,"",OFFSET(Nafnalisti!$C$3,MATCH($B87,Nafnalisti!$B$4:$B$425,0),COUNTA($D$3:J$3)))</f>
        <v/>
      </c>
      <c r="K87" s="62" t="str">
        <f ca="1">IF(OFFSET(Nafnalisti!$C$3,MATCH($B87,Nafnalisti!$B$4:$B$425,0),COUNTA($D$3:K$3))=0,"",OFFSET(Nafnalisti!$C$3,MATCH($B87,Nafnalisti!$B$4:$B$425,0),COUNTA($D$3:K$3)))</f>
        <v/>
      </c>
      <c r="L87" s="62" t="str">
        <f ca="1">IF(OFFSET(Nafnalisti!$C$3,MATCH($B87,Nafnalisti!$B$4:$B$425,0),COUNTA($D$3:L$3))=0,"",OFFSET(Nafnalisti!$C$3,MATCH($B87,Nafnalisti!$B$4:$B$425,0),COUNTA($D$3:L$3)))</f>
        <v/>
      </c>
      <c r="M87" s="62" t="str">
        <f ca="1">IF(OFFSET(Nafnalisti!$C$3,MATCH($B87,Nafnalisti!$B$4:$B$425,0),COUNTA($D$3:M$3))=0,"",OFFSET(Nafnalisti!$C$3,MATCH($B87,Nafnalisti!$B$4:$B$425,0),COUNTA($D$3:M$3)))</f>
        <v/>
      </c>
      <c r="P87" s="1"/>
      <c r="T87" s="1"/>
      <c r="U87" s="1"/>
      <c r="V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8" customHeight="1" x14ac:dyDescent="0.2">
      <c r="A88" s="60">
        <f ca="1">IF(COUNT($A$4:A87)+1&gt;MAX(Nafnalisti!$S$4:$S$425),"",A87+1)</f>
        <v>85</v>
      </c>
      <c r="B88" s="61" t="str">
        <f ca="1">IF(A88="","",IFERROR(INDEX(Úrvinnsla!$B$2:$B$421,MATCH($A88,Úrvinnsla!$E$2:$E$421,0)),""))</f>
        <v>Þorbjörn Guðmundsson</v>
      </c>
      <c r="C88" s="63">
        <f ca="1">IFERROR(INDEX(Úrvinnsla!$C$2:$C$421,MATCH($A88,Úrvinnsla!$E$2:$E$421,0)),"")</f>
        <v>323.00009999999997</v>
      </c>
      <c r="D88" s="62">
        <f ca="1">IF(OFFSET(Nafnalisti!$C$3,MATCH($B88,Nafnalisti!$B$4:$B$425,0),COUNTA($D$3:D$3))=0,"",OFFSET(Nafnalisti!$C$3,MATCH($B88,Nafnalisti!$B$4:$B$425,0),COUNTA($D$3:D$3)))</f>
        <v>64</v>
      </c>
      <c r="E88" s="62">
        <f ca="1">IF(OFFSET(Nafnalisti!$C$3,MATCH($B88,Nafnalisti!$B$4:$B$425,0),COUNTA($D$3:E$3))=0,"",OFFSET(Nafnalisti!$C$3,MATCH($B88,Nafnalisti!$B$4:$B$425,0),COUNTA($D$3:E$3)))</f>
        <v>65</v>
      </c>
      <c r="F88" s="62">
        <f ca="1">IF(OFFSET(Nafnalisti!$C$3,MATCH($B88,Nafnalisti!$B$4:$B$425,0),COUNTA($D$3:F$3))=0,"",OFFSET(Nafnalisti!$C$3,MATCH($B88,Nafnalisti!$B$4:$B$425,0),COUNTA($D$3:F$3)))</f>
        <v>68</v>
      </c>
      <c r="G88" s="62">
        <f ca="1">IF(OFFSET(Nafnalisti!$C$3,MATCH($B88,Nafnalisti!$B$4:$B$425,0),COUNTA($D$3:G$3))=0,"",OFFSET(Nafnalisti!$C$3,MATCH($B88,Nafnalisti!$B$4:$B$425,0),COUNTA($D$3:G$3)))</f>
        <v>62</v>
      </c>
      <c r="H88" s="62">
        <f ca="1">IF(OFFSET(Nafnalisti!$C$3,MATCH($B88,Nafnalisti!$B$4:$B$425,0),COUNTA($D$3:H$3))=0,"",OFFSET(Nafnalisti!$C$3,MATCH($B88,Nafnalisti!$B$4:$B$425,0),COUNTA($D$3:H$3)))</f>
        <v>64</v>
      </c>
      <c r="I88" s="62" t="str">
        <f ca="1">IF(OFFSET(Nafnalisti!$C$3,MATCH($B88,Nafnalisti!$B$4:$B$425,0),COUNTA($D$3:I$3))=0,"",OFFSET(Nafnalisti!$C$3,MATCH($B88,Nafnalisti!$B$4:$B$425,0),COUNTA($D$3:I$3)))</f>
        <v/>
      </c>
      <c r="J88" s="62" t="str">
        <f ca="1">IF(OFFSET(Nafnalisti!$C$3,MATCH($B88,Nafnalisti!$B$4:$B$425,0),COUNTA($D$3:J$3))=0,"",OFFSET(Nafnalisti!$C$3,MATCH($B88,Nafnalisti!$B$4:$B$425,0),COUNTA($D$3:J$3)))</f>
        <v/>
      </c>
      <c r="K88" s="62" t="str">
        <f ca="1">IF(OFFSET(Nafnalisti!$C$3,MATCH($B88,Nafnalisti!$B$4:$B$425,0),COUNTA($D$3:K$3))=0,"",OFFSET(Nafnalisti!$C$3,MATCH($B88,Nafnalisti!$B$4:$B$425,0),COUNTA($D$3:K$3)))</f>
        <v/>
      </c>
      <c r="L88" s="62" t="str">
        <f ca="1">IF(OFFSET(Nafnalisti!$C$3,MATCH($B88,Nafnalisti!$B$4:$B$425,0),COUNTA($D$3:L$3))=0,"",OFFSET(Nafnalisti!$C$3,MATCH($B88,Nafnalisti!$B$4:$B$425,0),COUNTA($D$3:L$3)))</f>
        <v/>
      </c>
      <c r="M88" s="62" t="str">
        <f ca="1">IF(OFFSET(Nafnalisti!$C$3,MATCH($B88,Nafnalisti!$B$4:$B$425,0),COUNTA($D$3:M$3))=0,"",OFFSET(Nafnalisti!$C$3,MATCH($B88,Nafnalisti!$B$4:$B$425,0),COUNTA($D$3:M$3)))</f>
        <v/>
      </c>
      <c r="P88" s="1"/>
      <c r="T88" s="1"/>
      <c r="U88" s="1"/>
      <c r="V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8" customHeight="1" x14ac:dyDescent="0.2">
      <c r="A89" s="60">
        <f ca="1">IF(COUNT($A$4:A88)+1&gt;MAX(Nafnalisti!$S$4:$S$425),"",A88+1)</f>
        <v>86</v>
      </c>
      <c r="B89" s="61" t="str">
        <f ca="1">IF(A89="","",IFERROR(INDEX(Úrvinnsla!$B$2:$B$421,MATCH($A89,Úrvinnsla!$E$2:$E$421,0)),""))</f>
        <v>Sigurður Jón Björnsson</v>
      </c>
      <c r="C89" s="63">
        <f ca="1">IFERROR(INDEX(Úrvinnsla!$C$2:$C$421,MATCH($A89,Úrvinnsla!$E$2:$E$421,0)),"")</f>
        <v>323.00009999999997</v>
      </c>
      <c r="D89" s="62">
        <f ca="1">IF(OFFSET(Nafnalisti!$C$3,MATCH($B89,Nafnalisti!$B$4:$B$425,0),COUNTA($D$3:D$3))=0,"",OFFSET(Nafnalisti!$C$3,MATCH($B89,Nafnalisti!$B$4:$B$425,0),COUNTA($D$3:D$3)))</f>
        <v>61</v>
      </c>
      <c r="E89" s="62">
        <f ca="1">IF(OFFSET(Nafnalisti!$C$3,MATCH($B89,Nafnalisti!$B$4:$B$425,0),COUNTA($D$3:E$3))=0,"",OFFSET(Nafnalisti!$C$3,MATCH($B89,Nafnalisti!$B$4:$B$425,0),COUNTA($D$3:E$3)))</f>
        <v>66</v>
      </c>
      <c r="F89" s="62">
        <f ca="1">IF(OFFSET(Nafnalisti!$C$3,MATCH($B89,Nafnalisti!$B$4:$B$425,0),COUNTA($D$3:F$3))=0,"",OFFSET(Nafnalisti!$C$3,MATCH($B89,Nafnalisti!$B$4:$B$425,0),COUNTA($D$3:F$3)))</f>
        <v>68</v>
      </c>
      <c r="G89" s="62">
        <f ca="1">IF(OFFSET(Nafnalisti!$C$3,MATCH($B89,Nafnalisti!$B$4:$B$425,0),COUNTA($D$3:G$3))=0,"",OFFSET(Nafnalisti!$C$3,MATCH($B89,Nafnalisti!$B$4:$B$425,0),COUNTA($D$3:G$3)))</f>
        <v>65</v>
      </c>
      <c r="H89" s="62">
        <f ca="1">IF(OFFSET(Nafnalisti!$C$3,MATCH($B89,Nafnalisti!$B$4:$B$425,0),COUNTA($D$3:H$3))=0,"",OFFSET(Nafnalisti!$C$3,MATCH($B89,Nafnalisti!$B$4:$B$425,0),COUNTA($D$3:H$3)))</f>
        <v>63</v>
      </c>
      <c r="I89" s="62" t="str">
        <f ca="1">IF(OFFSET(Nafnalisti!$C$3,MATCH($B89,Nafnalisti!$B$4:$B$425,0),COUNTA($D$3:I$3))=0,"",OFFSET(Nafnalisti!$C$3,MATCH($B89,Nafnalisti!$B$4:$B$425,0),COUNTA($D$3:I$3)))</f>
        <v/>
      </c>
      <c r="J89" s="62" t="str">
        <f ca="1">IF(OFFSET(Nafnalisti!$C$3,MATCH($B89,Nafnalisti!$B$4:$B$425,0),COUNTA($D$3:J$3))=0,"",OFFSET(Nafnalisti!$C$3,MATCH($B89,Nafnalisti!$B$4:$B$425,0),COUNTA($D$3:J$3)))</f>
        <v/>
      </c>
      <c r="K89" s="62" t="str">
        <f ca="1">IF(OFFSET(Nafnalisti!$C$3,MATCH($B89,Nafnalisti!$B$4:$B$425,0),COUNTA($D$3:K$3))=0,"",OFFSET(Nafnalisti!$C$3,MATCH($B89,Nafnalisti!$B$4:$B$425,0),COUNTA($D$3:K$3)))</f>
        <v/>
      </c>
      <c r="L89" s="62" t="str">
        <f ca="1">IF(OFFSET(Nafnalisti!$C$3,MATCH($B89,Nafnalisti!$B$4:$B$425,0),COUNTA($D$3:L$3))=0,"",OFFSET(Nafnalisti!$C$3,MATCH($B89,Nafnalisti!$B$4:$B$425,0),COUNTA($D$3:L$3)))</f>
        <v/>
      </c>
      <c r="M89" s="62" t="str">
        <f ca="1">IF(OFFSET(Nafnalisti!$C$3,MATCH($B89,Nafnalisti!$B$4:$B$425,0),COUNTA($D$3:M$3))=0,"",OFFSET(Nafnalisti!$C$3,MATCH($B89,Nafnalisti!$B$4:$B$425,0),COUNTA($D$3:M$3)))</f>
        <v/>
      </c>
      <c r="P89" s="1"/>
      <c r="T89" s="1"/>
      <c r="U89" s="1"/>
      <c r="V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8" customHeight="1" x14ac:dyDescent="0.2">
      <c r="A90" s="60">
        <f ca="1">IF(COUNT($A$4:A89)+1&gt;MAX(Nafnalisti!$S$4:$S$425),"",A89+1)</f>
        <v>87</v>
      </c>
      <c r="B90" s="61" t="str">
        <f ca="1">IF(A90="","",IFERROR(INDEX(Úrvinnsla!$B$2:$B$421,MATCH($A90,Úrvinnsla!$E$2:$E$421,0)),""))</f>
        <v>Jón Pétur Guðbjörnsson</v>
      </c>
      <c r="C90" s="63">
        <f ca="1">IFERROR(INDEX(Úrvinnsla!$C$2:$C$421,MATCH($A90,Úrvinnsla!$E$2:$E$421,0)),"")</f>
        <v>323.00009999999997</v>
      </c>
      <c r="D90" s="62">
        <f ca="1">IF(OFFSET(Nafnalisti!$C$3,MATCH($B90,Nafnalisti!$B$4:$B$425,0),COUNTA($D$3:D$3))=0,"",OFFSET(Nafnalisti!$C$3,MATCH($B90,Nafnalisti!$B$4:$B$425,0),COUNTA($D$3:D$3)))</f>
        <v>65</v>
      </c>
      <c r="E90" s="62">
        <f ca="1">IF(OFFSET(Nafnalisti!$C$3,MATCH($B90,Nafnalisti!$B$4:$B$425,0),COUNTA($D$3:E$3))=0,"",OFFSET(Nafnalisti!$C$3,MATCH($B90,Nafnalisti!$B$4:$B$425,0),COUNTA($D$3:E$3)))</f>
        <v>60</v>
      </c>
      <c r="F90" s="62">
        <f ca="1">IF(OFFSET(Nafnalisti!$C$3,MATCH($B90,Nafnalisti!$B$4:$B$425,0),COUNTA($D$3:F$3))=0,"",OFFSET(Nafnalisti!$C$3,MATCH($B90,Nafnalisti!$B$4:$B$425,0),COUNTA($D$3:F$3)))</f>
        <v>66</v>
      </c>
      <c r="G90" s="62">
        <f ca="1">IF(OFFSET(Nafnalisti!$C$3,MATCH($B90,Nafnalisti!$B$4:$B$425,0),COUNTA($D$3:G$3))=0,"",OFFSET(Nafnalisti!$C$3,MATCH($B90,Nafnalisti!$B$4:$B$425,0),COUNTA($D$3:G$3)))</f>
        <v>66</v>
      </c>
      <c r="H90" s="62">
        <f ca="1">IF(OFFSET(Nafnalisti!$C$3,MATCH($B90,Nafnalisti!$B$4:$B$425,0),COUNTA($D$3:H$3))=0,"",OFFSET(Nafnalisti!$C$3,MATCH($B90,Nafnalisti!$B$4:$B$425,0),COUNTA($D$3:H$3)))</f>
        <v>66</v>
      </c>
      <c r="I90" s="62" t="str">
        <f ca="1">IF(OFFSET(Nafnalisti!$C$3,MATCH($B90,Nafnalisti!$B$4:$B$425,0),COUNTA($D$3:I$3))=0,"",OFFSET(Nafnalisti!$C$3,MATCH($B90,Nafnalisti!$B$4:$B$425,0),COUNTA($D$3:I$3)))</f>
        <v/>
      </c>
      <c r="J90" s="62" t="str">
        <f ca="1">IF(OFFSET(Nafnalisti!$C$3,MATCH($B90,Nafnalisti!$B$4:$B$425,0),COUNTA($D$3:J$3))=0,"",OFFSET(Nafnalisti!$C$3,MATCH($B90,Nafnalisti!$B$4:$B$425,0),COUNTA($D$3:J$3)))</f>
        <v/>
      </c>
      <c r="K90" s="62" t="str">
        <f ca="1">IF(OFFSET(Nafnalisti!$C$3,MATCH($B90,Nafnalisti!$B$4:$B$425,0),COUNTA($D$3:K$3))=0,"",OFFSET(Nafnalisti!$C$3,MATCH($B90,Nafnalisti!$B$4:$B$425,0),COUNTA($D$3:K$3)))</f>
        <v/>
      </c>
      <c r="L90" s="62" t="str">
        <f ca="1">IF(OFFSET(Nafnalisti!$C$3,MATCH($B90,Nafnalisti!$B$4:$B$425,0),COUNTA($D$3:L$3))=0,"",OFFSET(Nafnalisti!$C$3,MATCH($B90,Nafnalisti!$B$4:$B$425,0),COUNTA($D$3:L$3)))</f>
        <v/>
      </c>
      <c r="M90" s="62" t="str">
        <f ca="1">IF(OFFSET(Nafnalisti!$C$3,MATCH($B90,Nafnalisti!$B$4:$B$425,0),COUNTA($D$3:M$3))=0,"",OFFSET(Nafnalisti!$C$3,MATCH($B90,Nafnalisti!$B$4:$B$425,0),COUNTA($D$3:M$3)))</f>
        <v/>
      </c>
      <c r="P90" s="1"/>
      <c r="T90" s="1"/>
      <c r="U90" s="1"/>
      <c r="V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8" customHeight="1" x14ac:dyDescent="0.2">
      <c r="A91" s="60">
        <f ca="1">IF(COUNT($A$4:A90)+1&gt;MAX(Nafnalisti!$S$4:$S$425),"",A90+1)</f>
        <v>88</v>
      </c>
      <c r="B91" s="61" t="str">
        <f ca="1">IF(A91="","",IFERROR(INDEX(Úrvinnsla!$B$2:$B$421,MATCH($A91,Úrvinnsla!$E$2:$E$421,0)),""))</f>
        <v>Elías Kárason</v>
      </c>
      <c r="C91" s="63">
        <f ca="1">IFERROR(INDEX(Úrvinnsla!$C$2:$C$421,MATCH($A91,Úrvinnsla!$E$2:$E$421,0)),"")</f>
        <v>324.00009999999997</v>
      </c>
      <c r="D91" s="62">
        <f ca="1">IF(OFFSET(Nafnalisti!$C$3,MATCH($B91,Nafnalisti!$B$4:$B$425,0),COUNTA($D$3:D$3))=0,"",OFFSET(Nafnalisti!$C$3,MATCH($B91,Nafnalisti!$B$4:$B$425,0),COUNTA($D$3:D$3)))</f>
        <v>63</v>
      </c>
      <c r="E91" s="62">
        <f ca="1">IF(OFFSET(Nafnalisti!$C$3,MATCH($B91,Nafnalisti!$B$4:$B$425,0),COUNTA($D$3:E$3))=0,"",OFFSET(Nafnalisti!$C$3,MATCH($B91,Nafnalisti!$B$4:$B$425,0),COUNTA($D$3:E$3)))</f>
        <v>67</v>
      </c>
      <c r="F91" s="62">
        <f ca="1">IF(OFFSET(Nafnalisti!$C$3,MATCH($B91,Nafnalisti!$B$4:$B$425,0),COUNTA($D$3:F$3))=0,"",OFFSET(Nafnalisti!$C$3,MATCH($B91,Nafnalisti!$B$4:$B$425,0),COUNTA($D$3:F$3)))</f>
        <v>63</v>
      </c>
      <c r="G91" s="62">
        <f ca="1">IF(OFFSET(Nafnalisti!$C$3,MATCH($B91,Nafnalisti!$B$4:$B$425,0),COUNTA($D$3:G$3))=0,"",OFFSET(Nafnalisti!$C$3,MATCH($B91,Nafnalisti!$B$4:$B$425,0),COUNTA($D$3:G$3)))</f>
        <v>68</v>
      </c>
      <c r="H91" s="62">
        <f ca="1">IF(OFFSET(Nafnalisti!$C$3,MATCH($B91,Nafnalisti!$B$4:$B$425,0),COUNTA($D$3:H$3))=0,"",OFFSET(Nafnalisti!$C$3,MATCH($B91,Nafnalisti!$B$4:$B$425,0),COUNTA($D$3:H$3)))</f>
        <v>63</v>
      </c>
      <c r="I91" s="62" t="str">
        <f ca="1">IF(OFFSET(Nafnalisti!$C$3,MATCH($B91,Nafnalisti!$B$4:$B$425,0),COUNTA($D$3:I$3))=0,"",OFFSET(Nafnalisti!$C$3,MATCH($B91,Nafnalisti!$B$4:$B$425,0),COUNTA($D$3:I$3)))</f>
        <v/>
      </c>
      <c r="J91" s="62" t="str">
        <f ca="1">IF(OFFSET(Nafnalisti!$C$3,MATCH($B91,Nafnalisti!$B$4:$B$425,0),COUNTA($D$3:J$3))=0,"",OFFSET(Nafnalisti!$C$3,MATCH($B91,Nafnalisti!$B$4:$B$425,0),COUNTA($D$3:J$3)))</f>
        <v/>
      </c>
      <c r="K91" s="62" t="str">
        <f ca="1">IF(OFFSET(Nafnalisti!$C$3,MATCH($B91,Nafnalisti!$B$4:$B$425,0),COUNTA($D$3:K$3))=0,"",OFFSET(Nafnalisti!$C$3,MATCH($B91,Nafnalisti!$B$4:$B$425,0),COUNTA($D$3:K$3)))</f>
        <v/>
      </c>
      <c r="L91" s="62" t="str">
        <f ca="1">IF(OFFSET(Nafnalisti!$C$3,MATCH($B91,Nafnalisti!$B$4:$B$425,0),COUNTA($D$3:L$3))=0,"",OFFSET(Nafnalisti!$C$3,MATCH($B91,Nafnalisti!$B$4:$B$425,0),COUNTA($D$3:L$3)))</f>
        <v/>
      </c>
      <c r="M91" s="62" t="str">
        <f ca="1">IF(OFFSET(Nafnalisti!$C$3,MATCH($B91,Nafnalisti!$B$4:$B$425,0),COUNTA($D$3:M$3))=0,"",OFFSET(Nafnalisti!$C$3,MATCH($B91,Nafnalisti!$B$4:$B$425,0),COUNTA($D$3:M$3)))</f>
        <v/>
      </c>
      <c r="P91" s="1"/>
      <c r="T91" s="1"/>
      <c r="U91" s="1"/>
      <c r="V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8" customHeight="1" x14ac:dyDescent="0.2">
      <c r="A92" s="60">
        <f ca="1">IF(COUNT($A$4:A91)+1&gt;MAX(Nafnalisti!$S$4:$S$425),"",A91+1)</f>
        <v>89</v>
      </c>
      <c r="B92" s="61" t="str">
        <f ca="1">IF(A92="","",IFERROR(INDEX(Úrvinnsla!$B$2:$B$421,MATCH($A92,Úrvinnsla!$E$2:$E$421,0)),""))</f>
        <v>Njörður Ludvigsson</v>
      </c>
      <c r="C92" s="63">
        <f ca="1">IFERROR(INDEX(Úrvinnsla!$C$2:$C$421,MATCH($A92,Úrvinnsla!$E$2:$E$421,0)),"")</f>
        <v>325.00009999999997</v>
      </c>
      <c r="D92" s="62">
        <f ca="1">IF(OFFSET(Nafnalisti!$C$3,MATCH($B92,Nafnalisti!$B$4:$B$425,0),COUNTA($D$3:D$3))=0,"",OFFSET(Nafnalisti!$C$3,MATCH($B92,Nafnalisti!$B$4:$B$425,0),COUNTA($D$3:D$3)))</f>
        <v>70</v>
      </c>
      <c r="E92" s="62">
        <f ca="1">IF(OFFSET(Nafnalisti!$C$3,MATCH($B92,Nafnalisti!$B$4:$B$425,0),COUNTA($D$3:E$3))=0,"",OFFSET(Nafnalisti!$C$3,MATCH($B92,Nafnalisti!$B$4:$B$425,0),COUNTA($D$3:E$3)))</f>
        <v>60</v>
      </c>
      <c r="F92" s="62">
        <f ca="1">IF(OFFSET(Nafnalisti!$C$3,MATCH($B92,Nafnalisti!$B$4:$B$425,0),COUNTA($D$3:F$3))=0,"",OFFSET(Nafnalisti!$C$3,MATCH($B92,Nafnalisti!$B$4:$B$425,0),COUNTA($D$3:F$3)))</f>
        <v>63</v>
      </c>
      <c r="G92" s="62">
        <f ca="1">IF(OFFSET(Nafnalisti!$C$3,MATCH($B92,Nafnalisti!$B$4:$B$425,0),COUNTA($D$3:G$3))=0,"",OFFSET(Nafnalisti!$C$3,MATCH($B92,Nafnalisti!$B$4:$B$425,0),COUNTA($D$3:G$3)))</f>
        <v>60</v>
      </c>
      <c r="H92" s="62">
        <f ca="1">IF(OFFSET(Nafnalisti!$C$3,MATCH($B92,Nafnalisti!$B$4:$B$425,0),COUNTA($D$3:H$3))=0,"",OFFSET(Nafnalisti!$C$3,MATCH($B92,Nafnalisti!$B$4:$B$425,0),COUNTA($D$3:H$3)))</f>
        <v>72</v>
      </c>
      <c r="I92" s="62" t="str">
        <f ca="1">IF(OFFSET(Nafnalisti!$C$3,MATCH($B92,Nafnalisti!$B$4:$B$425,0),COUNTA($D$3:I$3))=0,"",OFFSET(Nafnalisti!$C$3,MATCH($B92,Nafnalisti!$B$4:$B$425,0),COUNTA($D$3:I$3)))</f>
        <v/>
      </c>
      <c r="J92" s="62" t="str">
        <f ca="1">IF(OFFSET(Nafnalisti!$C$3,MATCH($B92,Nafnalisti!$B$4:$B$425,0),COUNTA($D$3:J$3))=0,"",OFFSET(Nafnalisti!$C$3,MATCH($B92,Nafnalisti!$B$4:$B$425,0),COUNTA($D$3:J$3)))</f>
        <v/>
      </c>
      <c r="K92" s="62" t="str">
        <f ca="1">IF(OFFSET(Nafnalisti!$C$3,MATCH($B92,Nafnalisti!$B$4:$B$425,0),COUNTA($D$3:K$3))=0,"",OFFSET(Nafnalisti!$C$3,MATCH($B92,Nafnalisti!$B$4:$B$425,0),COUNTA($D$3:K$3)))</f>
        <v/>
      </c>
      <c r="L92" s="62" t="str">
        <f ca="1">IF(OFFSET(Nafnalisti!$C$3,MATCH($B92,Nafnalisti!$B$4:$B$425,0),COUNTA($D$3:L$3))=0,"",OFFSET(Nafnalisti!$C$3,MATCH($B92,Nafnalisti!$B$4:$B$425,0),COUNTA($D$3:L$3)))</f>
        <v/>
      </c>
      <c r="M92" s="62" t="str">
        <f ca="1">IF(OFFSET(Nafnalisti!$C$3,MATCH($B92,Nafnalisti!$B$4:$B$425,0),COUNTA($D$3:M$3))=0,"",OFFSET(Nafnalisti!$C$3,MATCH($B92,Nafnalisti!$B$4:$B$425,0),COUNTA($D$3:M$3)))</f>
        <v/>
      </c>
      <c r="P92" s="1"/>
      <c r="T92" s="1"/>
      <c r="U92" s="1"/>
      <c r="V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8" customHeight="1" x14ac:dyDescent="0.2">
      <c r="A93" s="60">
        <f ca="1">IF(COUNT($A$4:A92)+1&gt;MAX(Nafnalisti!$S$4:$S$425),"",A92+1)</f>
        <v>90</v>
      </c>
      <c r="B93" s="61" t="str">
        <f ca="1">IF(A93="","",IFERROR(INDEX(Úrvinnsla!$B$2:$B$421,MATCH($A93,Úrvinnsla!$E$2:$E$421,0)),""))</f>
        <v>Guðjón Kristinn Sigurðsson</v>
      </c>
      <c r="C93" s="63">
        <f ca="1">IFERROR(INDEX(Úrvinnsla!$C$2:$C$421,MATCH($A93,Úrvinnsla!$E$2:$E$421,0)),"")</f>
        <v>326.00009999999997</v>
      </c>
      <c r="D93" s="62">
        <f ca="1">IF(OFFSET(Nafnalisti!$C$3,MATCH($B93,Nafnalisti!$B$4:$B$425,0),COUNTA($D$3:D$3))=0,"",OFFSET(Nafnalisti!$C$3,MATCH($B93,Nafnalisti!$B$4:$B$425,0),COUNTA($D$3:D$3)))</f>
        <v>68</v>
      </c>
      <c r="E93" s="62">
        <f ca="1">IF(OFFSET(Nafnalisti!$C$3,MATCH($B93,Nafnalisti!$B$4:$B$425,0),COUNTA($D$3:E$3))=0,"",OFFSET(Nafnalisti!$C$3,MATCH($B93,Nafnalisti!$B$4:$B$425,0),COUNTA($D$3:E$3)))</f>
        <v>66</v>
      </c>
      <c r="F93" s="62">
        <f ca="1">IF(OFFSET(Nafnalisti!$C$3,MATCH($B93,Nafnalisti!$B$4:$B$425,0),COUNTA($D$3:F$3))=0,"",OFFSET(Nafnalisti!$C$3,MATCH($B93,Nafnalisti!$B$4:$B$425,0),COUNTA($D$3:F$3)))</f>
        <v>68</v>
      </c>
      <c r="G93" s="62">
        <f ca="1">IF(OFFSET(Nafnalisti!$C$3,MATCH($B93,Nafnalisti!$B$4:$B$425,0),COUNTA($D$3:G$3))=0,"",OFFSET(Nafnalisti!$C$3,MATCH($B93,Nafnalisti!$B$4:$B$425,0),COUNTA($D$3:G$3)))</f>
        <v>59</v>
      </c>
      <c r="H93" s="62">
        <f ca="1">IF(OFFSET(Nafnalisti!$C$3,MATCH($B93,Nafnalisti!$B$4:$B$425,0),COUNTA($D$3:H$3))=0,"",OFFSET(Nafnalisti!$C$3,MATCH($B93,Nafnalisti!$B$4:$B$425,0),COUNTA($D$3:H$3)))</f>
        <v>65</v>
      </c>
      <c r="I93" s="62" t="str">
        <f ca="1">IF(OFFSET(Nafnalisti!$C$3,MATCH($B93,Nafnalisti!$B$4:$B$425,0),COUNTA($D$3:I$3))=0,"",OFFSET(Nafnalisti!$C$3,MATCH($B93,Nafnalisti!$B$4:$B$425,0),COUNTA($D$3:I$3)))</f>
        <v/>
      </c>
      <c r="J93" s="62" t="str">
        <f ca="1">IF(OFFSET(Nafnalisti!$C$3,MATCH($B93,Nafnalisti!$B$4:$B$425,0),COUNTA($D$3:J$3))=0,"",OFFSET(Nafnalisti!$C$3,MATCH($B93,Nafnalisti!$B$4:$B$425,0),COUNTA($D$3:J$3)))</f>
        <v/>
      </c>
      <c r="K93" s="62" t="str">
        <f ca="1">IF(OFFSET(Nafnalisti!$C$3,MATCH($B93,Nafnalisti!$B$4:$B$425,0),COUNTA($D$3:K$3))=0,"",OFFSET(Nafnalisti!$C$3,MATCH($B93,Nafnalisti!$B$4:$B$425,0),COUNTA($D$3:K$3)))</f>
        <v/>
      </c>
      <c r="L93" s="62" t="str">
        <f ca="1">IF(OFFSET(Nafnalisti!$C$3,MATCH($B93,Nafnalisti!$B$4:$B$425,0),COUNTA($D$3:L$3))=0,"",OFFSET(Nafnalisti!$C$3,MATCH($B93,Nafnalisti!$B$4:$B$425,0),COUNTA($D$3:L$3)))</f>
        <v/>
      </c>
      <c r="M93" s="62" t="str">
        <f ca="1">IF(OFFSET(Nafnalisti!$C$3,MATCH($B93,Nafnalisti!$B$4:$B$425,0),COUNTA($D$3:M$3))=0,"",OFFSET(Nafnalisti!$C$3,MATCH($B93,Nafnalisti!$B$4:$B$425,0),COUNTA($D$3:M$3)))</f>
        <v/>
      </c>
      <c r="P93" s="1"/>
      <c r="T93" s="1"/>
      <c r="U93" s="1"/>
      <c r="V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8" customHeight="1" x14ac:dyDescent="0.2">
      <c r="A94" s="60">
        <f ca="1">IF(COUNT($A$4:A93)+1&gt;MAX(Nafnalisti!$S$4:$S$425),"",A93+1)</f>
        <v>91</v>
      </c>
      <c r="B94" s="61" t="str">
        <f ca="1">IF(A94="","",IFERROR(INDEX(Úrvinnsla!$B$2:$B$421,MATCH($A94,Úrvinnsla!$E$2:$E$421,0)),""))</f>
        <v>Einar Z. Ágústsson</v>
      </c>
      <c r="C94" s="63">
        <f ca="1">IFERROR(INDEX(Úrvinnsla!$C$2:$C$421,MATCH($A94,Úrvinnsla!$E$2:$E$421,0)),"")</f>
        <v>327.00009999999997</v>
      </c>
      <c r="D94" s="62">
        <f ca="1">IF(OFFSET(Nafnalisti!$C$3,MATCH($B94,Nafnalisti!$B$4:$B$425,0),COUNTA($D$3:D$3))=0,"",OFFSET(Nafnalisti!$C$3,MATCH($B94,Nafnalisti!$B$4:$B$425,0),COUNTA($D$3:D$3)))</f>
        <v>65</v>
      </c>
      <c r="E94" s="62">
        <f ca="1">IF(OFFSET(Nafnalisti!$C$3,MATCH($B94,Nafnalisti!$B$4:$B$425,0),COUNTA($D$3:E$3))=0,"",OFFSET(Nafnalisti!$C$3,MATCH($B94,Nafnalisti!$B$4:$B$425,0),COUNTA($D$3:E$3)))</f>
        <v>61</v>
      </c>
      <c r="F94" s="62">
        <f ca="1">IF(OFFSET(Nafnalisti!$C$3,MATCH($B94,Nafnalisti!$B$4:$B$425,0),COUNTA($D$3:F$3))=0,"",OFFSET(Nafnalisti!$C$3,MATCH($B94,Nafnalisti!$B$4:$B$425,0),COUNTA($D$3:F$3)))</f>
        <v>61</v>
      </c>
      <c r="G94" s="62">
        <f ca="1">IF(OFFSET(Nafnalisti!$C$3,MATCH($B94,Nafnalisti!$B$4:$B$425,0),COUNTA($D$3:G$3))=0,"",OFFSET(Nafnalisti!$C$3,MATCH($B94,Nafnalisti!$B$4:$B$425,0),COUNTA($D$3:G$3)))</f>
        <v>70</v>
      </c>
      <c r="H94" s="62">
        <f ca="1">IF(OFFSET(Nafnalisti!$C$3,MATCH($B94,Nafnalisti!$B$4:$B$425,0),COUNTA($D$3:H$3))=0,"",OFFSET(Nafnalisti!$C$3,MATCH($B94,Nafnalisti!$B$4:$B$425,0),COUNTA($D$3:H$3)))</f>
        <v>70</v>
      </c>
      <c r="I94" s="62" t="str">
        <f ca="1">IF(OFFSET(Nafnalisti!$C$3,MATCH($B94,Nafnalisti!$B$4:$B$425,0),COUNTA($D$3:I$3))=0,"",OFFSET(Nafnalisti!$C$3,MATCH($B94,Nafnalisti!$B$4:$B$425,0),COUNTA($D$3:I$3)))</f>
        <v/>
      </c>
      <c r="J94" s="62" t="str">
        <f ca="1">IF(OFFSET(Nafnalisti!$C$3,MATCH($B94,Nafnalisti!$B$4:$B$425,0),COUNTA($D$3:J$3))=0,"",OFFSET(Nafnalisti!$C$3,MATCH($B94,Nafnalisti!$B$4:$B$425,0),COUNTA($D$3:J$3)))</f>
        <v/>
      </c>
      <c r="K94" s="62" t="str">
        <f ca="1">IF(OFFSET(Nafnalisti!$C$3,MATCH($B94,Nafnalisti!$B$4:$B$425,0),COUNTA($D$3:K$3))=0,"",OFFSET(Nafnalisti!$C$3,MATCH($B94,Nafnalisti!$B$4:$B$425,0),COUNTA($D$3:K$3)))</f>
        <v/>
      </c>
      <c r="L94" s="62" t="str">
        <f ca="1">IF(OFFSET(Nafnalisti!$C$3,MATCH($B94,Nafnalisti!$B$4:$B$425,0),COUNTA($D$3:L$3))=0,"",OFFSET(Nafnalisti!$C$3,MATCH($B94,Nafnalisti!$B$4:$B$425,0),COUNTA($D$3:L$3)))</f>
        <v/>
      </c>
      <c r="M94" s="62" t="str">
        <f ca="1">IF(OFFSET(Nafnalisti!$C$3,MATCH($B94,Nafnalisti!$B$4:$B$425,0),COUNTA($D$3:M$3))=0,"",OFFSET(Nafnalisti!$C$3,MATCH($B94,Nafnalisti!$B$4:$B$425,0),COUNTA($D$3:M$3)))</f>
        <v/>
      </c>
      <c r="P94" s="1"/>
      <c r="T94" s="1"/>
      <c r="U94" s="1"/>
      <c r="V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8" customHeight="1" x14ac:dyDescent="0.2">
      <c r="A95" s="60">
        <f ca="1">IF(COUNT($A$4:A94)+1&gt;MAX(Nafnalisti!$S$4:$S$425),"",A94+1)</f>
        <v>92</v>
      </c>
      <c r="B95" s="61" t="str">
        <f ca="1">IF(A95="","",IFERROR(INDEX(Úrvinnsla!$B$2:$B$421,MATCH($A95,Úrvinnsla!$E$2:$E$421,0)),""))</f>
        <v>Hans Isebarn</v>
      </c>
      <c r="C95" s="63">
        <f ca="1">IFERROR(INDEX(Úrvinnsla!$C$2:$C$421,MATCH($A95,Úrvinnsla!$E$2:$E$421,0)),"")</f>
        <v>327.00009999999997</v>
      </c>
      <c r="D95" s="62">
        <f ca="1">IF(OFFSET(Nafnalisti!$C$3,MATCH($B95,Nafnalisti!$B$4:$B$425,0),COUNTA($D$3:D$3))=0,"",OFFSET(Nafnalisti!$C$3,MATCH($B95,Nafnalisti!$B$4:$B$425,0),COUNTA($D$3:D$3)))</f>
        <v>65</v>
      </c>
      <c r="E95" s="62">
        <f ca="1">IF(OFFSET(Nafnalisti!$C$3,MATCH($B95,Nafnalisti!$B$4:$B$425,0),COUNTA($D$3:E$3))=0,"",OFFSET(Nafnalisti!$C$3,MATCH($B95,Nafnalisti!$B$4:$B$425,0),COUNTA($D$3:E$3)))</f>
        <v>66</v>
      </c>
      <c r="F95" s="62">
        <f ca="1">IF(OFFSET(Nafnalisti!$C$3,MATCH($B95,Nafnalisti!$B$4:$B$425,0),COUNTA($D$3:F$3))=0,"",OFFSET(Nafnalisti!$C$3,MATCH($B95,Nafnalisti!$B$4:$B$425,0),COUNTA($D$3:F$3)))</f>
        <v>65</v>
      </c>
      <c r="G95" s="62">
        <f ca="1">IF(OFFSET(Nafnalisti!$C$3,MATCH($B95,Nafnalisti!$B$4:$B$425,0),COUNTA($D$3:G$3))=0,"",OFFSET(Nafnalisti!$C$3,MATCH($B95,Nafnalisti!$B$4:$B$425,0),COUNTA($D$3:G$3)))</f>
        <v>66</v>
      </c>
      <c r="H95" s="62">
        <f ca="1">IF(OFFSET(Nafnalisti!$C$3,MATCH($B95,Nafnalisti!$B$4:$B$425,0),COUNTA($D$3:H$3))=0,"",OFFSET(Nafnalisti!$C$3,MATCH($B95,Nafnalisti!$B$4:$B$425,0),COUNTA($D$3:H$3)))</f>
        <v>65</v>
      </c>
      <c r="I95" s="62" t="str">
        <f ca="1">IF(OFFSET(Nafnalisti!$C$3,MATCH($B95,Nafnalisti!$B$4:$B$425,0),COUNTA($D$3:I$3))=0,"",OFFSET(Nafnalisti!$C$3,MATCH($B95,Nafnalisti!$B$4:$B$425,0),COUNTA($D$3:I$3)))</f>
        <v/>
      </c>
      <c r="J95" s="62" t="str">
        <f ca="1">IF(OFFSET(Nafnalisti!$C$3,MATCH($B95,Nafnalisti!$B$4:$B$425,0),COUNTA($D$3:J$3))=0,"",OFFSET(Nafnalisti!$C$3,MATCH($B95,Nafnalisti!$B$4:$B$425,0),COUNTA($D$3:J$3)))</f>
        <v/>
      </c>
      <c r="K95" s="62" t="str">
        <f ca="1">IF(OFFSET(Nafnalisti!$C$3,MATCH($B95,Nafnalisti!$B$4:$B$425,0),COUNTA($D$3:K$3))=0,"",OFFSET(Nafnalisti!$C$3,MATCH($B95,Nafnalisti!$B$4:$B$425,0),COUNTA($D$3:K$3)))</f>
        <v/>
      </c>
      <c r="L95" s="62" t="str">
        <f ca="1">IF(OFFSET(Nafnalisti!$C$3,MATCH($B95,Nafnalisti!$B$4:$B$425,0),COUNTA($D$3:L$3))=0,"",OFFSET(Nafnalisti!$C$3,MATCH($B95,Nafnalisti!$B$4:$B$425,0),COUNTA($D$3:L$3)))</f>
        <v/>
      </c>
      <c r="M95" s="62" t="str">
        <f ca="1">IF(OFFSET(Nafnalisti!$C$3,MATCH($B95,Nafnalisti!$B$4:$B$425,0),COUNTA($D$3:M$3))=0,"",OFFSET(Nafnalisti!$C$3,MATCH($B95,Nafnalisti!$B$4:$B$425,0),COUNTA($D$3:M$3)))</f>
        <v/>
      </c>
      <c r="P95" s="1"/>
      <c r="T95" s="1"/>
      <c r="U95" s="1"/>
      <c r="V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8" customHeight="1" x14ac:dyDescent="0.2">
      <c r="A96" s="60">
        <f ca="1">IF(COUNT($A$4:A95)+1&gt;MAX(Nafnalisti!$S$4:$S$425),"",A95+1)</f>
        <v>93</v>
      </c>
      <c r="B96" s="61" t="str">
        <f ca="1">IF(A96="","",IFERROR(INDEX(Úrvinnsla!$B$2:$B$421,MATCH($A96,Úrvinnsla!$E$2:$E$421,0)),""))</f>
        <v>Steinþór Jónasson</v>
      </c>
      <c r="C96" s="63">
        <f ca="1">IFERROR(INDEX(Úrvinnsla!$C$2:$C$421,MATCH($A96,Úrvinnsla!$E$2:$E$421,0)),"")</f>
        <v>327.00009999999997</v>
      </c>
      <c r="D96" s="62">
        <f ca="1">IF(OFFSET(Nafnalisti!$C$3,MATCH($B96,Nafnalisti!$B$4:$B$425,0),COUNTA($D$3:D$3))=0,"",OFFSET(Nafnalisti!$C$3,MATCH($B96,Nafnalisti!$B$4:$B$425,0),COUNTA($D$3:D$3)))</f>
        <v>65</v>
      </c>
      <c r="E96" s="62">
        <f ca="1">IF(OFFSET(Nafnalisti!$C$3,MATCH($B96,Nafnalisti!$B$4:$B$425,0),COUNTA($D$3:E$3))=0,"",OFFSET(Nafnalisti!$C$3,MATCH($B96,Nafnalisti!$B$4:$B$425,0),COUNTA($D$3:E$3)))</f>
        <v>66</v>
      </c>
      <c r="F96" s="62">
        <f ca="1">IF(OFFSET(Nafnalisti!$C$3,MATCH($B96,Nafnalisti!$B$4:$B$425,0),COUNTA($D$3:F$3))=0,"",OFFSET(Nafnalisti!$C$3,MATCH($B96,Nafnalisti!$B$4:$B$425,0),COUNTA($D$3:F$3)))</f>
        <v>65</v>
      </c>
      <c r="G96" s="62">
        <f ca="1">IF(OFFSET(Nafnalisti!$C$3,MATCH($B96,Nafnalisti!$B$4:$B$425,0),COUNTA($D$3:G$3))=0,"",OFFSET(Nafnalisti!$C$3,MATCH($B96,Nafnalisti!$B$4:$B$425,0),COUNTA($D$3:G$3)))</f>
        <v>64</v>
      </c>
      <c r="H96" s="62">
        <f ca="1">IF(OFFSET(Nafnalisti!$C$3,MATCH($B96,Nafnalisti!$B$4:$B$425,0),COUNTA($D$3:H$3))=0,"",OFFSET(Nafnalisti!$C$3,MATCH($B96,Nafnalisti!$B$4:$B$425,0),COUNTA($D$3:H$3)))</f>
        <v>67</v>
      </c>
      <c r="I96" s="62" t="str">
        <f ca="1">IF(OFFSET(Nafnalisti!$C$3,MATCH($B96,Nafnalisti!$B$4:$B$425,0),COUNTA($D$3:I$3))=0,"",OFFSET(Nafnalisti!$C$3,MATCH($B96,Nafnalisti!$B$4:$B$425,0),COUNTA($D$3:I$3)))</f>
        <v/>
      </c>
      <c r="J96" s="62" t="str">
        <f ca="1">IF(OFFSET(Nafnalisti!$C$3,MATCH($B96,Nafnalisti!$B$4:$B$425,0),COUNTA($D$3:J$3))=0,"",OFFSET(Nafnalisti!$C$3,MATCH($B96,Nafnalisti!$B$4:$B$425,0),COUNTA($D$3:J$3)))</f>
        <v/>
      </c>
      <c r="K96" s="62" t="str">
        <f ca="1">IF(OFFSET(Nafnalisti!$C$3,MATCH($B96,Nafnalisti!$B$4:$B$425,0),COUNTA($D$3:K$3))=0,"",OFFSET(Nafnalisti!$C$3,MATCH($B96,Nafnalisti!$B$4:$B$425,0),COUNTA($D$3:K$3)))</f>
        <v/>
      </c>
      <c r="L96" s="62" t="str">
        <f ca="1">IF(OFFSET(Nafnalisti!$C$3,MATCH($B96,Nafnalisti!$B$4:$B$425,0),COUNTA($D$3:L$3))=0,"",OFFSET(Nafnalisti!$C$3,MATCH($B96,Nafnalisti!$B$4:$B$425,0),COUNTA($D$3:L$3)))</f>
        <v/>
      </c>
      <c r="M96" s="62" t="str">
        <f ca="1">IF(OFFSET(Nafnalisti!$C$3,MATCH($B96,Nafnalisti!$B$4:$B$425,0),COUNTA($D$3:M$3))=0,"",OFFSET(Nafnalisti!$C$3,MATCH($B96,Nafnalisti!$B$4:$B$425,0),COUNTA($D$3:M$3)))</f>
        <v/>
      </c>
      <c r="P96" s="1"/>
      <c r="T96" s="1"/>
      <c r="U96" s="1"/>
      <c r="V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8" customHeight="1" x14ac:dyDescent="0.2">
      <c r="A97" s="60">
        <f ca="1">IF(COUNT($A$4:A96)+1&gt;MAX(Nafnalisti!$S$4:$S$425),"",A96+1)</f>
        <v>94</v>
      </c>
      <c r="B97" s="61" t="str">
        <f ca="1">IF(A97="","",IFERROR(INDEX(Úrvinnsla!$B$2:$B$421,MATCH($A97,Úrvinnsla!$E$2:$E$421,0)),""))</f>
        <v>Yngvi Rafn Gunnarsson</v>
      </c>
      <c r="C97" s="63">
        <f ca="1">IFERROR(INDEX(Úrvinnsla!$C$2:$C$421,MATCH($A97,Úrvinnsla!$E$2:$E$421,0)),"")</f>
        <v>328.00009999999997</v>
      </c>
      <c r="D97" s="62">
        <f ca="1">IF(OFFSET(Nafnalisti!$C$3,MATCH($B97,Nafnalisti!$B$4:$B$425,0),COUNTA($D$3:D$3))=0,"",OFFSET(Nafnalisti!$C$3,MATCH($B97,Nafnalisti!$B$4:$B$425,0),COUNTA($D$3:D$3)))</f>
        <v>71</v>
      </c>
      <c r="E97" s="62">
        <f ca="1">IF(OFFSET(Nafnalisti!$C$3,MATCH($B97,Nafnalisti!$B$4:$B$425,0),COUNTA($D$3:E$3))=0,"",OFFSET(Nafnalisti!$C$3,MATCH($B97,Nafnalisti!$B$4:$B$425,0),COUNTA($D$3:E$3)))</f>
        <v>68</v>
      </c>
      <c r="F97" s="62">
        <f ca="1">IF(OFFSET(Nafnalisti!$C$3,MATCH($B97,Nafnalisti!$B$4:$B$425,0),COUNTA($D$3:F$3))=0,"",OFFSET(Nafnalisti!$C$3,MATCH($B97,Nafnalisti!$B$4:$B$425,0),COUNTA($D$3:F$3)))</f>
        <v>66</v>
      </c>
      <c r="G97" s="62">
        <f ca="1">IF(OFFSET(Nafnalisti!$C$3,MATCH($B97,Nafnalisti!$B$4:$B$425,0),COUNTA($D$3:G$3))=0,"",OFFSET(Nafnalisti!$C$3,MATCH($B97,Nafnalisti!$B$4:$B$425,0),COUNTA($D$3:G$3)))</f>
        <v>62</v>
      </c>
      <c r="H97" s="62">
        <f ca="1">IF(OFFSET(Nafnalisti!$C$3,MATCH($B97,Nafnalisti!$B$4:$B$425,0),COUNTA($D$3:H$3))=0,"",OFFSET(Nafnalisti!$C$3,MATCH($B97,Nafnalisti!$B$4:$B$425,0),COUNTA($D$3:H$3)))</f>
        <v>61</v>
      </c>
      <c r="I97" s="62" t="str">
        <f ca="1">IF(OFFSET(Nafnalisti!$C$3,MATCH($B97,Nafnalisti!$B$4:$B$425,0),COUNTA($D$3:I$3))=0,"",OFFSET(Nafnalisti!$C$3,MATCH($B97,Nafnalisti!$B$4:$B$425,0),COUNTA($D$3:I$3)))</f>
        <v/>
      </c>
      <c r="J97" s="62" t="str">
        <f ca="1">IF(OFFSET(Nafnalisti!$C$3,MATCH($B97,Nafnalisti!$B$4:$B$425,0),COUNTA($D$3:J$3))=0,"",OFFSET(Nafnalisti!$C$3,MATCH($B97,Nafnalisti!$B$4:$B$425,0),COUNTA($D$3:J$3)))</f>
        <v/>
      </c>
      <c r="K97" s="62" t="str">
        <f ca="1">IF(OFFSET(Nafnalisti!$C$3,MATCH($B97,Nafnalisti!$B$4:$B$425,0),COUNTA($D$3:K$3))=0,"",OFFSET(Nafnalisti!$C$3,MATCH($B97,Nafnalisti!$B$4:$B$425,0),COUNTA($D$3:K$3)))</f>
        <v/>
      </c>
      <c r="L97" s="62" t="str">
        <f ca="1">IF(OFFSET(Nafnalisti!$C$3,MATCH($B97,Nafnalisti!$B$4:$B$425,0),COUNTA($D$3:L$3))=0,"",OFFSET(Nafnalisti!$C$3,MATCH($B97,Nafnalisti!$B$4:$B$425,0),COUNTA($D$3:L$3)))</f>
        <v/>
      </c>
      <c r="M97" s="62" t="str">
        <f ca="1">IF(OFFSET(Nafnalisti!$C$3,MATCH($B97,Nafnalisti!$B$4:$B$425,0),COUNTA($D$3:M$3))=0,"",OFFSET(Nafnalisti!$C$3,MATCH($B97,Nafnalisti!$B$4:$B$425,0),COUNTA($D$3:M$3)))</f>
        <v/>
      </c>
      <c r="P97" s="1"/>
      <c r="T97" s="1"/>
      <c r="U97" s="1"/>
      <c r="V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8" customHeight="1" x14ac:dyDescent="0.2">
      <c r="A98" s="60">
        <f ca="1">IF(COUNT($A$4:A97)+1&gt;MAX(Nafnalisti!$S$4:$S$425),"",A97+1)</f>
        <v>95</v>
      </c>
      <c r="B98" s="61" t="str">
        <f ca="1">IF(A98="","",IFERROR(INDEX(Úrvinnsla!$B$2:$B$421,MATCH($A98,Úrvinnsla!$E$2:$E$421,0)),""))</f>
        <v>Valur Valdimarsson</v>
      </c>
      <c r="C98" s="63">
        <f ca="1">IFERROR(INDEX(Úrvinnsla!$C$2:$C$421,MATCH($A98,Úrvinnsla!$E$2:$E$421,0)),"")</f>
        <v>329.00009999999997</v>
      </c>
      <c r="D98" s="62">
        <f ca="1">IF(OFFSET(Nafnalisti!$C$3,MATCH($B98,Nafnalisti!$B$4:$B$425,0),COUNTA($D$3:D$3))=0,"",OFFSET(Nafnalisti!$C$3,MATCH($B98,Nafnalisti!$B$4:$B$425,0),COUNTA($D$3:D$3)))</f>
        <v>61</v>
      </c>
      <c r="E98" s="62">
        <f ca="1">IF(OFFSET(Nafnalisti!$C$3,MATCH($B98,Nafnalisti!$B$4:$B$425,0),COUNTA($D$3:E$3))=0,"",OFFSET(Nafnalisti!$C$3,MATCH($B98,Nafnalisti!$B$4:$B$425,0),COUNTA($D$3:E$3)))</f>
        <v>68</v>
      </c>
      <c r="F98" s="62">
        <f ca="1">IF(OFFSET(Nafnalisti!$C$3,MATCH($B98,Nafnalisti!$B$4:$B$425,0),COUNTA($D$3:F$3))=0,"",OFFSET(Nafnalisti!$C$3,MATCH($B98,Nafnalisti!$B$4:$B$425,0),COUNTA($D$3:F$3)))</f>
        <v>67</v>
      </c>
      <c r="G98" s="62">
        <f ca="1">IF(OFFSET(Nafnalisti!$C$3,MATCH($B98,Nafnalisti!$B$4:$B$425,0),COUNTA($D$3:G$3))=0,"",OFFSET(Nafnalisti!$C$3,MATCH($B98,Nafnalisti!$B$4:$B$425,0),COUNTA($D$3:G$3)))</f>
        <v>68</v>
      </c>
      <c r="H98" s="62">
        <f ca="1">IF(OFFSET(Nafnalisti!$C$3,MATCH($B98,Nafnalisti!$B$4:$B$425,0),COUNTA($D$3:H$3))=0,"",OFFSET(Nafnalisti!$C$3,MATCH($B98,Nafnalisti!$B$4:$B$425,0),COUNTA($D$3:H$3)))</f>
        <v>65</v>
      </c>
      <c r="I98" s="62" t="str">
        <f ca="1">IF(OFFSET(Nafnalisti!$C$3,MATCH($B98,Nafnalisti!$B$4:$B$425,0),COUNTA($D$3:I$3))=0,"",OFFSET(Nafnalisti!$C$3,MATCH($B98,Nafnalisti!$B$4:$B$425,0),COUNTA($D$3:I$3)))</f>
        <v/>
      </c>
      <c r="J98" s="62" t="str">
        <f ca="1">IF(OFFSET(Nafnalisti!$C$3,MATCH($B98,Nafnalisti!$B$4:$B$425,0),COUNTA($D$3:J$3))=0,"",OFFSET(Nafnalisti!$C$3,MATCH($B98,Nafnalisti!$B$4:$B$425,0),COUNTA($D$3:J$3)))</f>
        <v/>
      </c>
      <c r="K98" s="62" t="str">
        <f ca="1">IF(OFFSET(Nafnalisti!$C$3,MATCH($B98,Nafnalisti!$B$4:$B$425,0),COUNTA($D$3:K$3))=0,"",OFFSET(Nafnalisti!$C$3,MATCH($B98,Nafnalisti!$B$4:$B$425,0),COUNTA($D$3:K$3)))</f>
        <v/>
      </c>
      <c r="L98" s="62" t="str">
        <f ca="1">IF(OFFSET(Nafnalisti!$C$3,MATCH($B98,Nafnalisti!$B$4:$B$425,0),COUNTA($D$3:L$3))=0,"",OFFSET(Nafnalisti!$C$3,MATCH($B98,Nafnalisti!$B$4:$B$425,0),COUNTA($D$3:L$3)))</f>
        <v/>
      </c>
      <c r="M98" s="62" t="str">
        <f ca="1">IF(OFFSET(Nafnalisti!$C$3,MATCH($B98,Nafnalisti!$B$4:$B$425,0),COUNTA($D$3:M$3))=0,"",OFFSET(Nafnalisti!$C$3,MATCH($B98,Nafnalisti!$B$4:$B$425,0),COUNTA($D$3:M$3)))</f>
        <v/>
      </c>
      <c r="P98" s="1"/>
      <c r="T98" s="1"/>
      <c r="U98" s="1"/>
      <c r="V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8" customHeight="1" x14ac:dyDescent="0.2">
      <c r="A99" s="60">
        <f ca="1">IF(COUNT($A$4:A98)+1&gt;MAX(Nafnalisti!$S$4:$S$425),"",A98+1)</f>
        <v>96</v>
      </c>
      <c r="B99" s="61" t="str">
        <f ca="1">IF(A99="","",IFERROR(INDEX(Úrvinnsla!$B$2:$B$421,MATCH($A99,Úrvinnsla!$E$2:$E$421,0)),""))</f>
        <v>Kristján G. Kristjánsson</v>
      </c>
      <c r="C99" s="63">
        <f ca="1">IFERROR(INDEX(Úrvinnsla!$C$2:$C$421,MATCH($A99,Úrvinnsla!$E$2:$E$421,0)),"")</f>
        <v>331.00009999999997</v>
      </c>
      <c r="D99" s="62">
        <f ca="1">IF(OFFSET(Nafnalisti!$C$3,MATCH($B99,Nafnalisti!$B$4:$B$425,0),COUNTA($D$3:D$3))=0,"",OFFSET(Nafnalisti!$C$3,MATCH($B99,Nafnalisti!$B$4:$B$425,0),COUNTA($D$3:D$3)))</f>
        <v>67</v>
      </c>
      <c r="E99" s="62">
        <f ca="1">IF(OFFSET(Nafnalisti!$C$3,MATCH($B99,Nafnalisti!$B$4:$B$425,0),COUNTA($D$3:E$3))=0,"",OFFSET(Nafnalisti!$C$3,MATCH($B99,Nafnalisti!$B$4:$B$425,0),COUNTA($D$3:E$3)))</f>
        <v>68</v>
      </c>
      <c r="F99" s="62">
        <f ca="1">IF(OFFSET(Nafnalisti!$C$3,MATCH($B99,Nafnalisti!$B$4:$B$425,0),COUNTA($D$3:F$3))=0,"",OFFSET(Nafnalisti!$C$3,MATCH($B99,Nafnalisti!$B$4:$B$425,0),COUNTA($D$3:F$3)))</f>
        <v>66</v>
      </c>
      <c r="G99" s="62">
        <f ca="1">IF(OFFSET(Nafnalisti!$C$3,MATCH($B99,Nafnalisti!$B$4:$B$425,0),COUNTA($D$3:G$3))=0,"",OFFSET(Nafnalisti!$C$3,MATCH($B99,Nafnalisti!$B$4:$B$425,0),COUNTA($D$3:G$3)))</f>
        <v>67</v>
      </c>
      <c r="H99" s="62">
        <f ca="1">IF(OFFSET(Nafnalisti!$C$3,MATCH($B99,Nafnalisti!$B$4:$B$425,0),COUNTA($D$3:H$3))=0,"",OFFSET(Nafnalisti!$C$3,MATCH($B99,Nafnalisti!$B$4:$B$425,0),COUNTA($D$3:H$3)))</f>
        <v>63</v>
      </c>
      <c r="I99" s="62" t="str">
        <f ca="1">IF(OFFSET(Nafnalisti!$C$3,MATCH($B99,Nafnalisti!$B$4:$B$425,0),COUNTA($D$3:I$3))=0,"",OFFSET(Nafnalisti!$C$3,MATCH($B99,Nafnalisti!$B$4:$B$425,0),COUNTA($D$3:I$3)))</f>
        <v/>
      </c>
      <c r="J99" s="62" t="str">
        <f ca="1">IF(OFFSET(Nafnalisti!$C$3,MATCH($B99,Nafnalisti!$B$4:$B$425,0),COUNTA($D$3:J$3))=0,"",OFFSET(Nafnalisti!$C$3,MATCH($B99,Nafnalisti!$B$4:$B$425,0),COUNTA($D$3:J$3)))</f>
        <v/>
      </c>
      <c r="K99" s="62" t="str">
        <f ca="1">IF(OFFSET(Nafnalisti!$C$3,MATCH($B99,Nafnalisti!$B$4:$B$425,0),COUNTA($D$3:K$3))=0,"",OFFSET(Nafnalisti!$C$3,MATCH($B99,Nafnalisti!$B$4:$B$425,0),COUNTA($D$3:K$3)))</f>
        <v/>
      </c>
      <c r="L99" s="62" t="str">
        <f ca="1">IF(OFFSET(Nafnalisti!$C$3,MATCH($B99,Nafnalisti!$B$4:$B$425,0),COUNTA($D$3:L$3))=0,"",OFFSET(Nafnalisti!$C$3,MATCH($B99,Nafnalisti!$B$4:$B$425,0),COUNTA($D$3:L$3)))</f>
        <v/>
      </c>
      <c r="M99" s="62" t="str">
        <f ca="1">IF(OFFSET(Nafnalisti!$C$3,MATCH($B99,Nafnalisti!$B$4:$B$425,0),COUNTA($D$3:M$3))=0,"",OFFSET(Nafnalisti!$C$3,MATCH($B99,Nafnalisti!$B$4:$B$425,0),COUNTA($D$3:M$3)))</f>
        <v/>
      </c>
      <c r="P99" s="1"/>
      <c r="T99" s="1"/>
      <c r="U99" s="1"/>
      <c r="V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8" customHeight="1" x14ac:dyDescent="0.2">
      <c r="A100" s="60">
        <f ca="1">IF(COUNT($A$4:A99)+1&gt;MAX(Nafnalisti!$S$4:$S$425),"",A99+1)</f>
        <v>97</v>
      </c>
      <c r="B100" s="61" t="str">
        <f ca="1">IF(A100="","",IFERROR(INDEX(Úrvinnsla!$B$2:$B$421,MATCH($A100,Úrvinnsla!$E$2:$E$421,0)),""))</f>
        <v>Ríkharður Traustason</v>
      </c>
      <c r="C100" s="63">
        <f ca="1">IFERROR(INDEX(Úrvinnsla!$C$2:$C$421,MATCH($A100,Úrvinnsla!$E$2:$E$421,0)),"")</f>
        <v>331.00009999999997</v>
      </c>
      <c r="D100" s="62">
        <f ca="1">IF(OFFSET(Nafnalisti!$C$3,MATCH($B100,Nafnalisti!$B$4:$B$425,0),COUNTA($D$3:D$3))=0,"",OFFSET(Nafnalisti!$C$3,MATCH($B100,Nafnalisti!$B$4:$B$425,0),COUNTA($D$3:D$3)))</f>
        <v>69</v>
      </c>
      <c r="E100" s="62">
        <f ca="1">IF(OFFSET(Nafnalisti!$C$3,MATCH($B100,Nafnalisti!$B$4:$B$425,0),COUNTA($D$3:E$3))=0,"",OFFSET(Nafnalisti!$C$3,MATCH($B100,Nafnalisti!$B$4:$B$425,0),COUNTA($D$3:E$3)))</f>
        <v>68</v>
      </c>
      <c r="F100" s="62">
        <f ca="1">IF(OFFSET(Nafnalisti!$C$3,MATCH($B100,Nafnalisti!$B$4:$B$425,0),COUNTA($D$3:F$3))=0,"",OFFSET(Nafnalisti!$C$3,MATCH($B100,Nafnalisti!$B$4:$B$425,0),COUNTA($D$3:F$3)))</f>
        <v>60</v>
      </c>
      <c r="G100" s="62">
        <f ca="1">IF(OFFSET(Nafnalisti!$C$3,MATCH($B100,Nafnalisti!$B$4:$B$425,0),COUNTA($D$3:G$3))=0,"",OFFSET(Nafnalisti!$C$3,MATCH($B100,Nafnalisti!$B$4:$B$425,0),COUNTA($D$3:G$3)))</f>
        <v>69</v>
      </c>
      <c r="H100" s="62">
        <f ca="1">IF(OFFSET(Nafnalisti!$C$3,MATCH($B100,Nafnalisti!$B$4:$B$425,0),COUNTA($D$3:H$3))=0,"",OFFSET(Nafnalisti!$C$3,MATCH($B100,Nafnalisti!$B$4:$B$425,0),COUNTA($D$3:H$3)))</f>
        <v>65</v>
      </c>
      <c r="I100" s="62" t="str">
        <f ca="1">IF(OFFSET(Nafnalisti!$C$3,MATCH($B100,Nafnalisti!$B$4:$B$425,0),COUNTA($D$3:I$3))=0,"",OFFSET(Nafnalisti!$C$3,MATCH($B100,Nafnalisti!$B$4:$B$425,0),COUNTA($D$3:I$3)))</f>
        <v/>
      </c>
      <c r="J100" s="62" t="str">
        <f ca="1">IF(OFFSET(Nafnalisti!$C$3,MATCH($B100,Nafnalisti!$B$4:$B$425,0),COUNTA($D$3:J$3))=0,"",OFFSET(Nafnalisti!$C$3,MATCH($B100,Nafnalisti!$B$4:$B$425,0),COUNTA($D$3:J$3)))</f>
        <v/>
      </c>
      <c r="K100" s="62" t="str">
        <f ca="1">IF(OFFSET(Nafnalisti!$C$3,MATCH($B100,Nafnalisti!$B$4:$B$425,0),COUNTA($D$3:K$3))=0,"",OFFSET(Nafnalisti!$C$3,MATCH($B100,Nafnalisti!$B$4:$B$425,0),COUNTA($D$3:K$3)))</f>
        <v/>
      </c>
      <c r="L100" s="62" t="str">
        <f ca="1">IF(OFFSET(Nafnalisti!$C$3,MATCH($B100,Nafnalisti!$B$4:$B$425,0),COUNTA($D$3:L$3))=0,"",OFFSET(Nafnalisti!$C$3,MATCH($B100,Nafnalisti!$B$4:$B$425,0),COUNTA($D$3:L$3)))</f>
        <v/>
      </c>
      <c r="M100" s="62" t="str">
        <f ca="1">IF(OFFSET(Nafnalisti!$C$3,MATCH($B100,Nafnalisti!$B$4:$B$425,0),COUNTA($D$3:M$3))=0,"",OFFSET(Nafnalisti!$C$3,MATCH($B100,Nafnalisti!$B$4:$B$425,0),COUNTA($D$3:M$3)))</f>
        <v/>
      </c>
      <c r="P100" s="1"/>
      <c r="T100" s="1"/>
      <c r="U100" s="1"/>
      <c r="V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8" customHeight="1" x14ac:dyDescent="0.2">
      <c r="A101" s="60">
        <f ca="1">IF(COUNT($A$4:A100)+1&gt;MAX(Nafnalisti!$S$4:$S$425),"",A100+1)</f>
        <v>98</v>
      </c>
      <c r="B101" s="61" t="str">
        <f ca="1">IF(A101="","",IFERROR(INDEX(Úrvinnsla!$B$2:$B$421,MATCH($A101,Úrvinnsla!$E$2:$E$421,0)),""))</f>
        <v>Halldór Jónasson</v>
      </c>
      <c r="C101" s="63">
        <f ca="1">IFERROR(INDEX(Úrvinnsla!$C$2:$C$421,MATCH($A101,Úrvinnsla!$E$2:$E$421,0)),"")</f>
        <v>334.00009999999997</v>
      </c>
      <c r="D101" s="62">
        <f ca="1">IF(OFFSET(Nafnalisti!$C$3,MATCH($B101,Nafnalisti!$B$4:$B$425,0),COUNTA($D$3:D$3))=0,"",OFFSET(Nafnalisti!$C$3,MATCH($B101,Nafnalisti!$B$4:$B$425,0),COUNTA($D$3:D$3)))</f>
        <v>71</v>
      </c>
      <c r="E101" s="62">
        <f ca="1">IF(OFFSET(Nafnalisti!$C$3,MATCH($B101,Nafnalisti!$B$4:$B$425,0),COUNTA($D$3:E$3))=0,"",OFFSET(Nafnalisti!$C$3,MATCH($B101,Nafnalisti!$B$4:$B$425,0),COUNTA($D$3:E$3)))</f>
        <v>68</v>
      </c>
      <c r="F101" s="62">
        <f ca="1">IF(OFFSET(Nafnalisti!$C$3,MATCH($B101,Nafnalisti!$B$4:$B$425,0),COUNTA($D$3:F$3))=0,"",OFFSET(Nafnalisti!$C$3,MATCH($B101,Nafnalisti!$B$4:$B$425,0),COUNTA($D$3:F$3)))</f>
        <v>64</v>
      </c>
      <c r="G101" s="62">
        <f ca="1">IF(OFFSET(Nafnalisti!$C$3,MATCH($B101,Nafnalisti!$B$4:$B$425,0),COUNTA($D$3:G$3))=0,"",OFFSET(Nafnalisti!$C$3,MATCH($B101,Nafnalisti!$B$4:$B$425,0),COUNTA($D$3:G$3)))</f>
        <v>65</v>
      </c>
      <c r="H101" s="62">
        <f ca="1">IF(OFFSET(Nafnalisti!$C$3,MATCH($B101,Nafnalisti!$B$4:$B$425,0),COUNTA($D$3:H$3))=0,"",OFFSET(Nafnalisti!$C$3,MATCH($B101,Nafnalisti!$B$4:$B$425,0),COUNTA($D$3:H$3)))</f>
        <v>66</v>
      </c>
      <c r="I101" s="62" t="str">
        <f ca="1">IF(OFFSET(Nafnalisti!$C$3,MATCH($B101,Nafnalisti!$B$4:$B$425,0),COUNTA($D$3:I$3))=0,"",OFFSET(Nafnalisti!$C$3,MATCH($B101,Nafnalisti!$B$4:$B$425,0),COUNTA($D$3:I$3)))</f>
        <v/>
      </c>
      <c r="J101" s="62" t="str">
        <f ca="1">IF(OFFSET(Nafnalisti!$C$3,MATCH($B101,Nafnalisti!$B$4:$B$425,0),COUNTA($D$3:J$3))=0,"",OFFSET(Nafnalisti!$C$3,MATCH($B101,Nafnalisti!$B$4:$B$425,0),COUNTA($D$3:J$3)))</f>
        <v/>
      </c>
      <c r="K101" s="62" t="str">
        <f ca="1">IF(OFFSET(Nafnalisti!$C$3,MATCH($B101,Nafnalisti!$B$4:$B$425,0),COUNTA($D$3:K$3))=0,"",OFFSET(Nafnalisti!$C$3,MATCH($B101,Nafnalisti!$B$4:$B$425,0),COUNTA($D$3:K$3)))</f>
        <v/>
      </c>
      <c r="L101" s="62" t="str">
        <f ca="1">IF(OFFSET(Nafnalisti!$C$3,MATCH($B101,Nafnalisti!$B$4:$B$425,0),COUNTA($D$3:L$3))=0,"",OFFSET(Nafnalisti!$C$3,MATCH($B101,Nafnalisti!$B$4:$B$425,0),COUNTA($D$3:L$3)))</f>
        <v/>
      </c>
      <c r="M101" s="62" t="str">
        <f ca="1">IF(OFFSET(Nafnalisti!$C$3,MATCH($B101,Nafnalisti!$B$4:$B$425,0),COUNTA($D$3:M$3))=0,"",OFFSET(Nafnalisti!$C$3,MATCH($B101,Nafnalisti!$B$4:$B$425,0),COUNTA($D$3:M$3)))</f>
        <v/>
      </c>
      <c r="P101" s="1"/>
      <c r="T101" s="1"/>
      <c r="U101" s="1"/>
      <c r="V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8" customHeight="1" x14ac:dyDescent="0.2">
      <c r="A102" s="60">
        <f ca="1">IF(COUNT($A$4:A101)+1&gt;MAX(Nafnalisti!$S$4:$S$425),"",A101+1)</f>
        <v>99</v>
      </c>
      <c r="B102" s="61" t="str">
        <f ca="1">IF(A102="","",IFERROR(INDEX(Úrvinnsla!$B$2:$B$421,MATCH($A102,Úrvinnsla!$E$2:$E$421,0)),""))</f>
        <v>Guðmundur Hannesson</v>
      </c>
      <c r="C102" s="63">
        <f ca="1">IFERROR(INDEX(Úrvinnsla!$C$2:$C$421,MATCH($A102,Úrvinnsla!$E$2:$E$421,0)),"")</f>
        <v>236.0001</v>
      </c>
      <c r="D102" s="62">
        <f ca="1">IF(OFFSET(Nafnalisti!$C$3,MATCH($B102,Nafnalisti!$B$4:$B$425,0),COUNTA($D$3:D$3))=0,"",OFFSET(Nafnalisti!$C$3,MATCH($B102,Nafnalisti!$B$4:$B$425,0),COUNTA($D$3:D$3)))</f>
        <v>61</v>
      </c>
      <c r="E102" s="62">
        <f ca="1">IF(OFFSET(Nafnalisti!$C$3,MATCH($B102,Nafnalisti!$B$4:$B$425,0),COUNTA($D$3:E$3))=0,"",OFFSET(Nafnalisti!$C$3,MATCH($B102,Nafnalisti!$B$4:$B$425,0),COUNTA($D$3:E$3)))</f>
        <v>60</v>
      </c>
      <c r="F102" s="62" t="str">
        <f ca="1">IF(OFFSET(Nafnalisti!$C$3,MATCH($B102,Nafnalisti!$B$4:$B$425,0),COUNTA($D$3:F$3))=0,"",OFFSET(Nafnalisti!$C$3,MATCH($B102,Nafnalisti!$B$4:$B$425,0),COUNTA($D$3:F$3)))</f>
        <v/>
      </c>
      <c r="G102" s="62">
        <f ca="1">IF(OFFSET(Nafnalisti!$C$3,MATCH($B102,Nafnalisti!$B$4:$B$425,0),COUNTA($D$3:G$3))=0,"",OFFSET(Nafnalisti!$C$3,MATCH($B102,Nafnalisti!$B$4:$B$425,0),COUNTA($D$3:G$3)))</f>
        <v>60</v>
      </c>
      <c r="H102" s="62">
        <f ca="1">IF(OFFSET(Nafnalisti!$C$3,MATCH($B102,Nafnalisti!$B$4:$B$425,0),COUNTA($D$3:H$3))=0,"",OFFSET(Nafnalisti!$C$3,MATCH($B102,Nafnalisti!$B$4:$B$425,0),COUNTA($D$3:H$3)))</f>
        <v>55</v>
      </c>
      <c r="I102" s="62" t="str">
        <f ca="1">IF(OFFSET(Nafnalisti!$C$3,MATCH($B102,Nafnalisti!$B$4:$B$425,0),COUNTA($D$3:I$3))=0,"",OFFSET(Nafnalisti!$C$3,MATCH($B102,Nafnalisti!$B$4:$B$425,0),COUNTA($D$3:I$3)))</f>
        <v/>
      </c>
      <c r="J102" s="62" t="str">
        <f ca="1">IF(OFFSET(Nafnalisti!$C$3,MATCH($B102,Nafnalisti!$B$4:$B$425,0),COUNTA($D$3:J$3))=0,"",OFFSET(Nafnalisti!$C$3,MATCH($B102,Nafnalisti!$B$4:$B$425,0),COUNTA($D$3:J$3)))</f>
        <v/>
      </c>
      <c r="K102" s="62" t="str">
        <f ca="1">IF(OFFSET(Nafnalisti!$C$3,MATCH($B102,Nafnalisti!$B$4:$B$425,0),COUNTA($D$3:K$3))=0,"",OFFSET(Nafnalisti!$C$3,MATCH($B102,Nafnalisti!$B$4:$B$425,0),COUNTA($D$3:K$3)))</f>
        <v/>
      </c>
      <c r="L102" s="62" t="str">
        <f ca="1">IF(OFFSET(Nafnalisti!$C$3,MATCH($B102,Nafnalisti!$B$4:$B$425,0),COUNTA($D$3:L$3))=0,"",OFFSET(Nafnalisti!$C$3,MATCH($B102,Nafnalisti!$B$4:$B$425,0),COUNTA($D$3:L$3)))</f>
        <v/>
      </c>
      <c r="M102" s="62" t="str">
        <f ca="1">IF(OFFSET(Nafnalisti!$C$3,MATCH($B102,Nafnalisti!$B$4:$B$425,0),COUNTA($D$3:M$3))=0,"",OFFSET(Nafnalisti!$C$3,MATCH($B102,Nafnalisti!$B$4:$B$425,0),COUNTA($D$3:M$3)))</f>
        <v/>
      </c>
      <c r="P102" s="1"/>
      <c r="T102" s="1"/>
      <c r="U102" s="1"/>
      <c r="V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8" customHeight="1" x14ac:dyDescent="0.2">
      <c r="A103" s="60">
        <f ca="1">IF(COUNT($A$4:A102)+1&gt;MAX(Nafnalisti!$S$4:$S$425),"",A102+1)</f>
        <v>100</v>
      </c>
      <c r="B103" s="61" t="str">
        <f ca="1">IF(A103="","",IFERROR(INDEX(Úrvinnsla!$B$2:$B$421,MATCH($A103,Úrvinnsla!$E$2:$E$421,0)),""))</f>
        <v>Jón Karlsson</v>
      </c>
      <c r="C103" s="63">
        <f ca="1">IFERROR(INDEX(Úrvinnsla!$C$2:$C$421,MATCH($A103,Úrvinnsla!$E$2:$E$421,0)),"")</f>
        <v>238.0001</v>
      </c>
      <c r="D103" s="62">
        <f ca="1">IF(OFFSET(Nafnalisti!$C$3,MATCH($B103,Nafnalisti!$B$4:$B$425,0),COUNTA($D$3:D$3))=0,"",OFFSET(Nafnalisti!$C$3,MATCH($B103,Nafnalisti!$B$4:$B$425,0),COUNTA($D$3:D$3)))</f>
        <v>62</v>
      </c>
      <c r="E103" s="62">
        <f ca="1">IF(OFFSET(Nafnalisti!$C$3,MATCH($B103,Nafnalisti!$B$4:$B$425,0),COUNTA($D$3:E$3))=0,"",OFFSET(Nafnalisti!$C$3,MATCH($B103,Nafnalisti!$B$4:$B$425,0),COUNTA($D$3:E$3)))</f>
        <v>59</v>
      </c>
      <c r="F103" s="62">
        <f ca="1">IF(OFFSET(Nafnalisti!$C$3,MATCH($B103,Nafnalisti!$B$4:$B$425,0),COUNTA($D$3:F$3))=0,"",OFFSET(Nafnalisti!$C$3,MATCH($B103,Nafnalisti!$B$4:$B$425,0),COUNTA($D$3:F$3)))</f>
        <v>56</v>
      </c>
      <c r="G103" s="62" t="str">
        <f ca="1">IF(OFFSET(Nafnalisti!$C$3,MATCH($B103,Nafnalisti!$B$4:$B$425,0),COUNTA($D$3:G$3))=0,"",OFFSET(Nafnalisti!$C$3,MATCH($B103,Nafnalisti!$B$4:$B$425,0),COUNTA($D$3:G$3)))</f>
        <v/>
      </c>
      <c r="H103" s="62">
        <f ca="1">IF(OFFSET(Nafnalisti!$C$3,MATCH($B103,Nafnalisti!$B$4:$B$425,0),COUNTA($D$3:H$3))=0,"",OFFSET(Nafnalisti!$C$3,MATCH($B103,Nafnalisti!$B$4:$B$425,0),COUNTA($D$3:H$3)))</f>
        <v>61</v>
      </c>
      <c r="I103" s="62" t="str">
        <f ca="1">IF(OFFSET(Nafnalisti!$C$3,MATCH($B103,Nafnalisti!$B$4:$B$425,0),COUNTA($D$3:I$3))=0,"",OFFSET(Nafnalisti!$C$3,MATCH($B103,Nafnalisti!$B$4:$B$425,0),COUNTA($D$3:I$3)))</f>
        <v/>
      </c>
      <c r="J103" s="62" t="str">
        <f ca="1">IF(OFFSET(Nafnalisti!$C$3,MATCH($B103,Nafnalisti!$B$4:$B$425,0),COUNTA($D$3:J$3))=0,"",OFFSET(Nafnalisti!$C$3,MATCH($B103,Nafnalisti!$B$4:$B$425,0),COUNTA($D$3:J$3)))</f>
        <v/>
      </c>
      <c r="K103" s="62" t="str">
        <f ca="1">IF(OFFSET(Nafnalisti!$C$3,MATCH($B103,Nafnalisti!$B$4:$B$425,0),COUNTA($D$3:K$3))=0,"",OFFSET(Nafnalisti!$C$3,MATCH($B103,Nafnalisti!$B$4:$B$425,0),COUNTA($D$3:K$3)))</f>
        <v/>
      </c>
      <c r="L103" s="62" t="str">
        <f ca="1">IF(OFFSET(Nafnalisti!$C$3,MATCH($B103,Nafnalisti!$B$4:$B$425,0),COUNTA($D$3:L$3))=0,"",OFFSET(Nafnalisti!$C$3,MATCH($B103,Nafnalisti!$B$4:$B$425,0),COUNTA($D$3:L$3)))</f>
        <v/>
      </c>
      <c r="M103" s="62" t="str">
        <f ca="1">IF(OFFSET(Nafnalisti!$C$3,MATCH($B103,Nafnalisti!$B$4:$B$425,0),COUNTA($D$3:M$3))=0,"",OFFSET(Nafnalisti!$C$3,MATCH($B103,Nafnalisti!$B$4:$B$425,0),COUNTA($D$3:M$3)))</f>
        <v/>
      </c>
      <c r="P103" s="1"/>
      <c r="T103" s="1"/>
      <c r="U103" s="1"/>
      <c r="V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8" customHeight="1" x14ac:dyDescent="0.2">
      <c r="A104" s="60">
        <f ca="1">IF(COUNT($A$4:A103)+1&gt;MAX(Nafnalisti!$S$4:$S$425),"",A103+1)</f>
        <v>101</v>
      </c>
      <c r="B104" s="61" t="str">
        <f ca="1">IF(A104="","",IFERROR(INDEX(Úrvinnsla!$B$2:$B$421,MATCH($A104,Úrvinnsla!$E$2:$E$421,0)),""))</f>
        <v>Sigurður Stefán Haraldsson</v>
      </c>
      <c r="C104" s="63">
        <f ca="1">IFERROR(INDEX(Úrvinnsla!$C$2:$C$421,MATCH($A104,Úrvinnsla!$E$2:$E$421,0)),"")</f>
        <v>241.0001</v>
      </c>
      <c r="D104" s="62">
        <f ca="1">IF(OFFSET(Nafnalisti!$C$3,MATCH($B104,Nafnalisti!$B$4:$B$425,0),COUNTA($D$3:D$3))=0,"",OFFSET(Nafnalisti!$C$3,MATCH($B104,Nafnalisti!$B$4:$B$425,0),COUNTA($D$3:D$3)))</f>
        <v>63</v>
      </c>
      <c r="E104" s="62" t="str">
        <f ca="1">IF(OFFSET(Nafnalisti!$C$3,MATCH($B104,Nafnalisti!$B$4:$B$425,0),COUNTA($D$3:E$3))=0,"",OFFSET(Nafnalisti!$C$3,MATCH($B104,Nafnalisti!$B$4:$B$425,0),COUNTA($D$3:E$3)))</f>
        <v/>
      </c>
      <c r="F104" s="62">
        <f ca="1">IF(OFFSET(Nafnalisti!$C$3,MATCH($B104,Nafnalisti!$B$4:$B$425,0),COUNTA($D$3:F$3))=0,"",OFFSET(Nafnalisti!$C$3,MATCH($B104,Nafnalisti!$B$4:$B$425,0),COUNTA($D$3:F$3)))</f>
        <v>56</v>
      </c>
      <c r="G104" s="62">
        <f ca="1">IF(OFFSET(Nafnalisti!$C$3,MATCH($B104,Nafnalisti!$B$4:$B$425,0),COUNTA($D$3:G$3))=0,"",OFFSET(Nafnalisti!$C$3,MATCH($B104,Nafnalisti!$B$4:$B$425,0),COUNTA($D$3:G$3)))</f>
        <v>61</v>
      </c>
      <c r="H104" s="62">
        <f ca="1">IF(OFFSET(Nafnalisti!$C$3,MATCH($B104,Nafnalisti!$B$4:$B$425,0),COUNTA($D$3:H$3))=0,"",OFFSET(Nafnalisti!$C$3,MATCH($B104,Nafnalisti!$B$4:$B$425,0),COUNTA($D$3:H$3)))</f>
        <v>61</v>
      </c>
      <c r="I104" s="62" t="str">
        <f ca="1">IF(OFFSET(Nafnalisti!$C$3,MATCH($B104,Nafnalisti!$B$4:$B$425,0),COUNTA($D$3:I$3))=0,"",OFFSET(Nafnalisti!$C$3,MATCH($B104,Nafnalisti!$B$4:$B$425,0),COUNTA($D$3:I$3)))</f>
        <v/>
      </c>
      <c r="J104" s="62" t="str">
        <f ca="1">IF(OFFSET(Nafnalisti!$C$3,MATCH($B104,Nafnalisti!$B$4:$B$425,0),COUNTA($D$3:J$3))=0,"",OFFSET(Nafnalisti!$C$3,MATCH($B104,Nafnalisti!$B$4:$B$425,0),COUNTA($D$3:J$3)))</f>
        <v/>
      </c>
      <c r="K104" s="62" t="str">
        <f ca="1">IF(OFFSET(Nafnalisti!$C$3,MATCH($B104,Nafnalisti!$B$4:$B$425,0),COUNTA($D$3:K$3))=0,"",OFFSET(Nafnalisti!$C$3,MATCH($B104,Nafnalisti!$B$4:$B$425,0),COUNTA($D$3:K$3)))</f>
        <v/>
      </c>
      <c r="L104" s="62" t="str">
        <f ca="1">IF(OFFSET(Nafnalisti!$C$3,MATCH($B104,Nafnalisti!$B$4:$B$425,0),COUNTA($D$3:L$3))=0,"",OFFSET(Nafnalisti!$C$3,MATCH($B104,Nafnalisti!$B$4:$B$425,0),COUNTA($D$3:L$3)))</f>
        <v/>
      </c>
      <c r="M104" s="62" t="str">
        <f ca="1">IF(OFFSET(Nafnalisti!$C$3,MATCH($B104,Nafnalisti!$B$4:$B$425,0),COUNTA($D$3:M$3))=0,"",OFFSET(Nafnalisti!$C$3,MATCH($B104,Nafnalisti!$B$4:$B$425,0),COUNTA($D$3:M$3)))</f>
        <v/>
      </c>
      <c r="P104" s="1"/>
      <c r="T104" s="1"/>
      <c r="U104" s="1"/>
      <c r="V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" customHeight="1" x14ac:dyDescent="0.2">
      <c r="A105" s="60">
        <f ca="1">IF(COUNT($A$4:A104)+1&gt;MAX(Nafnalisti!$S$4:$S$425),"",A104+1)</f>
        <v>102</v>
      </c>
      <c r="B105" s="61" t="str">
        <f ca="1">IF(A105="","",IFERROR(INDEX(Úrvinnsla!$B$2:$B$421,MATCH($A105,Úrvinnsla!$E$2:$E$421,0)),""))</f>
        <v>Magnús Guðmundsson</v>
      </c>
      <c r="C105" s="63">
        <f ca="1">IFERROR(INDEX(Úrvinnsla!$C$2:$C$421,MATCH($A105,Úrvinnsla!$E$2:$E$421,0)),"")</f>
        <v>241.0001</v>
      </c>
      <c r="D105" s="62">
        <f ca="1">IF(OFFSET(Nafnalisti!$C$3,MATCH($B105,Nafnalisti!$B$4:$B$425,0),COUNTA($D$3:D$3))=0,"",OFFSET(Nafnalisti!$C$3,MATCH($B105,Nafnalisti!$B$4:$B$425,0),COUNTA($D$3:D$3)))</f>
        <v>64</v>
      </c>
      <c r="E105" s="62">
        <f ca="1">IF(OFFSET(Nafnalisti!$C$3,MATCH($B105,Nafnalisti!$B$4:$B$425,0),COUNTA($D$3:E$3))=0,"",OFFSET(Nafnalisti!$C$3,MATCH($B105,Nafnalisti!$B$4:$B$425,0),COUNTA($D$3:E$3)))</f>
        <v>61</v>
      </c>
      <c r="F105" s="62" t="str">
        <f ca="1">IF(OFFSET(Nafnalisti!$C$3,MATCH($B105,Nafnalisti!$B$4:$B$425,0),COUNTA($D$3:F$3))=0,"",OFFSET(Nafnalisti!$C$3,MATCH($B105,Nafnalisti!$B$4:$B$425,0),COUNTA($D$3:F$3)))</f>
        <v/>
      </c>
      <c r="G105" s="62">
        <f ca="1">IF(OFFSET(Nafnalisti!$C$3,MATCH($B105,Nafnalisti!$B$4:$B$425,0),COUNTA($D$3:G$3))=0,"",OFFSET(Nafnalisti!$C$3,MATCH($B105,Nafnalisti!$B$4:$B$425,0),COUNTA($D$3:G$3)))</f>
        <v>57</v>
      </c>
      <c r="H105" s="62">
        <f ca="1">IF(OFFSET(Nafnalisti!$C$3,MATCH($B105,Nafnalisti!$B$4:$B$425,0),COUNTA($D$3:H$3))=0,"",OFFSET(Nafnalisti!$C$3,MATCH($B105,Nafnalisti!$B$4:$B$425,0),COUNTA($D$3:H$3)))</f>
        <v>59</v>
      </c>
      <c r="I105" s="62" t="str">
        <f ca="1">IF(OFFSET(Nafnalisti!$C$3,MATCH($B105,Nafnalisti!$B$4:$B$425,0),COUNTA($D$3:I$3))=0,"",OFFSET(Nafnalisti!$C$3,MATCH($B105,Nafnalisti!$B$4:$B$425,0),COUNTA($D$3:I$3)))</f>
        <v/>
      </c>
      <c r="J105" s="62" t="str">
        <f ca="1">IF(OFFSET(Nafnalisti!$C$3,MATCH($B105,Nafnalisti!$B$4:$B$425,0),COUNTA($D$3:J$3))=0,"",OFFSET(Nafnalisti!$C$3,MATCH($B105,Nafnalisti!$B$4:$B$425,0),COUNTA($D$3:J$3)))</f>
        <v/>
      </c>
      <c r="K105" s="62" t="str">
        <f ca="1">IF(OFFSET(Nafnalisti!$C$3,MATCH($B105,Nafnalisti!$B$4:$B$425,0),COUNTA($D$3:K$3))=0,"",OFFSET(Nafnalisti!$C$3,MATCH($B105,Nafnalisti!$B$4:$B$425,0),COUNTA($D$3:K$3)))</f>
        <v/>
      </c>
      <c r="L105" s="62" t="str">
        <f ca="1">IF(OFFSET(Nafnalisti!$C$3,MATCH($B105,Nafnalisti!$B$4:$B$425,0),COUNTA($D$3:L$3))=0,"",OFFSET(Nafnalisti!$C$3,MATCH($B105,Nafnalisti!$B$4:$B$425,0),COUNTA($D$3:L$3)))</f>
        <v/>
      </c>
      <c r="M105" s="62" t="str">
        <f ca="1">IF(OFFSET(Nafnalisti!$C$3,MATCH($B105,Nafnalisti!$B$4:$B$425,0),COUNTA($D$3:M$3))=0,"",OFFSET(Nafnalisti!$C$3,MATCH($B105,Nafnalisti!$B$4:$B$425,0),COUNTA($D$3:M$3)))</f>
        <v/>
      </c>
      <c r="P105" s="1"/>
      <c r="T105" s="1"/>
      <c r="U105" s="1"/>
      <c r="V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" customHeight="1" x14ac:dyDescent="0.2">
      <c r="A106" s="60">
        <f ca="1">IF(COUNT($A$4:A105)+1&gt;MAX(Nafnalisti!$S$4:$S$425),"",A105+1)</f>
        <v>103</v>
      </c>
      <c r="B106" s="61" t="str">
        <f ca="1">IF(A106="","",IFERROR(INDEX(Úrvinnsla!$B$2:$B$421,MATCH($A106,Úrvinnsla!$E$2:$E$421,0)),""))</f>
        <v>Daníel Helgason</v>
      </c>
      <c r="C106" s="63">
        <f ca="1">IFERROR(INDEX(Úrvinnsla!$C$2:$C$421,MATCH($A106,Úrvinnsla!$E$2:$E$421,0)),"")</f>
        <v>242.0001</v>
      </c>
      <c r="D106" s="62">
        <f ca="1">IF(OFFSET(Nafnalisti!$C$3,MATCH($B106,Nafnalisti!$B$4:$B$425,0),COUNTA($D$3:D$3))=0,"",OFFSET(Nafnalisti!$C$3,MATCH($B106,Nafnalisti!$B$4:$B$425,0),COUNTA($D$3:D$3)))</f>
        <v>59</v>
      </c>
      <c r="E106" s="62">
        <f ca="1">IF(OFFSET(Nafnalisti!$C$3,MATCH($B106,Nafnalisti!$B$4:$B$425,0),COUNTA($D$3:E$3))=0,"",OFFSET(Nafnalisti!$C$3,MATCH($B106,Nafnalisti!$B$4:$B$425,0),COUNTA($D$3:E$3)))</f>
        <v>61</v>
      </c>
      <c r="F106" s="62">
        <f ca="1">IF(OFFSET(Nafnalisti!$C$3,MATCH($B106,Nafnalisti!$B$4:$B$425,0),COUNTA($D$3:F$3))=0,"",OFFSET(Nafnalisti!$C$3,MATCH($B106,Nafnalisti!$B$4:$B$425,0),COUNTA($D$3:F$3)))</f>
        <v>59</v>
      </c>
      <c r="G106" s="62" t="str">
        <f ca="1">IF(OFFSET(Nafnalisti!$C$3,MATCH($B106,Nafnalisti!$B$4:$B$425,0),COUNTA($D$3:G$3))=0,"",OFFSET(Nafnalisti!$C$3,MATCH($B106,Nafnalisti!$B$4:$B$425,0),COUNTA($D$3:G$3)))</f>
        <v/>
      </c>
      <c r="H106" s="62">
        <f ca="1">IF(OFFSET(Nafnalisti!$C$3,MATCH($B106,Nafnalisti!$B$4:$B$425,0),COUNTA($D$3:H$3))=0,"",OFFSET(Nafnalisti!$C$3,MATCH($B106,Nafnalisti!$B$4:$B$425,0),COUNTA($D$3:H$3)))</f>
        <v>63</v>
      </c>
      <c r="I106" s="62" t="str">
        <f ca="1">IF(OFFSET(Nafnalisti!$C$3,MATCH($B106,Nafnalisti!$B$4:$B$425,0),COUNTA($D$3:I$3))=0,"",OFFSET(Nafnalisti!$C$3,MATCH($B106,Nafnalisti!$B$4:$B$425,0),COUNTA($D$3:I$3)))</f>
        <v/>
      </c>
      <c r="J106" s="62" t="str">
        <f ca="1">IF(OFFSET(Nafnalisti!$C$3,MATCH($B106,Nafnalisti!$B$4:$B$425,0),COUNTA($D$3:J$3))=0,"",OFFSET(Nafnalisti!$C$3,MATCH($B106,Nafnalisti!$B$4:$B$425,0),COUNTA($D$3:J$3)))</f>
        <v/>
      </c>
      <c r="K106" s="62" t="str">
        <f ca="1">IF(OFFSET(Nafnalisti!$C$3,MATCH($B106,Nafnalisti!$B$4:$B$425,0),COUNTA($D$3:K$3))=0,"",OFFSET(Nafnalisti!$C$3,MATCH($B106,Nafnalisti!$B$4:$B$425,0),COUNTA($D$3:K$3)))</f>
        <v/>
      </c>
      <c r="L106" s="62" t="str">
        <f ca="1">IF(OFFSET(Nafnalisti!$C$3,MATCH($B106,Nafnalisti!$B$4:$B$425,0),COUNTA($D$3:L$3))=0,"",OFFSET(Nafnalisti!$C$3,MATCH($B106,Nafnalisti!$B$4:$B$425,0),COUNTA($D$3:L$3)))</f>
        <v/>
      </c>
      <c r="M106" s="62" t="str">
        <f ca="1">IF(OFFSET(Nafnalisti!$C$3,MATCH($B106,Nafnalisti!$B$4:$B$425,0),COUNTA($D$3:M$3))=0,"",OFFSET(Nafnalisti!$C$3,MATCH($B106,Nafnalisti!$B$4:$B$425,0),COUNTA($D$3:M$3)))</f>
        <v/>
      </c>
      <c r="P106" s="1"/>
      <c r="T106" s="1"/>
      <c r="U106" s="1"/>
      <c r="V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" customHeight="1" x14ac:dyDescent="0.2">
      <c r="A107" s="60">
        <f ca="1">IF(COUNT($A$4:A106)+1&gt;MAX(Nafnalisti!$S$4:$S$425),"",A106+1)</f>
        <v>104</v>
      </c>
      <c r="B107" s="61" t="str">
        <f ca="1">IF(A107="","",IFERROR(INDEX(Úrvinnsla!$B$2:$B$421,MATCH($A107,Úrvinnsla!$E$2:$E$421,0)),""))</f>
        <v>Guðmundur Óskar Hauksson</v>
      </c>
      <c r="C107" s="63">
        <f ca="1">IFERROR(INDEX(Úrvinnsla!$C$2:$C$421,MATCH($A107,Úrvinnsla!$E$2:$E$421,0)),"")</f>
        <v>242.0001</v>
      </c>
      <c r="D107" s="62">
        <f ca="1">IF(OFFSET(Nafnalisti!$C$3,MATCH($B107,Nafnalisti!$B$4:$B$425,0),COUNTA($D$3:D$3))=0,"",OFFSET(Nafnalisti!$C$3,MATCH($B107,Nafnalisti!$B$4:$B$425,0),COUNTA($D$3:D$3)))</f>
        <v>57</v>
      </c>
      <c r="E107" s="62">
        <f ca="1">IF(OFFSET(Nafnalisti!$C$3,MATCH($B107,Nafnalisti!$B$4:$B$425,0),COUNTA($D$3:E$3))=0,"",OFFSET(Nafnalisti!$C$3,MATCH($B107,Nafnalisti!$B$4:$B$425,0),COUNTA($D$3:E$3)))</f>
        <v>64</v>
      </c>
      <c r="F107" s="62">
        <f ca="1">IF(OFFSET(Nafnalisti!$C$3,MATCH($B107,Nafnalisti!$B$4:$B$425,0),COUNTA($D$3:F$3))=0,"",OFFSET(Nafnalisti!$C$3,MATCH($B107,Nafnalisti!$B$4:$B$425,0),COUNTA($D$3:F$3)))</f>
        <v>62</v>
      </c>
      <c r="G107" s="62">
        <f ca="1">IF(OFFSET(Nafnalisti!$C$3,MATCH($B107,Nafnalisti!$B$4:$B$425,0),COUNTA($D$3:G$3))=0,"",OFFSET(Nafnalisti!$C$3,MATCH($B107,Nafnalisti!$B$4:$B$425,0),COUNTA($D$3:G$3)))</f>
        <v>59</v>
      </c>
      <c r="H107" s="62" t="str">
        <f ca="1">IF(OFFSET(Nafnalisti!$C$3,MATCH($B107,Nafnalisti!$B$4:$B$425,0),COUNTA($D$3:H$3))=0,"",OFFSET(Nafnalisti!$C$3,MATCH($B107,Nafnalisti!$B$4:$B$425,0),COUNTA($D$3:H$3)))</f>
        <v/>
      </c>
      <c r="I107" s="62" t="str">
        <f ca="1">IF(OFFSET(Nafnalisti!$C$3,MATCH($B107,Nafnalisti!$B$4:$B$425,0),COUNTA($D$3:I$3))=0,"",OFFSET(Nafnalisti!$C$3,MATCH($B107,Nafnalisti!$B$4:$B$425,0),COUNTA($D$3:I$3)))</f>
        <v/>
      </c>
      <c r="J107" s="62" t="str">
        <f ca="1">IF(OFFSET(Nafnalisti!$C$3,MATCH($B107,Nafnalisti!$B$4:$B$425,0),COUNTA($D$3:J$3))=0,"",OFFSET(Nafnalisti!$C$3,MATCH($B107,Nafnalisti!$B$4:$B$425,0),COUNTA($D$3:J$3)))</f>
        <v/>
      </c>
      <c r="K107" s="62" t="str">
        <f ca="1">IF(OFFSET(Nafnalisti!$C$3,MATCH($B107,Nafnalisti!$B$4:$B$425,0),COUNTA($D$3:K$3))=0,"",OFFSET(Nafnalisti!$C$3,MATCH($B107,Nafnalisti!$B$4:$B$425,0),COUNTA($D$3:K$3)))</f>
        <v/>
      </c>
      <c r="L107" s="62" t="str">
        <f ca="1">IF(OFFSET(Nafnalisti!$C$3,MATCH($B107,Nafnalisti!$B$4:$B$425,0),COUNTA($D$3:L$3))=0,"",OFFSET(Nafnalisti!$C$3,MATCH($B107,Nafnalisti!$B$4:$B$425,0),COUNTA($D$3:L$3)))</f>
        <v/>
      </c>
      <c r="M107" s="62" t="str">
        <f ca="1">IF(OFFSET(Nafnalisti!$C$3,MATCH($B107,Nafnalisti!$B$4:$B$425,0),COUNTA($D$3:M$3))=0,"",OFFSET(Nafnalisti!$C$3,MATCH($B107,Nafnalisti!$B$4:$B$425,0),COUNTA($D$3:M$3)))</f>
        <v/>
      </c>
      <c r="P107" s="1"/>
      <c r="T107" s="1"/>
      <c r="U107" s="1"/>
      <c r="V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" customHeight="1" x14ac:dyDescent="0.2">
      <c r="A108" s="60">
        <f ca="1">IF(COUNT($A$4:A107)+1&gt;MAX(Nafnalisti!$S$4:$S$425),"",A107+1)</f>
        <v>105</v>
      </c>
      <c r="B108" s="61" t="str">
        <f ca="1">IF(A108="","",IFERROR(INDEX(Úrvinnsla!$B$2:$B$421,MATCH($A108,Úrvinnsla!$E$2:$E$421,0)),""))</f>
        <v>Rúnar Guðmundsson</v>
      </c>
      <c r="C108" s="63">
        <f ca="1">IFERROR(INDEX(Úrvinnsla!$C$2:$C$421,MATCH($A108,Úrvinnsla!$E$2:$E$421,0)),"")</f>
        <v>243.0001</v>
      </c>
      <c r="D108" s="62">
        <f ca="1">IF(OFFSET(Nafnalisti!$C$3,MATCH($B108,Nafnalisti!$B$4:$B$425,0),COUNTA($D$3:D$3))=0,"",OFFSET(Nafnalisti!$C$3,MATCH($B108,Nafnalisti!$B$4:$B$425,0),COUNTA($D$3:D$3)))</f>
        <v>61</v>
      </c>
      <c r="E108" s="62">
        <f ca="1">IF(OFFSET(Nafnalisti!$C$3,MATCH($B108,Nafnalisti!$B$4:$B$425,0),COUNTA($D$3:E$3))=0,"",OFFSET(Nafnalisti!$C$3,MATCH($B108,Nafnalisti!$B$4:$B$425,0),COUNTA($D$3:E$3)))</f>
        <v>64</v>
      </c>
      <c r="F108" s="62">
        <f ca="1">IF(OFFSET(Nafnalisti!$C$3,MATCH($B108,Nafnalisti!$B$4:$B$425,0),COUNTA($D$3:F$3))=0,"",OFFSET(Nafnalisti!$C$3,MATCH($B108,Nafnalisti!$B$4:$B$425,0),COUNTA($D$3:F$3)))</f>
        <v>62</v>
      </c>
      <c r="G108" s="62">
        <f ca="1">IF(OFFSET(Nafnalisti!$C$3,MATCH($B108,Nafnalisti!$B$4:$B$425,0),COUNTA($D$3:G$3))=0,"",OFFSET(Nafnalisti!$C$3,MATCH($B108,Nafnalisti!$B$4:$B$425,0),COUNTA($D$3:G$3)))</f>
        <v>56</v>
      </c>
      <c r="H108" s="62" t="str">
        <f ca="1">IF(OFFSET(Nafnalisti!$C$3,MATCH($B108,Nafnalisti!$B$4:$B$425,0),COUNTA($D$3:H$3))=0,"",OFFSET(Nafnalisti!$C$3,MATCH($B108,Nafnalisti!$B$4:$B$425,0),COUNTA($D$3:H$3)))</f>
        <v/>
      </c>
      <c r="I108" s="62" t="str">
        <f ca="1">IF(OFFSET(Nafnalisti!$C$3,MATCH($B108,Nafnalisti!$B$4:$B$425,0),COUNTA($D$3:I$3))=0,"",OFFSET(Nafnalisti!$C$3,MATCH($B108,Nafnalisti!$B$4:$B$425,0),COUNTA($D$3:I$3)))</f>
        <v/>
      </c>
      <c r="J108" s="62" t="str">
        <f ca="1">IF(OFFSET(Nafnalisti!$C$3,MATCH($B108,Nafnalisti!$B$4:$B$425,0),COUNTA($D$3:J$3))=0,"",OFFSET(Nafnalisti!$C$3,MATCH($B108,Nafnalisti!$B$4:$B$425,0),COUNTA($D$3:J$3)))</f>
        <v/>
      </c>
      <c r="K108" s="62" t="str">
        <f ca="1">IF(OFFSET(Nafnalisti!$C$3,MATCH($B108,Nafnalisti!$B$4:$B$425,0),COUNTA($D$3:K$3))=0,"",OFFSET(Nafnalisti!$C$3,MATCH($B108,Nafnalisti!$B$4:$B$425,0),COUNTA($D$3:K$3)))</f>
        <v/>
      </c>
      <c r="L108" s="62" t="str">
        <f ca="1">IF(OFFSET(Nafnalisti!$C$3,MATCH($B108,Nafnalisti!$B$4:$B$425,0),COUNTA($D$3:L$3))=0,"",OFFSET(Nafnalisti!$C$3,MATCH($B108,Nafnalisti!$B$4:$B$425,0),COUNTA($D$3:L$3)))</f>
        <v/>
      </c>
      <c r="M108" s="62" t="str">
        <f ca="1">IF(OFFSET(Nafnalisti!$C$3,MATCH($B108,Nafnalisti!$B$4:$B$425,0),COUNTA($D$3:M$3))=0,"",OFFSET(Nafnalisti!$C$3,MATCH($B108,Nafnalisti!$B$4:$B$425,0),COUNTA($D$3:M$3)))</f>
        <v/>
      </c>
      <c r="P108" s="1"/>
      <c r="T108" s="1"/>
      <c r="U108" s="1"/>
      <c r="V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8" customHeight="1" x14ac:dyDescent="0.2">
      <c r="A109" s="60">
        <f ca="1">IF(COUNT($A$4:A108)+1&gt;MAX(Nafnalisti!$S$4:$S$425),"",A108+1)</f>
        <v>106</v>
      </c>
      <c r="B109" s="61" t="str">
        <f ca="1">IF(A109="","",IFERROR(INDEX(Úrvinnsla!$B$2:$B$421,MATCH($A109,Úrvinnsla!$E$2:$E$421,0)),""))</f>
        <v>Guðmundur Þór Magnússon</v>
      </c>
      <c r="C109" s="63">
        <f ca="1">IFERROR(INDEX(Úrvinnsla!$C$2:$C$421,MATCH($A109,Úrvinnsla!$E$2:$E$421,0)),"")</f>
        <v>243.0001</v>
      </c>
      <c r="D109" s="62">
        <f ca="1">IF(OFFSET(Nafnalisti!$C$3,MATCH($B109,Nafnalisti!$B$4:$B$425,0),COUNTA($D$3:D$3))=0,"",OFFSET(Nafnalisti!$C$3,MATCH($B109,Nafnalisti!$B$4:$B$425,0),COUNTA($D$3:D$3)))</f>
        <v>61</v>
      </c>
      <c r="E109" s="62">
        <f ca="1">IF(OFFSET(Nafnalisti!$C$3,MATCH($B109,Nafnalisti!$B$4:$B$425,0),COUNTA($D$3:E$3))=0,"",OFFSET(Nafnalisti!$C$3,MATCH($B109,Nafnalisti!$B$4:$B$425,0),COUNTA($D$3:E$3)))</f>
        <v>62</v>
      </c>
      <c r="F109" s="62" t="str">
        <f ca="1">IF(OFFSET(Nafnalisti!$C$3,MATCH($B109,Nafnalisti!$B$4:$B$425,0),COUNTA($D$3:F$3))=0,"",OFFSET(Nafnalisti!$C$3,MATCH($B109,Nafnalisti!$B$4:$B$425,0),COUNTA($D$3:F$3)))</f>
        <v/>
      </c>
      <c r="G109" s="62">
        <f ca="1">IF(OFFSET(Nafnalisti!$C$3,MATCH($B109,Nafnalisti!$B$4:$B$425,0),COUNTA($D$3:G$3))=0,"",OFFSET(Nafnalisti!$C$3,MATCH($B109,Nafnalisti!$B$4:$B$425,0),COUNTA($D$3:G$3)))</f>
        <v>57</v>
      </c>
      <c r="H109" s="62">
        <f ca="1">IF(OFFSET(Nafnalisti!$C$3,MATCH($B109,Nafnalisti!$B$4:$B$425,0),COUNTA($D$3:H$3))=0,"",OFFSET(Nafnalisti!$C$3,MATCH($B109,Nafnalisti!$B$4:$B$425,0),COUNTA($D$3:H$3)))</f>
        <v>63</v>
      </c>
      <c r="I109" s="62" t="str">
        <f ca="1">IF(OFFSET(Nafnalisti!$C$3,MATCH($B109,Nafnalisti!$B$4:$B$425,0),COUNTA($D$3:I$3))=0,"",OFFSET(Nafnalisti!$C$3,MATCH($B109,Nafnalisti!$B$4:$B$425,0),COUNTA($D$3:I$3)))</f>
        <v/>
      </c>
      <c r="J109" s="62" t="str">
        <f ca="1">IF(OFFSET(Nafnalisti!$C$3,MATCH($B109,Nafnalisti!$B$4:$B$425,0),COUNTA($D$3:J$3))=0,"",OFFSET(Nafnalisti!$C$3,MATCH($B109,Nafnalisti!$B$4:$B$425,0),COUNTA($D$3:J$3)))</f>
        <v/>
      </c>
      <c r="K109" s="62" t="str">
        <f ca="1">IF(OFFSET(Nafnalisti!$C$3,MATCH($B109,Nafnalisti!$B$4:$B$425,0),COUNTA($D$3:K$3))=0,"",OFFSET(Nafnalisti!$C$3,MATCH($B109,Nafnalisti!$B$4:$B$425,0),COUNTA($D$3:K$3)))</f>
        <v/>
      </c>
      <c r="L109" s="62" t="str">
        <f ca="1">IF(OFFSET(Nafnalisti!$C$3,MATCH($B109,Nafnalisti!$B$4:$B$425,0),COUNTA($D$3:L$3))=0,"",OFFSET(Nafnalisti!$C$3,MATCH($B109,Nafnalisti!$B$4:$B$425,0),COUNTA($D$3:L$3)))</f>
        <v/>
      </c>
      <c r="M109" s="62" t="str">
        <f ca="1">IF(OFFSET(Nafnalisti!$C$3,MATCH($B109,Nafnalisti!$B$4:$B$425,0),COUNTA($D$3:M$3))=0,"",OFFSET(Nafnalisti!$C$3,MATCH($B109,Nafnalisti!$B$4:$B$425,0),COUNTA($D$3:M$3)))</f>
        <v/>
      </c>
      <c r="P109" s="1"/>
      <c r="T109" s="1"/>
      <c r="U109" s="1"/>
      <c r="V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8" customHeight="1" x14ac:dyDescent="0.2">
      <c r="A110" s="60">
        <f ca="1">IF(COUNT($A$4:A109)+1&gt;MAX(Nafnalisti!$S$4:$S$425),"",A109+1)</f>
        <v>107</v>
      </c>
      <c r="B110" s="61" t="str">
        <f ca="1">IF(A110="","",IFERROR(INDEX(Úrvinnsla!$B$2:$B$421,MATCH($A110,Úrvinnsla!$E$2:$E$421,0)),""))</f>
        <v>Pétur Runólfsson</v>
      </c>
      <c r="C110" s="63">
        <f ca="1">IFERROR(INDEX(Úrvinnsla!$C$2:$C$421,MATCH($A110,Úrvinnsla!$E$2:$E$421,0)),"")</f>
        <v>244.0001</v>
      </c>
      <c r="D110" s="62">
        <f ca="1">IF(OFFSET(Nafnalisti!$C$3,MATCH($B110,Nafnalisti!$B$4:$B$425,0),COUNTA($D$3:D$3))=0,"",OFFSET(Nafnalisti!$C$3,MATCH($B110,Nafnalisti!$B$4:$B$425,0),COUNTA($D$3:D$3)))</f>
        <v>65</v>
      </c>
      <c r="E110" s="62" t="str">
        <f ca="1">IF(OFFSET(Nafnalisti!$C$3,MATCH($B110,Nafnalisti!$B$4:$B$425,0),COUNTA($D$3:E$3))=0,"",OFFSET(Nafnalisti!$C$3,MATCH($B110,Nafnalisti!$B$4:$B$425,0),COUNTA($D$3:E$3)))</f>
        <v/>
      </c>
      <c r="F110" s="62">
        <f ca="1">IF(OFFSET(Nafnalisti!$C$3,MATCH($B110,Nafnalisti!$B$4:$B$425,0),COUNTA($D$3:F$3))=0,"",OFFSET(Nafnalisti!$C$3,MATCH($B110,Nafnalisti!$B$4:$B$425,0),COUNTA($D$3:F$3)))</f>
        <v>61</v>
      </c>
      <c r="G110" s="62">
        <f ca="1">IF(OFFSET(Nafnalisti!$C$3,MATCH($B110,Nafnalisti!$B$4:$B$425,0),COUNTA($D$3:G$3))=0,"",OFFSET(Nafnalisti!$C$3,MATCH($B110,Nafnalisti!$B$4:$B$425,0),COUNTA($D$3:G$3)))</f>
        <v>60</v>
      </c>
      <c r="H110" s="62">
        <f ca="1">IF(OFFSET(Nafnalisti!$C$3,MATCH($B110,Nafnalisti!$B$4:$B$425,0),COUNTA($D$3:H$3))=0,"",OFFSET(Nafnalisti!$C$3,MATCH($B110,Nafnalisti!$B$4:$B$425,0),COUNTA($D$3:H$3)))</f>
        <v>58</v>
      </c>
      <c r="I110" s="62" t="str">
        <f ca="1">IF(OFFSET(Nafnalisti!$C$3,MATCH($B110,Nafnalisti!$B$4:$B$425,0),COUNTA($D$3:I$3))=0,"",OFFSET(Nafnalisti!$C$3,MATCH($B110,Nafnalisti!$B$4:$B$425,0),COUNTA($D$3:I$3)))</f>
        <v/>
      </c>
      <c r="J110" s="62" t="str">
        <f ca="1">IF(OFFSET(Nafnalisti!$C$3,MATCH($B110,Nafnalisti!$B$4:$B$425,0),COUNTA($D$3:J$3))=0,"",OFFSET(Nafnalisti!$C$3,MATCH($B110,Nafnalisti!$B$4:$B$425,0),COUNTA($D$3:J$3)))</f>
        <v/>
      </c>
      <c r="K110" s="62" t="str">
        <f ca="1">IF(OFFSET(Nafnalisti!$C$3,MATCH($B110,Nafnalisti!$B$4:$B$425,0),COUNTA($D$3:K$3))=0,"",OFFSET(Nafnalisti!$C$3,MATCH($B110,Nafnalisti!$B$4:$B$425,0),COUNTA($D$3:K$3)))</f>
        <v/>
      </c>
      <c r="L110" s="62" t="str">
        <f ca="1">IF(OFFSET(Nafnalisti!$C$3,MATCH($B110,Nafnalisti!$B$4:$B$425,0),COUNTA($D$3:L$3))=0,"",OFFSET(Nafnalisti!$C$3,MATCH($B110,Nafnalisti!$B$4:$B$425,0),COUNTA($D$3:L$3)))</f>
        <v/>
      </c>
      <c r="M110" s="62" t="str">
        <f ca="1">IF(OFFSET(Nafnalisti!$C$3,MATCH($B110,Nafnalisti!$B$4:$B$425,0),COUNTA($D$3:M$3))=0,"",OFFSET(Nafnalisti!$C$3,MATCH($B110,Nafnalisti!$B$4:$B$425,0),COUNTA($D$3:M$3)))</f>
        <v/>
      </c>
      <c r="P110" s="1"/>
      <c r="T110" s="1"/>
      <c r="U110" s="1"/>
      <c r="V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8" customHeight="1" x14ac:dyDescent="0.2">
      <c r="A111" s="60">
        <f ca="1">IF(COUNT($A$4:A110)+1&gt;MAX(Nafnalisti!$S$4:$S$425),"",A110+1)</f>
        <v>108</v>
      </c>
      <c r="B111" s="61" t="str">
        <f ca="1">IF(A111="","",IFERROR(INDEX(Úrvinnsla!$B$2:$B$421,MATCH($A111,Úrvinnsla!$E$2:$E$421,0)),""))</f>
        <v>Óskar Sæmundsson</v>
      </c>
      <c r="C111" s="63">
        <f ca="1">IFERROR(INDEX(Úrvinnsla!$C$2:$C$421,MATCH($A111,Úrvinnsla!$E$2:$E$421,0)),"")</f>
        <v>245.0001</v>
      </c>
      <c r="D111" s="62">
        <f ca="1">IF(OFFSET(Nafnalisti!$C$3,MATCH($B111,Nafnalisti!$B$4:$B$425,0),COUNTA($D$3:D$3))=0,"",OFFSET(Nafnalisti!$C$3,MATCH($B111,Nafnalisti!$B$4:$B$425,0),COUNTA($D$3:D$3)))</f>
        <v>60</v>
      </c>
      <c r="E111" s="62" t="str">
        <f ca="1">IF(OFFSET(Nafnalisti!$C$3,MATCH($B111,Nafnalisti!$B$4:$B$425,0),COUNTA($D$3:E$3))=0,"",OFFSET(Nafnalisti!$C$3,MATCH($B111,Nafnalisti!$B$4:$B$425,0),COUNTA($D$3:E$3)))</f>
        <v/>
      </c>
      <c r="F111" s="62">
        <f ca="1">IF(OFFSET(Nafnalisti!$C$3,MATCH($B111,Nafnalisti!$B$4:$B$425,0),COUNTA($D$3:F$3))=0,"",OFFSET(Nafnalisti!$C$3,MATCH($B111,Nafnalisti!$B$4:$B$425,0),COUNTA($D$3:F$3)))</f>
        <v>62</v>
      </c>
      <c r="G111" s="62">
        <f ca="1">IF(OFFSET(Nafnalisti!$C$3,MATCH($B111,Nafnalisti!$B$4:$B$425,0),COUNTA($D$3:G$3))=0,"",OFFSET(Nafnalisti!$C$3,MATCH($B111,Nafnalisti!$B$4:$B$425,0),COUNTA($D$3:G$3)))</f>
        <v>61</v>
      </c>
      <c r="H111" s="62">
        <f ca="1">IF(OFFSET(Nafnalisti!$C$3,MATCH($B111,Nafnalisti!$B$4:$B$425,0),COUNTA($D$3:H$3))=0,"",OFFSET(Nafnalisti!$C$3,MATCH($B111,Nafnalisti!$B$4:$B$425,0),COUNTA($D$3:H$3)))</f>
        <v>62</v>
      </c>
      <c r="I111" s="62" t="str">
        <f ca="1">IF(OFFSET(Nafnalisti!$C$3,MATCH($B111,Nafnalisti!$B$4:$B$425,0),COUNTA($D$3:I$3))=0,"",OFFSET(Nafnalisti!$C$3,MATCH($B111,Nafnalisti!$B$4:$B$425,0),COUNTA($D$3:I$3)))</f>
        <v/>
      </c>
      <c r="J111" s="62" t="str">
        <f ca="1">IF(OFFSET(Nafnalisti!$C$3,MATCH($B111,Nafnalisti!$B$4:$B$425,0),COUNTA($D$3:J$3))=0,"",OFFSET(Nafnalisti!$C$3,MATCH($B111,Nafnalisti!$B$4:$B$425,0),COUNTA($D$3:J$3)))</f>
        <v/>
      </c>
      <c r="K111" s="62" t="str">
        <f ca="1">IF(OFFSET(Nafnalisti!$C$3,MATCH($B111,Nafnalisti!$B$4:$B$425,0),COUNTA($D$3:K$3))=0,"",OFFSET(Nafnalisti!$C$3,MATCH($B111,Nafnalisti!$B$4:$B$425,0),COUNTA($D$3:K$3)))</f>
        <v/>
      </c>
      <c r="L111" s="62" t="str">
        <f ca="1">IF(OFFSET(Nafnalisti!$C$3,MATCH($B111,Nafnalisti!$B$4:$B$425,0),COUNTA($D$3:L$3))=0,"",OFFSET(Nafnalisti!$C$3,MATCH($B111,Nafnalisti!$B$4:$B$425,0),COUNTA($D$3:L$3)))</f>
        <v/>
      </c>
      <c r="M111" s="62" t="str">
        <f ca="1">IF(OFFSET(Nafnalisti!$C$3,MATCH($B111,Nafnalisti!$B$4:$B$425,0),COUNTA($D$3:M$3))=0,"",OFFSET(Nafnalisti!$C$3,MATCH($B111,Nafnalisti!$B$4:$B$425,0),COUNTA($D$3:M$3)))</f>
        <v/>
      </c>
      <c r="P111" s="1"/>
      <c r="T111" s="1"/>
      <c r="U111" s="1"/>
      <c r="V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8" customHeight="1" x14ac:dyDescent="0.2">
      <c r="A112" s="60">
        <f ca="1">IF(COUNT($A$4:A111)+1&gt;MAX(Nafnalisti!$S$4:$S$425),"",A111+1)</f>
        <v>109</v>
      </c>
      <c r="B112" s="61" t="str">
        <f ca="1">IF(A112="","",IFERROR(INDEX(Úrvinnsla!$B$2:$B$421,MATCH($A112,Úrvinnsla!$E$2:$E$421,0)),""))</f>
        <v>Guðmundur Friðriksson</v>
      </c>
      <c r="C112" s="63">
        <f ca="1">IFERROR(INDEX(Úrvinnsla!$C$2:$C$421,MATCH($A112,Úrvinnsla!$E$2:$E$421,0)),"")</f>
        <v>246.0001</v>
      </c>
      <c r="D112" s="62" t="str">
        <f ca="1">IF(OFFSET(Nafnalisti!$C$3,MATCH($B112,Nafnalisti!$B$4:$B$425,0),COUNTA($D$3:D$3))=0,"",OFFSET(Nafnalisti!$C$3,MATCH($B112,Nafnalisti!$B$4:$B$425,0),COUNTA($D$3:D$3)))</f>
        <v/>
      </c>
      <c r="E112" s="62">
        <f ca="1">IF(OFFSET(Nafnalisti!$C$3,MATCH($B112,Nafnalisti!$B$4:$B$425,0),COUNTA($D$3:E$3))=0,"",OFFSET(Nafnalisti!$C$3,MATCH($B112,Nafnalisti!$B$4:$B$425,0),COUNTA($D$3:E$3)))</f>
        <v>63</v>
      </c>
      <c r="F112" s="62">
        <f ca="1">IF(OFFSET(Nafnalisti!$C$3,MATCH($B112,Nafnalisti!$B$4:$B$425,0),COUNTA($D$3:F$3))=0,"",OFFSET(Nafnalisti!$C$3,MATCH($B112,Nafnalisti!$B$4:$B$425,0),COUNTA($D$3:F$3)))</f>
        <v>64</v>
      </c>
      <c r="G112" s="62">
        <f ca="1">IF(OFFSET(Nafnalisti!$C$3,MATCH($B112,Nafnalisti!$B$4:$B$425,0),COUNTA($D$3:G$3))=0,"",OFFSET(Nafnalisti!$C$3,MATCH($B112,Nafnalisti!$B$4:$B$425,0),COUNTA($D$3:G$3)))</f>
        <v>57</v>
      </c>
      <c r="H112" s="62">
        <f ca="1">IF(OFFSET(Nafnalisti!$C$3,MATCH($B112,Nafnalisti!$B$4:$B$425,0),COUNTA($D$3:H$3))=0,"",OFFSET(Nafnalisti!$C$3,MATCH($B112,Nafnalisti!$B$4:$B$425,0),COUNTA($D$3:H$3)))</f>
        <v>62</v>
      </c>
      <c r="I112" s="62" t="str">
        <f ca="1">IF(OFFSET(Nafnalisti!$C$3,MATCH($B112,Nafnalisti!$B$4:$B$425,0),COUNTA($D$3:I$3))=0,"",OFFSET(Nafnalisti!$C$3,MATCH($B112,Nafnalisti!$B$4:$B$425,0),COUNTA($D$3:I$3)))</f>
        <v/>
      </c>
      <c r="J112" s="62" t="str">
        <f ca="1">IF(OFFSET(Nafnalisti!$C$3,MATCH($B112,Nafnalisti!$B$4:$B$425,0),COUNTA($D$3:J$3))=0,"",OFFSET(Nafnalisti!$C$3,MATCH($B112,Nafnalisti!$B$4:$B$425,0),COUNTA($D$3:J$3)))</f>
        <v/>
      </c>
      <c r="K112" s="62" t="str">
        <f ca="1">IF(OFFSET(Nafnalisti!$C$3,MATCH($B112,Nafnalisti!$B$4:$B$425,0),COUNTA($D$3:K$3))=0,"",OFFSET(Nafnalisti!$C$3,MATCH($B112,Nafnalisti!$B$4:$B$425,0),COUNTA($D$3:K$3)))</f>
        <v/>
      </c>
      <c r="L112" s="62" t="str">
        <f ca="1">IF(OFFSET(Nafnalisti!$C$3,MATCH($B112,Nafnalisti!$B$4:$B$425,0),COUNTA($D$3:L$3))=0,"",OFFSET(Nafnalisti!$C$3,MATCH($B112,Nafnalisti!$B$4:$B$425,0),COUNTA($D$3:L$3)))</f>
        <v/>
      </c>
      <c r="M112" s="62" t="str">
        <f ca="1">IF(OFFSET(Nafnalisti!$C$3,MATCH($B112,Nafnalisti!$B$4:$B$425,0),COUNTA($D$3:M$3))=0,"",OFFSET(Nafnalisti!$C$3,MATCH($B112,Nafnalisti!$B$4:$B$425,0),COUNTA($D$3:M$3)))</f>
        <v/>
      </c>
      <c r="P112" s="1"/>
      <c r="T112" s="1"/>
      <c r="U112" s="1"/>
      <c r="V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8" customHeight="1" x14ac:dyDescent="0.2">
      <c r="A113" s="60">
        <f ca="1">IF(COUNT($A$4:A112)+1&gt;MAX(Nafnalisti!$S$4:$S$425),"",A112+1)</f>
        <v>110</v>
      </c>
      <c r="B113" s="61" t="str">
        <f ca="1">IF(A113="","",IFERROR(INDEX(Úrvinnsla!$B$2:$B$421,MATCH($A113,Úrvinnsla!$E$2:$E$421,0)),""))</f>
        <v>Magnús Baldursson</v>
      </c>
      <c r="C113" s="63">
        <f ca="1">IFERROR(INDEX(Úrvinnsla!$C$2:$C$421,MATCH($A113,Úrvinnsla!$E$2:$E$421,0)),"")</f>
        <v>246.0001</v>
      </c>
      <c r="D113" s="62">
        <f ca="1">IF(OFFSET(Nafnalisti!$C$3,MATCH($B113,Nafnalisti!$B$4:$B$425,0),COUNTA($D$3:D$3))=0,"",OFFSET(Nafnalisti!$C$3,MATCH($B113,Nafnalisti!$B$4:$B$425,0),COUNTA($D$3:D$3)))</f>
        <v>63</v>
      </c>
      <c r="E113" s="62">
        <f ca="1">IF(OFFSET(Nafnalisti!$C$3,MATCH($B113,Nafnalisti!$B$4:$B$425,0),COUNTA($D$3:E$3))=0,"",OFFSET(Nafnalisti!$C$3,MATCH($B113,Nafnalisti!$B$4:$B$425,0),COUNTA($D$3:E$3)))</f>
        <v>64</v>
      </c>
      <c r="F113" s="62">
        <f ca="1">IF(OFFSET(Nafnalisti!$C$3,MATCH($B113,Nafnalisti!$B$4:$B$425,0),COUNTA($D$3:F$3))=0,"",OFFSET(Nafnalisti!$C$3,MATCH($B113,Nafnalisti!$B$4:$B$425,0),COUNTA($D$3:F$3)))</f>
        <v>59</v>
      </c>
      <c r="G113" s="62">
        <f ca="1">IF(OFFSET(Nafnalisti!$C$3,MATCH($B113,Nafnalisti!$B$4:$B$425,0),COUNTA($D$3:G$3))=0,"",OFFSET(Nafnalisti!$C$3,MATCH($B113,Nafnalisti!$B$4:$B$425,0),COUNTA($D$3:G$3)))</f>
        <v>60</v>
      </c>
      <c r="H113" s="62" t="str">
        <f ca="1">IF(OFFSET(Nafnalisti!$C$3,MATCH($B113,Nafnalisti!$B$4:$B$425,0),COUNTA($D$3:H$3))=0,"",OFFSET(Nafnalisti!$C$3,MATCH($B113,Nafnalisti!$B$4:$B$425,0),COUNTA($D$3:H$3)))</f>
        <v/>
      </c>
      <c r="I113" s="62" t="str">
        <f ca="1">IF(OFFSET(Nafnalisti!$C$3,MATCH($B113,Nafnalisti!$B$4:$B$425,0),COUNTA($D$3:I$3))=0,"",OFFSET(Nafnalisti!$C$3,MATCH($B113,Nafnalisti!$B$4:$B$425,0),COUNTA($D$3:I$3)))</f>
        <v/>
      </c>
      <c r="J113" s="62" t="str">
        <f ca="1">IF(OFFSET(Nafnalisti!$C$3,MATCH($B113,Nafnalisti!$B$4:$B$425,0),COUNTA($D$3:J$3))=0,"",OFFSET(Nafnalisti!$C$3,MATCH($B113,Nafnalisti!$B$4:$B$425,0),COUNTA($D$3:J$3)))</f>
        <v/>
      </c>
      <c r="K113" s="62" t="str">
        <f ca="1">IF(OFFSET(Nafnalisti!$C$3,MATCH($B113,Nafnalisti!$B$4:$B$425,0),COUNTA($D$3:K$3))=0,"",OFFSET(Nafnalisti!$C$3,MATCH($B113,Nafnalisti!$B$4:$B$425,0),COUNTA($D$3:K$3)))</f>
        <v/>
      </c>
      <c r="L113" s="62" t="str">
        <f ca="1">IF(OFFSET(Nafnalisti!$C$3,MATCH($B113,Nafnalisti!$B$4:$B$425,0),COUNTA($D$3:L$3))=0,"",OFFSET(Nafnalisti!$C$3,MATCH($B113,Nafnalisti!$B$4:$B$425,0),COUNTA($D$3:L$3)))</f>
        <v/>
      </c>
      <c r="M113" s="62" t="str">
        <f ca="1">IF(OFFSET(Nafnalisti!$C$3,MATCH($B113,Nafnalisti!$B$4:$B$425,0),COUNTA($D$3:M$3))=0,"",OFFSET(Nafnalisti!$C$3,MATCH($B113,Nafnalisti!$B$4:$B$425,0),COUNTA($D$3:M$3)))</f>
        <v/>
      </c>
      <c r="P113" s="1"/>
      <c r="T113" s="1"/>
      <c r="U113" s="1"/>
      <c r="V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8" customHeight="1" x14ac:dyDescent="0.2">
      <c r="A114" s="60">
        <f ca="1">IF(COUNT($A$4:A113)+1&gt;MAX(Nafnalisti!$S$4:$S$425),"",A113+1)</f>
        <v>111</v>
      </c>
      <c r="B114" s="61" t="str">
        <f ca="1">IF(A114="","",IFERROR(INDEX(Úrvinnsla!$B$2:$B$421,MATCH($A114,Úrvinnsla!$E$2:$E$421,0)),""))</f>
        <v>Gunnar Bjarnason</v>
      </c>
      <c r="C114" s="63">
        <f ca="1">IFERROR(INDEX(Úrvinnsla!$C$2:$C$421,MATCH($A114,Úrvinnsla!$E$2:$E$421,0)),"")</f>
        <v>249.0001</v>
      </c>
      <c r="D114" s="62">
        <f ca="1">IF(OFFSET(Nafnalisti!$C$3,MATCH($B114,Nafnalisti!$B$4:$B$425,0),COUNTA($D$3:D$3))=0,"",OFFSET(Nafnalisti!$C$3,MATCH($B114,Nafnalisti!$B$4:$B$425,0),COUNTA($D$3:D$3)))</f>
        <v>63</v>
      </c>
      <c r="E114" s="62">
        <f ca="1">IF(OFFSET(Nafnalisti!$C$3,MATCH($B114,Nafnalisti!$B$4:$B$425,0),COUNTA($D$3:E$3))=0,"",OFFSET(Nafnalisti!$C$3,MATCH($B114,Nafnalisti!$B$4:$B$425,0),COUNTA($D$3:E$3)))</f>
        <v>62</v>
      </c>
      <c r="F114" s="62" t="str">
        <f ca="1">IF(OFFSET(Nafnalisti!$C$3,MATCH($B114,Nafnalisti!$B$4:$B$425,0),COUNTA($D$3:F$3))=0,"",OFFSET(Nafnalisti!$C$3,MATCH($B114,Nafnalisti!$B$4:$B$425,0),COUNTA($D$3:F$3)))</f>
        <v/>
      </c>
      <c r="G114" s="62">
        <f ca="1">IF(OFFSET(Nafnalisti!$C$3,MATCH($B114,Nafnalisti!$B$4:$B$425,0),COUNTA($D$3:G$3))=0,"",OFFSET(Nafnalisti!$C$3,MATCH($B114,Nafnalisti!$B$4:$B$425,0),COUNTA($D$3:G$3)))</f>
        <v>59</v>
      </c>
      <c r="H114" s="62">
        <f ca="1">IF(OFFSET(Nafnalisti!$C$3,MATCH($B114,Nafnalisti!$B$4:$B$425,0),COUNTA($D$3:H$3))=0,"",OFFSET(Nafnalisti!$C$3,MATCH($B114,Nafnalisti!$B$4:$B$425,0),COUNTA($D$3:H$3)))</f>
        <v>65</v>
      </c>
      <c r="I114" s="62" t="str">
        <f ca="1">IF(OFFSET(Nafnalisti!$C$3,MATCH($B114,Nafnalisti!$B$4:$B$425,0),COUNTA($D$3:I$3))=0,"",OFFSET(Nafnalisti!$C$3,MATCH($B114,Nafnalisti!$B$4:$B$425,0),COUNTA($D$3:I$3)))</f>
        <v/>
      </c>
      <c r="J114" s="62" t="str">
        <f ca="1">IF(OFFSET(Nafnalisti!$C$3,MATCH($B114,Nafnalisti!$B$4:$B$425,0),COUNTA($D$3:J$3))=0,"",OFFSET(Nafnalisti!$C$3,MATCH($B114,Nafnalisti!$B$4:$B$425,0),COUNTA($D$3:J$3)))</f>
        <v/>
      </c>
      <c r="K114" s="62" t="str">
        <f ca="1">IF(OFFSET(Nafnalisti!$C$3,MATCH($B114,Nafnalisti!$B$4:$B$425,0),COUNTA($D$3:K$3))=0,"",OFFSET(Nafnalisti!$C$3,MATCH($B114,Nafnalisti!$B$4:$B$425,0),COUNTA($D$3:K$3)))</f>
        <v/>
      </c>
      <c r="L114" s="62" t="str">
        <f ca="1">IF(OFFSET(Nafnalisti!$C$3,MATCH($B114,Nafnalisti!$B$4:$B$425,0),COUNTA($D$3:L$3))=0,"",OFFSET(Nafnalisti!$C$3,MATCH($B114,Nafnalisti!$B$4:$B$425,0),COUNTA($D$3:L$3)))</f>
        <v/>
      </c>
      <c r="M114" s="62" t="str">
        <f ca="1">IF(OFFSET(Nafnalisti!$C$3,MATCH($B114,Nafnalisti!$B$4:$B$425,0),COUNTA($D$3:M$3))=0,"",OFFSET(Nafnalisti!$C$3,MATCH($B114,Nafnalisti!$B$4:$B$425,0),COUNTA($D$3:M$3)))</f>
        <v/>
      </c>
      <c r="P114" s="1"/>
      <c r="T114" s="1"/>
      <c r="U114" s="1"/>
      <c r="V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8" customHeight="1" x14ac:dyDescent="0.2">
      <c r="A115" s="60">
        <f ca="1">IF(COUNT($A$4:A114)+1&gt;MAX(Nafnalisti!$S$4:$S$425),"",A114+1)</f>
        <v>112</v>
      </c>
      <c r="B115" s="61" t="str">
        <f ca="1">IF(A115="","",IFERROR(INDEX(Úrvinnsla!$B$2:$B$421,MATCH($A115,Úrvinnsla!$E$2:$E$421,0)),""))</f>
        <v>Ragnar Baldursson</v>
      </c>
      <c r="C115" s="63">
        <f ca="1">IFERROR(INDEX(Úrvinnsla!$C$2:$C$421,MATCH($A115,Úrvinnsla!$E$2:$E$421,0)),"")</f>
        <v>249.0001</v>
      </c>
      <c r="D115" s="62">
        <f ca="1">IF(OFFSET(Nafnalisti!$C$3,MATCH($B115,Nafnalisti!$B$4:$B$425,0),COUNTA($D$3:D$3))=0,"",OFFSET(Nafnalisti!$C$3,MATCH($B115,Nafnalisti!$B$4:$B$425,0),COUNTA($D$3:D$3)))</f>
        <v>63</v>
      </c>
      <c r="E115" s="62">
        <f ca="1">IF(OFFSET(Nafnalisti!$C$3,MATCH($B115,Nafnalisti!$B$4:$B$425,0),COUNTA($D$3:E$3))=0,"",OFFSET(Nafnalisti!$C$3,MATCH($B115,Nafnalisti!$B$4:$B$425,0),COUNTA($D$3:E$3)))</f>
        <v>61</v>
      </c>
      <c r="F115" s="62">
        <f ca="1">IF(OFFSET(Nafnalisti!$C$3,MATCH($B115,Nafnalisti!$B$4:$B$425,0),COUNTA($D$3:F$3))=0,"",OFFSET(Nafnalisti!$C$3,MATCH($B115,Nafnalisti!$B$4:$B$425,0),COUNTA($D$3:F$3)))</f>
        <v>62</v>
      </c>
      <c r="G115" s="62">
        <f ca="1">IF(OFFSET(Nafnalisti!$C$3,MATCH($B115,Nafnalisti!$B$4:$B$425,0),COUNTA($D$3:G$3))=0,"",OFFSET(Nafnalisti!$C$3,MATCH($B115,Nafnalisti!$B$4:$B$425,0),COUNTA($D$3:G$3)))</f>
        <v>63</v>
      </c>
      <c r="H115" s="62" t="str">
        <f ca="1">IF(OFFSET(Nafnalisti!$C$3,MATCH($B115,Nafnalisti!$B$4:$B$425,0),COUNTA($D$3:H$3))=0,"",OFFSET(Nafnalisti!$C$3,MATCH($B115,Nafnalisti!$B$4:$B$425,0),COUNTA($D$3:H$3)))</f>
        <v/>
      </c>
      <c r="I115" s="62" t="str">
        <f ca="1">IF(OFFSET(Nafnalisti!$C$3,MATCH($B115,Nafnalisti!$B$4:$B$425,0),COUNTA($D$3:I$3))=0,"",OFFSET(Nafnalisti!$C$3,MATCH($B115,Nafnalisti!$B$4:$B$425,0),COUNTA($D$3:I$3)))</f>
        <v/>
      </c>
      <c r="J115" s="62" t="str">
        <f ca="1">IF(OFFSET(Nafnalisti!$C$3,MATCH($B115,Nafnalisti!$B$4:$B$425,0),COUNTA($D$3:J$3))=0,"",OFFSET(Nafnalisti!$C$3,MATCH($B115,Nafnalisti!$B$4:$B$425,0),COUNTA($D$3:J$3)))</f>
        <v/>
      </c>
      <c r="K115" s="62" t="str">
        <f ca="1">IF(OFFSET(Nafnalisti!$C$3,MATCH($B115,Nafnalisti!$B$4:$B$425,0),COUNTA($D$3:K$3))=0,"",OFFSET(Nafnalisti!$C$3,MATCH($B115,Nafnalisti!$B$4:$B$425,0),COUNTA($D$3:K$3)))</f>
        <v/>
      </c>
      <c r="L115" s="62" t="str">
        <f ca="1">IF(OFFSET(Nafnalisti!$C$3,MATCH($B115,Nafnalisti!$B$4:$B$425,0),COUNTA($D$3:L$3))=0,"",OFFSET(Nafnalisti!$C$3,MATCH($B115,Nafnalisti!$B$4:$B$425,0),COUNTA($D$3:L$3)))</f>
        <v/>
      </c>
      <c r="M115" s="62" t="str">
        <f ca="1">IF(OFFSET(Nafnalisti!$C$3,MATCH($B115,Nafnalisti!$B$4:$B$425,0),COUNTA($D$3:M$3))=0,"",OFFSET(Nafnalisti!$C$3,MATCH($B115,Nafnalisti!$B$4:$B$425,0),COUNTA($D$3:M$3)))</f>
        <v/>
      </c>
      <c r="P115" s="1"/>
      <c r="T115" s="1"/>
      <c r="U115" s="1"/>
      <c r="V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8" customHeight="1" x14ac:dyDescent="0.2">
      <c r="A116" s="60">
        <f ca="1">IF(COUNT($A$4:A115)+1&gt;MAX(Nafnalisti!$S$4:$S$425),"",A115+1)</f>
        <v>113</v>
      </c>
      <c r="B116" s="61" t="str">
        <f ca="1">IF(A116="","",IFERROR(INDEX(Úrvinnsla!$B$2:$B$421,MATCH($A116,Úrvinnsla!$E$2:$E$421,0)),""))</f>
        <v>Atli Jóhann Guðbjörnsson</v>
      </c>
      <c r="C116" s="63">
        <f ca="1">IFERROR(INDEX(Úrvinnsla!$C$2:$C$421,MATCH($A116,Úrvinnsla!$E$2:$E$421,0)),"")</f>
        <v>249.0001</v>
      </c>
      <c r="D116" s="62">
        <f ca="1">IF(OFFSET(Nafnalisti!$C$3,MATCH($B116,Nafnalisti!$B$4:$B$425,0),COUNTA($D$3:D$3))=0,"",OFFSET(Nafnalisti!$C$3,MATCH($B116,Nafnalisti!$B$4:$B$425,0),COUNTA($D$3:D$3)))</f>
        <v>62</v>
      </c>
      <c r="E116" s="62">
        <f ca="1">IF(OFFSET(Nafnalisti!$C$3,MATCH($B116,Nafnalisti!$B$4:$B$425,0),COUNTA($D$3:E$3))=0,"",OFFSET(Nafnalisti!$C$3,MATCH($B116,Nafnalisti!$B$4:$B$425,0),COUNTA($D$3:E$3)))</f>
        <v>64</v>
      </c>
      <c r="F116" s="62" t="str">
        <f ca="1">IF(OFFSET(Nafnalisti!$C$3,MATCH($B116,Nafnalisti!$B$4:$B$425,0),COUNTA($D$3:F$3))=0,"",OFFSET(Nafnalisti!$C$3,MATCH($B116,Nafnalisti!$B$4:$B$425,0),COUNTA($D$3:F$3)))</f>
        <v/>
      </c>
      <c r="G116" s="62">
        <f ca="1">IF(OFFSET(Nafnalisti!$C$3,MATCH($B116,Nafnalisti!$B$4:$B$425,0),COUNTA($D$3:G$3))=0,"",OFFSET(Nafnalisti!$C$3,MATCH($B116,Nafnalisti!$B$4:$B$425,0),COUNTA($D$3:G$3)))</f>
        <v>60</v>
      </c>
      <c r="H116" s="62">
        <f ca="1">IF(OFFSET(Nafnalisti!$C$3,MATCH($B116,Nafnalisti!$B$4:$B$425,0),COUNTA($D$3:H$3))=0,"",OFFSET(Nafnalisti!$C$3,MATCH($B116,Nafnalisti!$B$4:$B$425,0),COUNTA($D$3:H$3)))</f>
        <v>63</v>
      </c>
      <c r="I116" s="62" t="str">
        <f ca="1">IF(OFFSET(Nafnalisti!$C$3,MATCH($B116,Nafnalisti!$B$4:$B$425,0),COUNTA($D$3:I$3))=0,"",OFFSET(Nafnalisti!$C$3,MATCH($B116,Nafnalisti!$B$4:$B$425,0),COUNTA($D$3:I$3)))</f>
        <v/>
      </c>
      <c r="J116" s="62" t="str">
        <f ca="1">IF(OFFSET(Nafnalisti!$C$3,MATCH($B116,Nafnalisti!$B$4:$B$425,0),COUNTA($D$3:J$3))=0,"",OFFSET(Nafnalisti!$C$3,MATCH($B116,Nafnalisti!$B$4:$B$425,0),COUNTA($D$3:J$3)))</f>
        <v/>
      </c>
      <c r="K116" s="62" t="str">
        <f ca="1">IF(OFFSET(Nafnalisti!$C$3,MATCH($B116,Nafnalisti!$B$4:$B$425,0),COUNTA($D$3:K$3))=0,"",OFFSET(Nafnalisti!$C$3,MATCH($B116,Nafnalisti!$B$4:$B$425,0),COUNTA($D$3:K$3)))</f>
        <v/>
      </c>
      <c r="L116" s="62" t="str">
        <f ca="1">IF(OFFSET(Nafnalisti!$C$3,MATCH($B116,Nafnalisti!$B$4:$B$425,0),COUNTA($D$3:L$3))=0,"",OFFSET(Nafnalisti!$C$3,MATCH($B116,Nafnalisti!$B$4:$B$425,0),COUNTA($D$3:L$3)))</f>
        <v/>
      </c>
      <c r="M116" s="62" t="str">
        <f ca="1">IF(OFFSET(Nafnalisti!$C$3,MATCH($B116,Nafnalisti!$B$4:$B$425,0),COUNTA($D$3:M$3))=0,"",OFFSET(Nafnalisti!$C$3,MATCH($B116,Nafnalisti!$B$4:$B$425,0),COUNTA($D$3:M$3)))</f>
        <v/>
      </c>
      <c r="P116" s="1"/>
      <c r="T116" s="1"/>
      <c r="U116" s="1"/>
      <c r="V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8" customHeight="1" x14ac:dyDescent="0.2">
      <c r="A117" s="60">
        <f ca="1">IF(COUNT($A$4:A116)+1&gt;MAX(Nafnalisti!$S$4:$S$425),"",A116+1)</f>
        <v>114</v>
      </c>
      <c r="B117" s="61" t="str">
        <f ca="1">IF(A117="","",IFERROR(INDEX(Úrvinnsla!$B$2:$B$421,MATCH($A117,Úrvinnsla!$E$2:$E$421,0)),""))</f>
        <v>Snorri Ingvarsson</v>
      </c>
      <c r="C117" s="63">
        <f ca="1">IFERROR(INDEX(Úrvinnsla!$C$2:$C$421,MATCH($A117,Úrvinnsla!$E$2:$E$421,0)),"")</f>
        <v>249.0001</v>
      </c>
      <c r="D117" s="62">
        <f ca="1">IF(OFFSET(Nafnalisti!$C$3,MATCH($B117,Nafnalisti!$B$4:$B$425,0),COUNTA($D$3:D$3))=0,"",OFFSET(Nafnalisti!$C$3,MATCH($B117,Nafnalisti!$B$4:$B$425,0),COUNTA($D$3:D$3)))</f>
        <v>67</v>
      </c>
      <c r="E117" s="62">
        <f ca="1">IF(OFFSET(Nafnalisti!$C$3,MATCH($B117,Nafnalisti!$B$4:$B$425,0),COUNTA($D$3:E$3))=0,"",OFFSET(Nafnalisti!$C$3,MATCH($B117,Nafnalisti!$B$4:$B$425,0),COUNTA($D$3:E$3)))</f>
        <v>63</v>
      </c>
      <c r="F117" s="62">
        <f ca="1">IF(OFFSET(Nafnalisti!$C$3,MATCH($B117,Nafnalisti!$B$4:$B$425,0),COUNTA($D$3:F$3))=0,"",OFFSET(Nafnalisti!$C$3,MATCH($B117,Nafnalisti!$B$4:$B$425,0),COUNTA($D$3:F$3)))</f>
        <v>62</v>
      </c>
      <c r="G117" s="62">
        <f ca="1">IF(OFFSET(Nafnalisti!$C$3,MATCH($B117,Nafnalisti!$B$4:$B$425,0),COUNTA($D$3:G$3))=0,"",OFFSET(Nafnalisti!$C$3,MATCH($B117,Nafnalisti!$B$4:$B$425,0),COUNTA($D$3:G$3)))</f>
        <v>57</v>
      </c>
      <c r="H117" s="62" t="str">
        <f ca="1">IF(OFFSET(Nafnalisti!$C$3,MATCH($B117,Nafnalisti!$B$4:$B$425,0),COUNTA($D$3:H$3))=0,"",OFFSET(Nafnalisti!$C$3,MATCH($B117,Nafnalisti!$B$4:$B$425,0),COUNTA($D$3:H$3)))</f>
        <v/>
      </c>
      <c r="I117" s="62" t="str">
        <f ca="1">IF(OFFSET(Nafnalisti!$C$3,MATCH($B117,Nafnalisti!$B$4:$B$425,0),COUNTA($D$3:I$3))=0,"",OFFSET(Nafnalisti!$C$3,MATCH($B117,Nafnalisti!$B$4:$B$425,0),COUNTA($D$3:I$3)))</f>
        <v/>
      </c>
      <c r="J117" s="62" t="str">
        <f ca="1">IF(OFFSET(Nafnalisti!$C$3,MATCH($B117,Nafnalisti!$B$4:$B$425,0),COUNTA($D$3:J$3))=0,"",OFFSET(Nafnalisti!$C$3,MATCH($B117,Nafnalisti!$B$4:$B$425,0),COUNTA($D$3:J$3)))</f>
        <v/>
      </c>
      <c r="K117" s="62" t="str">
        <f ca="1">IF(OFFSET(Nafnalisti!$C$3,MATCH($B117,Nafnalisti!$B$4:$B$425,0),COUNTA($D$3:K$3))=0,"",OFFSET(Nafnalisti!$C$3,MATCH($B117,Nafnalisti!$B$4:$B$425,0),COUNTA($D$3:K$3)))</f>
        <v/>
      </c>
      <c r="L117" s="62" t="str">
        <f ca="1">IF(OFFSET(Nafnalisti!$C$3,MATCH($B117,Nafnalisti!$B$4:$B$425,0),COUNTA($D$3:L$3))=0,"",OFFSET(Nafnalisti!$C$3,MATCH($B117,Nafnalisti!$B$4:$B$425,0),COUNTA($D$3:L$3)))</f>
        <v/>
      </c>
      <c r="M117" s="62" t="str">
        <f ca="1">IF(OFFSET(Nafnalisti!$C$3,MATCH($B117,Nafnalisti!$B$4:$B$425,0),COUNTA($D$3:M$3))=0,"",OFFSET(Nafnalisti!$C$3,MATCH($B117,Nafnalisti!$B$4:$B$425,0),COUNTA($D$3:M$3)))</f>
        <v/>
      </c>
      <c r="P117" s="1"/>
      <c r="T117" s="1"/>
      <c r="U117" s="1"/>
      <c r="V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8" customHeight="1" x14ac:dyDescent="0.2">
      <c r="A118" s="60">
        <f ca="1">IF(COUNT($A$4:A117)+1&gt;MAX(Nafnalisti!$S$4:$S$425),"",A117+1)</f>
        <v>115</v>
      </c>
      <c r="B118" s="61" t="str">
        <f ca="1">IF(A118="","",IFERROR(INDEX(Úrvinnsla!$B$2:$B$421,MATCH($A118,Úrvinnsla!$E$2:$E$421,0)),""))</f>
        <v>Trausti Elísson</v>
      </c>
      <c r="C118" s="63">
        <f ca="1">IFERROR(INDEX(Úrvinnsla!$C$2:$C$421,MATCH($A118,Úrvinnsla!$E$2:$E$421,0)),"")</f>
        <v>250.0001</v>
      </c>
      <c r="D118" s="62">
        <f ca="1">IF(OFFSET(Nafnalisti!$C$3,MATCH($B118,Nafnalisti!$B$4:$B$425,0),COUNTA($D$3:D$3))=0,"",OFFSET(Nafnalisti!$C$3,MATCH($B118,Nafnalisti!$B$4:$B$425,0),COUNTA($D$3:D$3)))</f>
        <v>63</v>
      </c>
      <c r="E118" s="62">
        <f ca="1">IF(OFFSET(Nafnalisti!$C$3,MATCH($B118,Nafnalisti!$B$4:$B$425,0),COUNTA($D$3:E$3))=0,"",OFFSET(Nafnalisti!$C$3,MATCH($B118,Nafnalisti!$B$4:$B$425,0),COUNTA($D$3:E$3)))</f>
        <v>67</v>
      </c>
      <c r="F118" s="62">
        <f ca="1">IF(OFFSET(Nafnalisti!$C$3,MATCH($B118,Nafnalisti!$B$4:$B$425,0),COUNTA($D$3:F$3))=0,"",OFFSET(Nafnalisti!$C$3,MATCH($B118,Nafnalisti!$B$4:$B$425,0),COUNTA($D$3:F$3)))</f>
        <v>60</v>
      </c>
      <c r="G118" s="62" t="str">
        <f ca="1">IF(OFFSET(Nafnalisti!$C$3,MATCH($B118,Nafnalisti!$B$4:$B$425,0),COUNTA($D$3:G$3))=0,"",OFFSET(Nafnalisti!$C$3,MATCH($B118,Nafnalisti!$B$4:$B$425,0),COUNTA($D$3:G$3)))</f>
        <v/>
      </c>
      <c r="H118" s="62">
        <f ca="1">IF(OFFSET(Nafnalisti!$C$3,MATCH($B118,Nafnalisti!$B$4:$B$425,0),COUNTA($D$3:H$3))=0,"",OFFSET(Nafnalisti!$C$3,MATCH($B118,Nafnalisti!$B$4:$B$425,0),COUNTA($D$3:H$3)))</f>
        <v>60</v>
      </c>
      <c r="I118" s="62" t="str">
        <f ca="1">IF(OFFSET(Nafnalisti!$C$3,MATCH($B118,Nafnalisti!$B$4:$B$425,0),COUNTA($D$3:I$3))=0,"",OFFSET(Nafnalisti!$C$3,MATCH($B118,Nafnalisti!$B$4:$B$425,0),COUNTA($D$3:I$3)))</f>
        <v/>
      </c>
      <c r="J118" s="62" t="str">
        <f ca="1">IF(OFFSET(Nafnalisti!$C$3,MATCH($B118,Nafnalisti!$B$4:$B$425,0),COUNTA($D$3:J$3))=0,"",OFFSET(Nafnalisti!$C$3,MATCH($B118,Nafnalisti!$B$4:$B$425,0),COUNTA($D$3:J$3)))</f>
        <v/>
      </c>
      <c r="K118" s="62" t="str">
        <f ca="1">IF(OFFSET(Nafnalisti!$C$3,MATCH($B118,Nafnalisti!$B$4:$B$425,0),COUNTA($D$3:K$3))=0,"",OFFSET(Nafnalisti!$C$3,MATCH($B118,Nafnalisti!$B$4:$B$425,0),COUNTA($D$3:K$3)))</f>
        <v/>
      </c>
      <c r="L118" s="62" t="str">
        <f ca="1">IF(OFFSET(Nafnalisti!$C$3,MATCH($B118,Nafnalisti!$B$4:$B$425,0),COUNTA($D$3:L$3))=0,"",OFFSET(Nafnalisti!$C$3,MATCH($B118,Nafnalisti!$B$4:$B$425,0),COUNTA($D$3:L$3)))</f>
        <v/>
      </c>
      <c r="M118" s="62" t="str">
        <f ca="1">IF(OFFSET(Nafnalisti!$C$3,MATCH($B118,Nafnalisti!$B$4:$B$425,0),COUNTA($D$3:M$3))=0,"",OFFSET(Nafnalisti!$C$3,MATCH($B118,Nafnalisti!$B$4:$B$425,0),COUNTA($D$3:M$3)))</f>
        <v/>
      </c>
      <c r="P118" s="1"/>
      <c r="T118" s="1"/>
      <c r="U118" s="1"/>
      <c r="V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8" customHeight="1" x14ac:dyDescent="0.2">
      <c r="A119" s="60">
        <f ca="1">IF(COUNT($A$4:A118)+1&gt;MAX(Nafnalisti!$S$4:$S$425),"",A118+1)</f>
        <v>116</v>
      </c>
      <c r="B119" s="61" t="str">
        <f ca="1">IF(A119="","",IFERROR(INDEX(Úrvinnsla!$B$2:$B$421,MATCH($A119,Úrvinnsla!$E$2:$E$421,0)),""))</f>
        <v>Óskar Óskarsson</v>
      </c>
      <c r="C119" s="63">
        <f ca="1">IFERROR(INDEX(Úrvinnsla!$C$2:$C$421,MATCH($A119,Úrvinnsla!$E$2:$E$421,0)),"")</f>
        <v>251.0001</v>
      </c>
      <c r="D119" s="62">
        <f ca="1">IF(OFFSET(Nafnalisti!$C$3,MATCH($B119,Nafnalisti!$B$4:$B$425,0),COUNTA($D$3:D$3))=0,"",OFFSET(Nafnalisti!$C$3,MATCH($B119,Nafnalisti!$B$4:$B$425,0),COUNTA($D$3:D$3)))</f>
        <v>65</v>
      </c>
      <c r="E119" s="62" t="str">
        <f ca="1">IF(OFFSET(Nafnalisti!$C$3,MATCH($B119,Nafnalisti!$B$4:$B$425,0),COUNTA($D$3:E$3))=0,"",OFFSET(Nafnalisti!$C$3,MATCH($B119,Nafnalisti!$B$4:$B$425,0),COUNTA($D$3:E$3)))</f>
        <v/>
      </c>
      <c r="F119" s="62">
        <f ca="1">IF(OFFSET(Nafnalisti!$C$3,MATCH($B119,Nafnalisti!$B$4:$B$425,0),COUNTA($D$3:F$3))=0,"",OFFSET(Nafnalisti!$C$3,MATCH($B119,Nafnalisti!$B$4:$B$425,0),COUNTA($D$3:F$3)))</f>
        <v>65</v>
      </c>
      <c r="G119" s="62">
        <f ca="1">IF(OFFSET(Nafnalisti!$C$3,MATCH($B119,Nafnalisti!$B$4:$B$425,0),COUNTA($D$3:G$3))=0,"",OFFSET(Nafnalisti!$C$3,MATCH($B119,Nafnalisti!$B$4:$B$425,0),COUNTA($D$3:G$3)))</f>
        <v>60</v>
      </c>
      <c r="H119" s="62">
        <f ca="1">IF(OFFSET(Nafnalisti!$C$3,MATCH($B119,Nafnalisti!$B$4:$B$425,0),COUNTA($D$3:H$3))=0,"",OFFSET(Nafnalisti!$C$3,MATCH($B119,Nafnalisti!$B$4:$B$425,0),COUNTA($D$3:H$3)))</f>
        <v>61</v>
      </c>
      <c r="I119" s="62" t="str">
        <f ca="1">IF(OFFSET(Nafnalisti!$C$3,MATCH($B119,Nafnalisti!$B$4:$B$425,0),COUNTA($D$3:I$3))=0,"",OFFSET(Nafnalisti!$C$3,MATCH($B119,Nafnalisti!$B$4:$B$425,0),COUNTA($D$3:I$3)))</f>
        <v/>
      </c>
      <c r="J119" s="62" t="str">
        <f ca="1">IF(OFFSET(Nafnalisti!$C$3,MATCH($B119,Nafnalisti!$B$4:$B$425,0),COUNTA($D$3:J$3))=0,"",OFFSET(Nafnalisti!$C$3,MATCH($B119,Nafnalisti!$B$4:$B$425,0),COUNTA($D$3:J$3)))</f>
        <v/>
      </c>
      <c r="K119" s="62" t="str">
        <f ca="1">IF(OFFSET(Nafnalisti!$C$3,MATCH($B119,Nafnalisti!$B$4:$B$425,0),COUNTA($D$3:K$3))=0,"",OFFSET(Nafnalisti!$C$3,MATCH($B119,Nafnalisti!$B$4:$B$425,0),COUNTA($D$3:K$3)))</f>
        <v/>
      </c>
      <c r="L119" s="62" t="str">
        <f ca="1">IF(OFFSET(Nafnalisti!$C$3,MATCH($B119,Nafnalisti!$B$4:$B$425,0),COUNTA($D$3:L$3))=0,"",OFFSET(Nafnalisti!$C$3,MATCH($B119,Nafnalisti!$B$4:$B$425,0),COUNTA($D$3:L$3)))</f>
        <v/>
      </c>
      <c r="M119" s="62" t="str">
        <f ca="1">IF(OFFSET(Nafnalisti!$C$3,MATCH($B119,Nafnalisti!$B$4:$B$425,0),COUNTA($D$3:M$3))=0,"",OFFSET(Nafnalisti!$C$3,MATCH($B119,Nafnalisti!$B$4:$B$425,0),COUNTA($D$3:M$3)))</f>
        <v/>
      </c>
      <c r="P119" s="1"/>
      <c r="T119" s="1"/>
      <c r="U119" s="1"/>
      <c r="V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8" customHeight="1" x14ac:dyDescent="0.2">
      <c r="A120" s="60">
        <f ca="1">IF(COUNT($A$4:A119)+1&gt;MAX(Nafnalisti!$S$4:$S$425),"",A119+1)</f>
        <v>117</v>
      </c>
      <c r="B120" s="61" t="str">
        <f ca="1">IF(A120="","",IFERROR(INDEX(Úrvinnsla!$B$2:$B$421,MATCH($A120,Úrvinnsla!$E$2:$E$421,0)),""))</f>
        <v>Snorri Karlsson</v>
      </c>
      <c r="C120" s="63">
        <f ca="1">IFERROR(INDEX(Úrvinnsla!$C$2:$C$421,MATCH($A120,Úrvinnsla!$E$2:$E$421,0)),"")</f>
        <v>252.0001</v>
      </c>
      <c r="D120" s="62" t="str">
        <f ca="1">IF(OFFSET(Nafnalisti!$C$3,MATCH($B120,Nafnalisti!$B$4:$B$425,0),COUNTA($D$3:D$3))=0,"",OFFSET(Nafnalisti!$C$3,MATCH($B120,Nafnalisti!$B$4:$B$425,0),COUNTA($D$3:D$3)))</f>
        <v/>
      </c>
      <c r="E120" s="62">
        <f ca="1">IF(OFFSET(Nafnalisti!$C$3,MATCH($B120,Nafnalisti!$B$4:$B$425,0),COUNTA($D$3:E$3))=0,"",OFFSET(Nafnalisti!$C$3,MATCH($B120,Nafnalisti!$B$4:$B$425,0),COUNTA($D$3:E$3)))</f>
        <v>65</v>
      </c>
      <c r="F120" s="62">
        <f ca="1">IF(OFFSET(Nafnalisti!$C$3,MATCH($B120,Nafnalisti!$B$4:$B$425,0),COUNTA($D$3:F$3))=0,"",OFFSET(Nafnalisti!$C$3,MATCH($B120,Nafnalisti!$B$4:$B$425,0),COUNTA($D$3:F$3)))</f>
        <v>61</v>
      </c>
      <c r="G120" s="62">
        <f ca="1">IF(OFFSET(Nafnalisti!$C$3,MATCH($B120,Nafnalisti!$B$4:$B$425,0),COUNTA($D$3:G$3))=0,"",OFFSET(Nafnalisti!$C$3,MATCH($B120,Nafnalisti!$B$4:$B$425,0),COUNTA($D$3:G$3)))</f>
        <v>62</v>
      </c>
      <c r="H120" s="62">
        <f ca="1">IF(OFFSET(Nafnalisti!$C$3,MATCH($B120,Nafnalisti!$B$4:$B$425,0),COUNTA($D$3:H$3))=0,"",OFFSET(Nafnalisti!$C$3,MATCH($B120,Nafnalisti!$B$4:$B$425,0),COUNTA($D$3:H$3)))</f>
        <v>64</v>
      </c>
      <c r="I120" s="62" t="str">
        <f ca="1">IF(OFFSET(Nafnalisti!$C$3,MATCH($B120,Nafnalisti!$B$4:$B$425,0),COUNTA($D$3:I$3))=0,"",OFFSET(Nafnalisti!$C$3,MATCH($B120,Nafnalisti!$B$4:$B$425,0),COUNTA($D$3:I$3)))</f>
        <v/>
      </c>
      <c r="J120" s="62" t="str">
        <f ca="1">IF(OFFSET(Nafnalisti!$C$3,MATCH($B120,Nafnalisti!$B$4:$B$425,0),COUNTA($D$3:J$3))=0,"",OFFSET(Nafnalisti!$C$3,MATCH($B120,Nafnalisti!$B$4:$B$425,0),COUNTA($D$3:J$3)))</f>
        <v/>
      </c>
      <c r="K120" s="62" t="str">
        <f ca="1">IF(OFFSET(Nafnalisti!$C$3,MATCH($B120,Nafnalisti!$B$4:$B$425,0),COUNTA($D$3:K$3))=0,"",OFFSET(Nafnalisti!$C$3,MATCH($B120,Nafnalisti!$B$4:$B$425,0),COUNTA($D$3:K$3)))</f>
        <v/>
      </c>
      <c r="L120" s="62" t="str">
        <f ca="1">IF(OFFSET(Nafnalisti!$C$3,MATCH($B120,Nafnalisti!$B$4:$B$425,0),COUNTA($D$3:L$3))=0,"",OFFSET(Nafnalisti!$C$3,MATCH($B120,Nafnalisti!$B$4:$B$425,0),COUNTA($D$3:L$3)))</f>
        <v/>
      </c>
      <c r="M120" s="62" t="str">
        <f ca="1">IF(OFFSET(Nafnalisti!$C$3,MATCH($B120,Nafnalisti!$B$4:$B$425,0),COUNTA($D$3:M$3))=0,"",OFFSET(Nafnalisti!$C$3,MATCH($B120,Nafnalisti!$B$4:$B$425,0),COUNTA($D$3:M$3)))</f>
        <v/>
      </c>
      <c r="P120" s="1"/>
      <c r="T120" s="1"/>
      <c r="U120" s="1"/>
      <c r="V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8" customHeight="1" x14ac:dyDescent="0.2">
      <c r="A121" s="60">
        <f ca="1">IF(COUNT($A$4:A120)+1&gt;MAX(Nafnalisti!$S$4:$S$425),"",A120+1)</f>
        <v>118</v>
      </c>
      <c r="B121" s="61" t="str">
        <f ca="1">IF(A121="","",IFERROR(INDEX(Úrvinnsla!$B$2:$B$421,MATCH($A121,Úrvinnsla!$E$2:$E$421,0)),""))</f>
        <v>Kristján Ágústsson</v>
      </c>
      <c r="C121" s="63">
        <f ca="1">IFERROR(INDEX(Úrvinnsla!$C$2:$C$421,MATCH($A121,Úrvinnsla!$E$2:$E$421,0)),"")</f>
        <v>253.0001</v>
      </c>
      <c r="D121" s="62">
        <f ca="1">IF(OFFSET(Nafnalisti!$C$3,MATCH($B121,Nafnalisti!$B$4:$B$425,0),COUNTA($D$3:D$3))=0,"",OFFSET(Nafnalisti!$C$3,MATCH($B121,Nafnalisti!$B$4:$B$425,0),COUNTA($D$3:D$3)))</f>
        <v>66</v>
      </c>
      <c r="E121" s="62">
        <f ca="1">IF(OFFSET(Nafnalisti!$C$3,MATCH($B121,Nafnalisti!$B$4:$B$425,0),COUNTA($D$3:E$3))=0,"",OFFSET(Nafnalisti!$C$3,MATCH($B121,Nafnalisti!$B$4:$B$425,0),COUNTA($D$3:E$3)))</f>
        <v>66</v>
      </c>
      <c r="F121" s="62">
        <f ca="1">IF(OFFSET(Nafnalisti!$C$3,MATCH($B121,Nafnalisti!$B$4:$B$425,0),COUNTA($D$3:F$3))=0,"",OFFSET(Nafnalisti!$C$3,MATCH($B121,Nafnalisti!$B$4:$B$425,0),COUNTA($D$3:F$3)))</f>
        <v>65</v>
      </c>
      <c r="G121" s="62" t="str">
        <f ca="1">IF(OFFSET(Nafnalisti!$C$3,MATCH($B121,Nafnalisti!$B$4:$B$425,0),COUNTA($D$3:G$3))=0,"",OFFSET(Nafnalisti!$C$3,MATCH($B121,Nafnalisti!$B$4:$B$425,0),COUNTA($D$3:G$3)))</f>
        <v/>
      </c>
      <c r="H121" s="62">
        <f ca="1">IF(OFFSET(Nafnalisti!$C$3,MATCH($B121,Nafnalisti!$B$4:$B$425,0),COUNTA($D$3:H$3))=0,"",OFFSET(Nafnalisti!$C$3,MATCH($B121,Nafnalisti!$B$4:$B$425,0),COUNTA($D$3:H$3)))</f>
        <v>56</v>
      </c>
      <c r="I121" s="62" t="str">
        <f ca="1">IF(OFFSET(Nafnalisti!$C$3,MATCH($B121,Nafnalisti!$B$4:$B$425,0),COUNTA($D$3:I$3))=0,"",OFFSET(Nafnalisti!$C$3,MATCH($B121,Nafnalisti!$B$4:$B$425,0),COUNTA($D$3:I$3)))</f>
        <v/>
      </c>
      <c r="J121" s="62" t="str">
        <f ca="1">IF(OFFSET(Nafnalisti!$C$3,MATCH($B121,Nafnalisti!$B$4:$B$425,0),COUNTA($D$3:J$3))=0,"",OFFSET(Nafnalisti!$C$3,MATCH($B121,Nafnalisti!$B$4:$B$425,0),COUNTA($D$3:J$3)))</f>
        <v/>
      </c>
      <c r="K121" s="62" t="str">
        <f ca="1">IF(OFFSET(Nafnalisti!$C$3,MATCH($B121,Nafnalisti!$B$4:$B$425,0),COUNTA($D$3:K$3))=0,"",OFFSET(Nafnalisti!$C$3,MATCH($B121,Nafnalisti!$B$4:$B$425,0),COUNTA($D$3:K$3)))</f>
        <v/>
      </c>
      <c r="L121" s="62" t="str">
        <f ca="1">IF(OFFSET(Nafnalisti!$C$3,MATCH($B121,Nafnalisti!$B$4:$B$425,0),COUNTA($D$3:L$3))=0,"",OFFSET(Nafnalisti!$C$3,MATCH($B121,Nafnalisti!$B$4:$B$425,0),COUNTA($D$3:L$3)))</f>
        <v/>
      </c>
      <c r="M121" s="62" t="str">
        <f ca="1">IF(OFFSET(Nafnalisti!$C$3,MATCH($B121,Nafnalisti!$B$4:$B$425,0),COUNTA($D$3:M$3))=0,"",OFFSET(Nafnalisti!$C$3,MATCH($B121,Nafnalisti!$B$4:$B$425,0),COUNTA($D$3:M$3)))</f>
        <v/>
      </c>
      <c r="P121" s="1"/>
      <c r="T121" s="1"/>
      <c r="U121" s="1"/>
      <c r="V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8" customHeight="1" x14ac:dyDescent="0.2">
      <c r="A122" s="60">
        <f ca="1">IF(COUNT($A$4:A121)+1&gt;MAX(Nafnalisti!$S$4:$S$425),"",A121+1)</f>
        <v>119</v>
      </c>
      <c r="B122" s="61" t="str">
        <f ca="1">IF(A122="","",IFERROR(INDEX(Úrvinnsla!$B$2:$B$421,MATCH($A122,Úrvinnsla!$E$2:$E$421,0)),""))</f>
        <v>Sigurður V. Guðjónsson</v>
      </c>
      <c r="C122" s="63">
        <f ca="1">IFERROR(INDEX(Úrvinnsla!$C$2:$C$421,MATCH($A122,Úrvinnsla!$E$2:$E$421,0)),"")</f>
        <v>253.0001</v>
      </c>
      <c r="D122" s="62">
        <f ca="1">IF(OFFSET(Nafnalisti!$C$3,MATCH($B122,Nafnalisti!$B$4:$B$425,0),COUNTA($D$3:D$3))=0,"",OFFSET(Nafnalisti!$C$3,MATCH($B122,Nafnalisti!$B$4:$B$425,0),COUNTA($D$3:D$3)))</f>
        <v>70</v>
      </c>
      <c r="E122" s="62">
        <f ca="1">IF(OFFSET(Nafnalisti!$C$3,MATCH($B122,Nafnalisti!$B$4:$B$425,0),COUNTA($D$3:E$3))=0,"",OFFSET(Nafnalisti!$C$3,MATCH($B122,Nafnalisti!$B$4:$B$425,0),COUNTA($D$3:E$3)))</f>
        <v>61</v>
      </c>
      <c r="F122" s="62" t="str">
        <f ca="1">IF(OFFSET(Nafnalisti!$C$3,MATCH($B122,Nafnalisti!$B$4:$B$425,0),COUNTA($D$3:F$3))=0,"",OFFSET(Nafnalisti!$C$3,MATCH($B122,Nafnalisti!$B$4:$B$425,0),COUNTA($D$3:F$3)))</f>
        <v/>
      </c>
      <c r="G122" s="62">
        <f ca="1">IF(OFFSET(Nafnalisti!$C$3,MATCH($B122,Nafnalisti!$B$4:$B$425,0),COUNTA($D$3:G$3))=0,"",OFFSET(Nafnalisti!$C$3,MATCH($B122,Nafnalisti!$B$4:$B$425,0),COUNTA($D$3:G$3)))</f>
        <v>61</v>
      </c>
      <c r="H122" s="62">
        <f ca="1">IF(OFFSET(Nafnalisti!$C$3,MATCH($B122,Nafnalisti!$B$4:$B$425,0),COUNTA($D$3:H$3))=0,"",OFFSET(Nafnalisti!$C$3,MATCH($B122,Nafnalisti!$B$4:$B$425,0),COUNTA($D$3:H$3)))</f>
        <v>61</v>
      </c>
      <c r="I122" s="62" t="str">
        <f ca="1">IF(OFFSET(Nafnalisti!$C$3,MATCH($B122,Nafnalisti!$B$4:$B$425,0),COUNTA($D$3:I$3))=0,"",OFFSET(Nafnalisti!$C$3,MATCH($B122,Nafnalisti!$B$4:$B$425,0),COUNTA($D$3:I$3)))</f>
        <v/>
      </c>
      <c r="J122" s="62" t="str">
        <f ca="1">IF(OFFSET(Nafnalisti!$C$3,MATCH($B122,Nafnalisti!$B$4:$B$425,0),COUNTA($D$3:J$3))=0,"",OFFSET(Nafnalisti!$C$3,MATCH($B122,Nafnalisti!$B$4:$B$425,0),COUNTA($D$3:J$3)))</f>
        <v/>
      </c>
      <c r="K122" s="62" t="str">
        <f ca="1">IF(OFFSET(Nafnalisti!$C$3,MATCH($B122,Nafnalisti!$B$4:$B$425,0),COUNTA($D$3:K$3))=0,"",OFFSET(Nafnalisti!$C$3,MATCH($B122,Nafnalisti!$B$4:$B$425,0),COUNTA($D$3:K$3)))</f>
        <v/>
      </c>
      <c r="L122" s="62" t="str">
        <f ca="1">IF(OFFSET(Nafnalisti!$C$3,MATCH($B122,Nafnalisti!$B$4:$B$425,0),COUNTA($D$3:L$3))=0,"",OFFSET(Nafnalisti!$C$3,MATCH($B122,Nafnalisti!$B$4:$B$425,0),COUNTA($D$3:L$3)))</f>
        <v/>
      </c>
      <c r="M122" s="62" t="str">
        <f ca="1">IF(OFFSET(Nafnalisti!$C$3,MATCH($B122,Nafnalisti!$B$4:$B$425,0),COUNTA($D$3:M$3))=0,"",OFFSET(Nafnalisti!$C$3,MATCH($B122,Nafnalisti!$B$4:$B$425,0),COUNTA($D$3:M$3)))</f>
        <v/>
      </c>
      <c r="P122" s="1"/>
      <c r="T122" s="1"/>
      <c r="U122" s="1"/>
      <c r="V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8" customHeight="1" x14ac:dyDescent="0.2">
      <c r="A123" s="60">
        <f ca="1">IF(COUNT($A$4:A122)+1&gt;MAX(Nafnalisti!$S$4:$S$425),"",A122+1)</f>
        <v>120</v>
      </c>
      <c r="B123" s="61" t="str">
        <f ca="1">IF(A123="","",IFERROR(INDEX(Úrvinnsla!$B$2:$B$421,MATCH($A123,Úrvinnsla!$E$2:$E$421,0)),""))</f>
        <v>Jóhann Gíslason</v>
      </c>
      <c r="C123" s="63">
        <f ca="1">IFERROR(INDEX(Úrvinnsla!$C$2:$C$421,MATCH($A123,Úrvinnsla!$E$2:$E$421,0)),"")</f>
        <v>253.0001</v>
      </c>
      <c r="D123" s="62">
        <f ca="1">IF(OFFSET(Nafnalisti!$C$3,MATCH($B123,Nafnalisti!$B$4:$B$425,0),COUNTA($D$3:D$3))=0,"",OFFSET(Nafnalisti!$C$3,MATCH($B123,Nafnalisti!$B$4:$B$425,0),COUNTA($D$3:D$3)))</f>
        <v>68</v>
      </c>
      <c r="E123" s="62">
        <f ca="1">IF(OFFSET(Nafnalisti!$C$3,MATCH($B123,Nafnalisti!$B$4:$B$425,0),COUNTA($D$3:E$3))=0,"",OFFSET(Nafnalisti!$C$3,MATCH($B123,Nafnalisti!$B$4:$B$425,0),COUNTA($D$3:E$3)))</f>
        <v>64</v>
      </c>
      <c r="F123" s="62" t="str">
        <f ca="1">IF(OFFSET(Nafnalisti!$C$3,MATCH($B123,Nafnalisti!$B$4:$B$425,0),COUNTA($D$3:F$3))=0,"",OFFSET(Nafnalisti!$C$3,MATCH($B123,Nafnalisti!$B$4:$B$425,0),COUNTA($D$3:F$3)))</f>
        <v/>
      </c>
      <c r="G123" s="62">
        <f ca="1">IF(OFFSET(Nafnalisti!$C$3,MATCH($B123,Nafnalisti!$B$4:$B$425,0),COUNTA($D$3:G$3))=0,"",OFFSET(Nafnalisti!$C$3,MATCH($B123,Nafnalisti!$B$4:$B$425,0),COUNTA($D$3:G$3)))</f>
        <v>62</v>
      </c>
      <c r="H123" s="62">
        <f ca="1">IF(OFFSET(Nafnalisti!$C$3,MATCH($B123,Nafnalisti!$B$4:$B$425,0),COUNTA($D$3:H$3))=0,"",OFFSET(Nafnalisti!$C$3,MATCH($B123,Nafnalisti!$B$4:$B$425,0),COUNTA($D$3:H$3)))</f>
        <v>59</v>
      </c>
      <c r="I123" s="62" t="str">
        <f ca="1">IF(OFFSET(Nafnalisti!$C$3,MATCH($B123,Nafnalisti!$B$4:$B$425,0),COUNTA($D$3:I$3))=0,"",OFFSET(Nafnalisti!$C$3,MATCH($B123,Nafnalisti!$B$4:$B$425,0),COUNTA($D$3:I$3)))</f>
        <v/>
      </c>
      <c r="J123" s="62" t="str">
        <f ca="1">IF(OFFSET(Nafnalisti!$C$3,MATCH($B123,Nafnalisti!$B$4:$B$425,0),COUNTA($D$3:J$3))=0,"",OFFSET(Nafnalisti!$C$3,MATCH($B123,Nafnalisti!$B$4:$B$425,0),COUNTA($D$3:J$3)))</f>
        <v/>
      </c>
      <c r="K123" s="62" t="str">
        <f ca="1">IF(OFFSET(Nafnalisti!$C$3,MATCH($B123,Nafnalisti!$B$4:$B$425,0),COUNTA($D$3:K$3))=0,"",OFFSET(Nafnalisti!$C$3,MATCH($B123,Nafnalisti!$B$4:$B$425,0),COUNTA($D$3:K$3)))</f>
        <v/>
      </c>
      <c r="L123" s="62" t="str">
        <f ca="1">IF(OFFSET(Nafnalisti!$C$3,MATCH($B123,Nafnalisti!$B$4:$B$425,0),COUNTA($D$3:L$3))=0,"",OFFSET(Nafnalisti!$C$3,MATCH($B123,Nafnalisti!$B$4:$B$425,0),COUNTA($D$3:L$3)))</f>
        <v/>
      </c>
      <c r="M123" s="62" t="str">
        <f ca="1">IF(OFFSET(Nafnalisti!$C$3,MATCH($B123,Nafnalisti!$B$4:$B$425,0),COUNTA($D$3:M$3))=0,"",OFFSET(Nafnalisti!$C$3,MATCH($B123,Nafnalisti!$B$4:$B$425,0),COUNTA($D$3:M$3)))</f>
        <v/>
      </c>
      <c r="P123" s="1"/>
      <c r="T123" s="1"/>
      <c r="U123" s="1"/>
      <c r="V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8" customHeight="1" x14ac:dyDescent="0.2">
      <c r="A124" s="60">
        <f ca="1">IF(COUNT($A$4:A123)+1&gt;MAX(Nafnalisti!$S$4:$S$425),"",A123+1)</f>
        <v>121</v>
      </c>
      <c r="B124" s="61" t="str">
        <f ca="1">IF(A124="","",IFERROR(INDEX(Úrvinnsla!$B$2:$B$421,MATCH($A124,Úrvinnsla!$E$2:$E$421,0)),""))</f>
        <v>Jón Sigurðsson</v>
      </c>
      <c r="C124" s="63">
        <f ca="1">IFERROR(INDEX(Úrvinnsla!$C$2:$C$421,MATCH($A124,Úrvinnsla!$E$2:$E$421,0)),"")</f>
        <v>253.0001</v>
      </c>
      <c r="D124" s="62">
        <f ca="1">IF(OFFSET(Nafnalisti!$C$3,MATCH($B124,Nafnalisti!$B$4:$B$425,0),COUNTA($D$3:D$3))=0,"",OFFSET(Nafnalisti!$C$3,MATCH($B124,Nafnalisti!$B$4:$B$425,0),COUNTA($D$3:D$3)))</f>
        <v>65</v>
      </c>
      <c r="E124" s="62">
        <f ca="1">IF(OFFSET(Nafnalisti!$C$3,MATCH($B124,Nafnalisti!$B$4:$B$425,0),COUNTA($D$3:E$3))=0,"",OFFSET(Nafnalisti!$C$3,MATCH($B124,Nafnalisti!$B$4:$B$425,0),COUNTA($D$3:E$3)))</f>
        <v>61</v>
      </c>
      <c r="F124" s="62">
        <f ca="1">IF(OFFSET(Nafnalisti!$C$3,MATCH($B124,Nafnalisti!$B$4:$B$425,0),COUNTA($D$3:F$3))=0,"",OFFSET(Nafnalisti!$C$3,MATCH($B124,Nafnalisti!$B$4:$B$425,0),COUNTA($D$3:F$3)))</f>
        <v>64</v>
      </c>
      <c r="G124" s="62" t="str">
        <f ca="1">IF(OFFSET(Nafnalisti!$C$3,MATCH($B124,Nafnalisti!$B$4:$B$425,0),COUNTA($D$3:G$3))=0,"",OFFSET(Nafnalisti!$C$3,MATCH($B124,Nafnalisti!$B$4:$B$425,0),COUNTA($D$3:G$3)))</f>
        <v/>
      </c>
      <c r="H124" s="62">
        <f ca="1">IF(OFFSET(Nafnalisti!$C$3,MATCH($B124,Nafnalisti!$B$4:$B$425,0),COUNTA($D$3:H$3))=0,"",OFFSET(Nafnalisti!$C$3,MATCH($B124,Nafnalisti!$B$4:$B$425,0),COUNTA($D$3:H$3)))</f>
        <v>63</v>
      </c>
      <c r="I124" s="62" t="str">
        <f ca="1">IF(OFFSET(Nafnalisti!$C$3,MATCH($B124,Nafnalisti!$B$4:$B$425,0),COUNTA($D$3:I$3))=0,"",OFFSET(Nafnalisti!$C$3,MATCH($B124,Nafnalisti!$B$4:$B$425,0),COUNTA($D$3:I$3)))</f>
        <v/>
      </c>
      <c r="J124" s="62" t="str">
        <f ca="1">IF(OFFSET(Nafnalisti!$C$3,MATCH($B124,Nafnalisti!$B$4:$B$425,0),COUNTA($D$3:J$3))=0,"",OFFSET(Nafnalisti!$C$3,MATCH($B124,Nafnalisti!$B$4:$B$425,0),COUNTA($D$3:J$3)))</f>
        <v/>
      </c>
      <c r="K124" s="62" t="str">
        <f ca="1">IF(OFFSET(Nafnalisti!$C$3,MATCH($B124,Nafnalisti!$B$4:$B$425,0),COUNTA($D$3:K$3))=0,"",OFFSET(Nafnalisti!$C$3,MATCH($B124,Nafnalisti!$B$4:$B$425,0),COUNTA($D$3:K$3)))</f>
        <v/>
      </c>
      <c r="L124" s="62" t="str">
        <f ca="1">IF(OFFSET(Nafnalisti!$C$3,MATCH($B124,Nafnalisti!$B$4:$B$425,0),COUNTA($D$3:L$3))=0,"",OFFSET(Nafnalisti!$C$3,MATCH($B124,Nafnalisti!$B$4:$B$425,0),COUNTA($D$3:L$3)))</f>
        <v/>
      </c>
      <c r="M124" s="62" t="str">
        <f ca="1">IF(OFFSET(Nafnalisti!$C$3,MATCH($B124,Nafnalisti!$B$4:$B$425,0),COUNTA($D$3:M$3))=0,"",OFFSET(Nafnalisti!$C$3,MATCH($B124,Nafnalisti!$B$4:$B$425,0),COUNTA($D$3:M$3)))</f>
        <v/>
      </c>
      <c r="P124" s="1"/>
      <c r="T124" s="1"/>
      <c r="U124" s="1"/>
      <c r="V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8" customHeight="1" x14ac:dyDescent="0.2">
      <c r="A125" s="60">
        <f ca="1">IF(COUNT($A$4:A124)+1&gt;MAX(Nafnalisti!$S$4:$S$425),"",A124+1)</f>
        <v>122</v>
      </c>
      <c r="B125" s="61" t="str">
        <f ca="1">IF(A125="","",IFERROR(INDEX(Úrvinnsla!$B$2:$B$421,MATCH($A125,Úrvinnsla!$E$2:$E$421,0)),""))</f>
        <v>Ingimar Þ. Friðriksson</v>
      </c>
      <c r="C125" s="63">
        <f ca="1">IFERROR(INDEX(Úrvinnsla!$C$2:$C$421,MATCH($A125,Úrvinnsla!$E$2:$E$421,0)),"")</f>
        <v>253.0001</v>
      </c>
      <c r="D125" s="62">
        <f ca="1">IF(OFFSET(Nafnalisti!$C$3,MATCH($B125,Nafnalisti!$B$4:$B$425,0),COUNTA($D$3:D$3))=0,"",OFFSET(Nafnalisti!$C$3,MATCH($B125,Nafnalisti!$B$4:$B$425,0),COUNTA($D$3:D$3)))</f>
        <v>61</v>
      </c>
      <c r="E125" s="62">
        <f ca="1">IF(OFFSET(Nafnalisti!$C$3,MATCH($B125,Nafnalisti!$B$4:$B$425,0),COUNTA($D$3:E$3))=0,"",OFFSET(Nafnalisti!$C$3,MATCH($B125,Nafnalisti!$B$4:$B$425,0),COUNTA($D$3:E$3)))</f>
        <v>65</v>
      </c>
      <c r="F125" s="62" t="str">
        <f ca="1">IF(OFFSET(Nafnalisti!$C$3,MATCH($B125,Nafnalisti!$B$4:$B$425,0),COUNTA($D$3:F$3))=0,"",OFFSET(Nafnalisti!$C$3,MATCH($B125,Nafnalisti!$B$4:$B$425,0),COUNTA($D$3:F$3)))</f>
        <v/>
      </c>
      <c r="G125" s="62">
        <f ca="1">IF(OFFSET(Nafnalisti!$C$3,MATCH($B125,Nafnalisti!$B$4:$B$425,0),COUNTA($D$3:G$3))=0,"",OFFSET(Nafnalisti!$C$3,MATCH($B125,Nafnalisti!$B$4:$B$425,0),COUNTA($D$3:G$3)))</f>
        <v>63</v>
      </c>
      <c r="H125" s="62">
        <f ca="1">IF(OFFSET(Nafnalisti!$C$3,MATCH($B125,Nafnalisti!$B$4:$B$425,0),COUNTA($D$3:H$3))=0,"",OFFSET(Nafnalisti!$C$3,MATCH($B125,Nafnalisti!$B$4:$B$425,0),COUNTA($D$3:H$3)))</f>
        <v>64</v>
      </c>
      <c r="I125" s="62" t="str">
        <f ca="1">IF(OFFSET(Nafnalisti!$C$3,MATCH($B125,Nafnalisti!$B$4:$B$425,0),COUNTA($D$3:I$3))=0,"",OFFSET(Nafnalisti!$C$3,MATCH($B125,Nafnalisti!$B$4:$B$425,0),COUNTA($D$3:I$3)))</f>
        <v/>
      </c>
      <c r="J125" s="62" t="str">
        <f ca="1">IF(OFFSET(Nafnalisti!$C$3,MATCH($B125,Nafnalisti!$B$4:$B$425,0),COUNTA($D$3:J$3))=0,"",OFFSET(Nafnalisti!$C$3,MATCH($B125,Nafnalisti!$B$4:$B$425,0),COUNTA($D$3:J$3)))</f>
        <v/>
      </c>
      <c r="K125" s="62" t="str">
        <f ca="1">IF(OFFSET(Nafnalisti!$C$3,MATCH($B125,Nafnalisti!$B$4:$B$425,0),COUNTA($D$3:K$3))=0,"",OFFSET(Nafnalisti!$C$3,MATCH($B125,Nafnalisti!$B$4:$B$425,0),COUNTA($D$3:K$3)))</f>
        <v/>
      </c>
      <c r="L125" s="62" t="str">
        <f ca="1">IF(OFFSET(Nafnalisti!$C$3,MATCH($B125,Nafnalisti!$B$4:$B$425,0),COUNTA($D$3:L$3))=0,"",OFFSET(Nafnalisti!$C$3,MATCH($B125,Nafnalisti!$B$4:$B$425,0),COUNTA($D$3:L$3)))</f>
        <v/>
      </c>
      <c r="M125" s="62" t="str">
        <f ca="1">IF(OFFSET(Nafnalisti!$C$3,MATCH($B125,Nafnalisti!$B$4:$B$425,0),COUNTA($D$3:M$3))=0,"",OFFSET(Nafnalisti!$C$3,MATCH($B125,Nafnalisti!$B$4:$B$425,0),COUNTA($D$3:M$3)))</f>
        <v/>
      </c>
      <c r="P125" s="1"/>
      <c r="T125" s="1"/>
      <c r="U125" s="1"/>
      <c r="V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8" customHeight="1" x14ac:dyDescent="0.2">
      <c r="A126" s="60">
        <f ca="1">IF(COUNT($A$4:A125)+1&gt;MAX(Nafnalisti!$S$4:$S$425),"",A125+1)</f>
        <v>123</v>
      </c>
      <c r="B126" s="61" t="str">
        <f ca="1">IF(A126="","",IFERROR(INDEX(Úrvinnsla!$B$2:$B$421,MATCH($A126,Úrvinnsla!$E$2:$E$421,0)),""))</f>
        <v>Sigurbjörn Gunnarsson</v>
      </c>
      <c r="C126" s="63">
        <f ca="1">IFERROR(INDEX(Úrvinnsla!$C$2:$C$421,MATCH($A126,Úrvinnsla!$E$2:$E$421,0)),"")</f>
        <v>254.0001</v>
      </c>
      <c r="D126" s="62">
        <f ca="1">IF(OFFSET(Nafnalisti!$C$3,MATCH($B126,Nafnalisti!$B$4:$B$425,0),COUNTA($D$3:D$3))=0,"",OFFSET(Nafnalisti!$C$3,MATCH($B126,Nafnalisti!$B$4:$B$425,0),COUNTA($D$3:D$3)))</f>
        <v>62</v>
      </c>
      <c r="E126" s="62">
        <f ca="1">IF(OFFSET(Nafnalisti!$C$3,MATCH($B126,Nafnalisti!$B$4:$B$425,0),COUNTA($D$3:E$3))=0,"",OFFSET(Nafnalisti!$C$3,MATCH($B126,Nafnalisti!$B$4:$B$425,0),COUNTA($D$3:E$3)))</f>
        <v>66</v>
      </c>
      <c r="F126" s="62" t="str">
        <f ca="1">IF(OFFSET(Nafnalisti!$C$3,MATCH($B126,Nafnalisti!$B$4:$B$425,0),COUNTA($D$3:F$3))=0,"",OFFSET(Nafnalisti!$C$3,MATCH($B126,Nafnalisti!$B$4:$B$425,0),COUNTA($D$3:F$3)))</f>
        <v/>
      </c>
      <c r="G126" s="62">
        <f ca="1">IF(OFFSET(Nafnalisti!$C$3,MATCH($B126,Nafnalisti!$B$4:$B$425,0),COUNTA($D$3:G$3))=0,"",OFFSET(Nafnalisti!$C$3,MATCH($B126,Nafnalisti!$B$4:$B$425,0),COUNTA($D$3:G$3)))</f>
        <v>65</v>
      </c>
      <c r="H126" s="62">
        <f ca="1">IF(OFFSET(Nafnalisti!$C$3,MATCH($B126,Nafnalisti!$B$4:$B$425,0),COUNTA($D$3:H$3))=0,"",OFFSET(Nafnalisti!$C$3,MATCH($B126,Nafnalisti!$B$4:$B$425,0),COUNTA($D$3:H$3)))</f>
        <v>61</v>
      </c>
      <c r="I126" s="62" t="str">
        <f ca="1">IF(OFFSET(Nafnalisti!$C$3,MATCH($B126,Nafnalisti!$B$4:$B$425,0),COUNTA($D$3:I$3))=0,"",OFFSET(Nafnalisti!$C$3,MATCH($B126,Nafnalisti!$B$4:$B$425,0),COUNTA($D$3:I$3)))</f>
        <v/>
      </c>
      <c r="J126" s="62" t="str">
        <f ca="1">IF(OFFSET(Nafnalisti!$C$3,MATCH($B126,Nafnalisti!$B$4:$B$425,0),COUNTA($D$3:J$3))=0,"",OFFSET(Nafnalisti!$C$3,MATCH($B126,Nafnalisti!$B$4:$B$425,0),COUNTA($D$3:J$3)))</f>
        <v/>
      </c>
      <c r="K126" s="62" t="str">
        <f ca="1">IF(OFFSET(Nafnalisti!$C$3,MATCH($B126,Nafnalisti!$B$4:$B$425,0),COUNTA($D$3:K$3))=0,"",OFFSET(Nafnalisti!$C$3,MATCH($B126,Nafnalisti!$B$4:$B$425,0),COUNTA($D$3:K$3)))</f>
        <v/>
      </c>
      <c r="L126" s="62" t="str">
        <f ca="1">IF(OFFSET(Nafnalisti!$C$3,MATCH($B126,Nafnalisti!$B$4:$B$425,0),COUNTA($D$3:L$3))=0,"",OFFSET(Nafnalisti!$C$3,MATCH($B126,Nafnalisti!$B$4:$B$425,0),COUNTA($D$3:L$3)))</f>
        <v/>
      </c>
      <c r="M126" s="62" t="str">
        <f ca="1">IF(OFFSET(Nafnalisti!$C$3,MATCH($B126,Nafnalisti!$B$4:$B$425,0),COUNTA($D$3:M$3))=0,"",OFFSET(Nafnalisti!$C$3,MATCH($B126,Nafnalisti!$B$4:$B$425,0),COUNTA($D$3:M$3)))</f>
        <v/>
      </c>
      <c r="P126" s="1"/>
      <c r="T126" s="1"/>
      <c r="U126" s="1"/>
      <c r="V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8" customHeight="1" x14ac:dyDescent="0.2">
      <c r="A127" s="60">
        <f ca="1">IF(COUNT($A$4:A126)+1&gt;MAX(Nafnalisti!$S$4:$S$425),"",A126+1)</f>
        <v>124</v>
      </c>
      <c r="B127" s="61" t="str">
        <f ca="1">IF(A127="","",IFERROR(INDEX(Úrvinnsla!$B$2:$B$421,MATCH($A127,Úrvinnsla!$E$2:$E$421,0)),""))</f>
        <v>Ingi Þór Hafsteinsson</v>
      </c>
      <c r="C127" s="63">
        <f ca="1">IFERROR(INDEX(Úrvinnsla!$C$2:$C$421,MATCH($A127,Úrvinnsla!$E$2:$E$421,0)),"")</f>
        <v>254.0001</v>
      </c>
      <c r="D127" s="62">
        <f ca="1">IF(OFFSET(Nafnalisti!$C$3,MATCH($B127,Nafnalisti!$B$4:$B$425,0),COUNTA($D$3:D$3))=0,"",OFFSET(Nafnalisti!$C$3,MATCH($B127,Nafnalisti!$B$4:$B$425,0),COUNTA($D$3:D$3)))</f>
        <v>61</v>
      </c>
      <c r="E127" s="62">
        <f ca="1">IF(OFFSET(Nafnalisti!$C$3,MATCH($B127,Nafnalisti!$B$4:$B$425,0),COUNTA($D$3:E$3))=0,"",OFFSET(Nafnalisti!$C$3,MATCH($B127,Nafnalisti!$B$4:$B$425,0),COUNTA($D$3:E$3)))</f>
        <v>63</v>
      </c>
      <c r="F127" s="62" t="str">
        <f ca="1">IF(OFFSET(Nafnalisti!$C$3,MATCH($B127,Nafnalisti!$B$4:$B$425,0),COUNTA($D$3:F$3))=0,"",OFFSET(Nafnalisti!$C$3,MATCH($B127,Nafnalisti!$B$4:$B$425,0),COUNTA($D$3:F$3)))</f>
        <v/>
      </c>
      <c r="G127" s="62">
        <f ca="1">IF(OFFSET(Nafnalisti!$C$3,MATCH($B127,Nafnalisti!$B$4:$B$425,0),COUNTA($D$3:G$3))=0,"",OFFSET(Nafnalisti!$C$3,MATCH($B127,Nafnalisti!$B$4:$B$425,0),COUNTA($D$3:G$3)))</f>
        <v>64</v>
      </c>
      <c r="H127" s="62">
        <f ca="1">IF(OFFSET(Nafnalisti!$C$3,MATCH($B127,Nafnalisti!$B$4:$B$425,0),COUNTA($D$3:H$3))=0,"",OFFSET(Nafnalisti!$C$3,MATCH($B127,Nafnalisti!$B$4:$B$425,0),COUNTA($D$3:H$3)))</f>
        <v>66</v>
      </c>
      <c r="I127" s="62" t="str">
        <f ca="1">IF(OFFSET(Nafnalisti!$C$3,MATCH($B127,Nafnalisti!$B$4:$B$425,0),COUNTA($D$3:I$3))=0,"",OFFSET(Nafnalisti!$C$3,MATCH($B127,Nafnalisti!$B$4:$B$425,0),COUNTA($D$3:I$3)))</f>
        <v/>
      </c>
      <c r="J127" s="62" t="str">
        <f ca="1">IF(OFFSET(Nafnalisti!$C$3,MATCH($B127,Nafnalisti!$B$4:$B$425,0),COUNTA($D$3:J$3))=0,"",OFFSET(Nafnalisti!$C$3,MATCH($B127,Nafnalisti!$B$4:$B$425,0),COUNTA($D$3:J$3)))</f>
        <v/>
      </c>
      <c r="K127" s="62" t="str">
        <f ca="1">IF(OFFSET(Nafnalisti!$C$3,MATCH($B127,Nafnalisti!$B$4:$B$425,0),COUNTA($D$3:K$3))=0,"",OFFSET(Nafnalisti!$C$3,MATCH($B127,Nafnalisti!$B$4:$B$425,0),COUNTA($D$3:K$3)))</f>
        <v/>
      </c>
      <c r="L127" s="62" t="str">
        <f ca="1">IF(OFFSET(Nafnalisti!$C$3,MATCH($B127,Nafnalisti!$B$4:$B$425,0),COUNTA($D$3:L$3))=0,"",OFFSET(Nafnalisti!$C$3,MATCH($B127,Nafnalisti!$B$4:$B$425,0),COUNTA($D$3:L$3)))</f>
        <v/>
      </c>
      <c r="M127" s="62" t="str">
        <f ca="1">IF(OFFSET(Nafnalisti!$C$3,MATCH($B127,Nafnalisti!$B$4:$B$425,0),COUNTA($D$3:M$3))=0,"",OFFSET(Nafnalisti!$C$3,MATCH($B127,Nafnalisti!$B$4:$B$425,0),COUNTA($D$3:M$3)))</f>
        <v/>
      </c>
      <c r="P127" s="1"/>
      <c r="T127" s="1"/>
      <c r="U127" s="1"/>
      <c r="V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8" customHeight="1" x14ac:dyDescent="0.2">
      <c r="A128" s="60">
        <f ca="1">IF(COUNT($A$4:A127)+1&gt;MAX(Nafnalisti!$S$4:$S$425),"",A127+1)</f>
        <v>125</v>
      </c>
      <c r="B128" s="61" t="str">
        <f ca="1">IF(A128="","",IFERROR(INDEX(Úrvinnsla!$B$2:$B$421,MATCH($A128,Úrvinnsla!$E$2:$E$421,0)),""))</f>
        <v>Joao Carlos Dias Emilio</v>
      </c>
      <c r="C128" s="63">
        <f ca="1">IFERROR(INDEX(Úrvinnsla!$C$2:$C$421,MATCH($A128,Úrvinnsla!$E$2:$E$421,0)),"")</f>
        <v>255.0001</v>
      </c>
      <c r="D128" s="62">
        <f ca="1">IF(OFFSET(Nafnalisti!$C$3,MATCH($B128,Nafnalisti!$B$4:$B$425,0),COUNTA($D$3:D$3))=0,"",OFFSET(Nafnalisti!$C$3,MATCH($B128,Nafnalisti!$B$4:$B$425,0),COUNTA($D$3:D$3)))</f>
        <v>63</v>
      </c>
      <c r="E128" s="62">
        <f ca="1">IF(OFFSET(Nafnalisti!$C$3,MATCH($B128,Nafnalisti!$B$4:$B$425,0),COUNTA($D$3:E$3))=0,"",OFFSET(Nafnalisti!$C$3,MATCH($B128,Nafnalisti!$B$4:$B$425,0),COUNTA($D$3:E$3)))</f>
        <v>65</v>
      </c>
      <c r="F128" s="62">
        <f ca="1">IF(OFFSET(Nafnalisti!$C$3,MATCH($B128,Nafnalisti!$B$4:$B$425,0),COUNTA($D$3:F$3))=0,"",OFFSET(Nafnalisti!$C$3,MATCH($B128,Nafnalisti!$B$4:$B$425,0),COUNTA($D$3:F$3)))</f>
        <v>63</v>
      </c>
      <c r="G128" s="62">
        <f ca="1">IF(OFFSET(Nafnalisti!$C$3,MATCH($B128,Nafnalisti!$B$4:$B$425,0),COUNTA($D$3:G$3))=0,"",OFFSET(Nafnalisti!$C$3,MATCH($B128,Nafnalisti!$B$4:$B$425,0),COUNTA($D$3:G$3)))</f>
        <v>64</v>
      </c>
      <c r="H128" s="62" t="str">
        <f ca="1">IF(OFFSET(Nafnalisti!$C$3,MATCH($B128,Nafnalisti!$B$4:$B$425,0),COUNTA($D$3:H$3))=0,"",OFFSET(Nafnalisti!$C$3,MATCH($B128,Nafnalisti!$B$4:$B$425,0),COUNTA($D$3:H$3)))</f>
        <v/>
      </c>
      <c r="I128" s="62" t="str">
        <f ca="1">IF(OFFSET(Nafnalisti!$C$3,MATCH($B128,Nafnalisti!$B$4:$B$425,0),COUNTA($D$3:I$3))=0,"",OFFSET(Nafnalisti!$C$3,MATCH($B128,Nafnalisti!$B$4:$B$425,0),COUNTA($D$3:I$3)))</f>
        <v/>
      </c>
      <c r="J128" s="62" t="str">
        <f ca="1">IF(OFFSET(Nafnalisti!$C$3,MATCH($B128,Nafnalisti!$B$4:$B$425,0),COUNTA($D$3:J$3))=0,"",OFFSET(Nafnalisti!$C$3,MATCH($B128,Nafnalisti!$B$4:$B$425,0),COUNTA($D$3:J$3)))</f>
        <v/>
      </c>
      <c r="K128" s="62" t="str">
        <f ca="1">IF(OFFSET(Nafnalisti!$C$3,MATCH($B128,Nafnalisti!$B$4:$B$425,0),COUNTA($D$3:K$3))=0,"",OFFSET(Nafnalisti!$C$3,MATCH($B128,Nafnalisti!$B$4:$B$425,0),COUNTA($D$3:K$3)))</f>
        <v/>
      </c>
      <c r="L128" s="62" t="str">
        <f ca="1">IF(OFFSET(Nafnalisti!$C$3,MATCH($B128,Nafnalisti!$B$4:$B$425,0),COUNTA($D$3:L$3))=0,"",OFFSET(Nafnalisti!$C$3,MATCH($B128,Nafnalisti!$B$4:$B$425,0),COUNTA($D$3:L$3)))</f>
        <v/>
      </c>
      <c r="M128" s="62" t="str">
        <f ca="1">IF(OFFSET(Nafnalisti!$C$3,MATCH($B128,Nafnalisti!$B$4:$B$425,0),COUNTA($D$3:M$3))=0,"",OFFSET(Nafnalisti!$C$3,MATCH($B128,Nafnalisti!$B$4:$B$425,0),COUNTA($D$3:M$3)))</f>
        <v/>
      </c>
      <c r="P128" s="1"/>
      <c r="T128" s="1"/>
      <c r="U128" s="1"/>
      <c r="V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8" customHeight="1" x14ac:dyDescent="0.2">
      <c r="A129" s="60">
        <f ca="1">IF(COUNT($A$4:A128)+1&gt;MAX(Nafnalisti!$S$4:$S$425),"",A128+1)</f>
        <v>126</v>
      </c>
      <c r="B129" s="61" t="str">
        <f ca="1">IF(A129="","",IFERROR(INDEX(Úrvinnsla!$B$2:$B$421,MATCH($A129,Úrvinnsla!$E$2:$E$421,0)),""))</f>
        <v>Gunnar Baldvinsson</v>
      </c>
      <c r="C129" s="63">
        <f ca="1">IFERROR(INDEX(Úrvinnsla!$C$2:$C$421,MATCH($A129,Úrvinnsla!$E$2:$E$421,0)),"")</f>
        <v>255.0001</v>
      </c>
      <c r="D129" s="62">
        <f ca="1">IF(OFFSET(Nafnalisti!$C$3,MATCH($B129,Nafnalisti!$B$4:$B$425,0),COUNTA($D$3:D$3))=0,"",OFFSET(Nafnalisti!$C$3,MATCH($B129,Nafnalisti!$B$4:$B$425,0),COUNTA($D$3:D$3)))</f>
        <v>62</v>
      </c>
      <c r="E129" s="62" t="str">
        <f ca="1">IF(OFFSET(Nafnalisti!$C$3,MATCH($B129,Nafnalisti!$B$4:$B$425,0),COUNTA($D$3:E$3))=0,"",OFFSET(Nafnalisti!$C$3,MATCH($B129,Nafnalisti!$B$4:$B$425,0),COUNTA($D$3:E$3)))</f>
        <v/>
      </c>
      <c r="F129" s="62">
        <f ca="1">IF(OFFSET(Nafnalisti!$C$3,MATCH($B129,Nafnalisti!$B$4:$B$425,0),COUNTA($D$3:F$3))=0,"",OFFSET(Nafnalisti!$C$3,MATCH($B129,Nafnalisti!$B$4:$B$425,0),COUNTA($D$3:F$3)))</f>
        <v>62</v>
      </c>
      <c r="G129" s="62">
        <f ca="1">IF(OFFSET(Nafnalisti!$C$3,MATCH($B129,Nafnalisti!$B$4:$B$425,0),COUNTA($D$3:G$3))=0,"",OFFSET(Nafnalisti!$C$3,MATCH($B129,Nafnalisti!$B$4:$B$425,0),COUNTA($D$3:G$3)))</f>
        <v>65</v>
      </c>
      <c r="H129" s="62">
        <f ca="1">IF(OFFSET(Nafnalisti!$C$3,MATCH($B129,Nafnalisti!$B$4:$B$425,0),COUNTA($D$3:H$3))=0,"",OFFSET(Nafnalisti!$C$3,MATCH($B129,Nafnalisti!$B$4:$B$425,0),COUNTA($D$3:H$3)))</f>
        <v>66</v>
      </c>
      <c r="I129" s="62" t="str">
        <f ca="1">IF(OFFSET(Nafnalisti!$C$3,MATCH($B129,Nafnalisti!$B$4:$B$425,0),COUNTA($D$3:I$3))=0,"",OFFSET(Nafnalisti!$C$3,MATCH($B129,Nafnalisti!$B$4:$B$425,0),COUNTA($D$3:I$3)))</f>
        <v/>
      </c>
      <c r="J129" s="62" t="str">
        <f ca="1">IF(OFFSET(Nafnalisti!$C$3,MATCH($B129,Nafnalisti!$B$4:$B$425,0),COUNTA($D$3:J$3))=0,"",OFFSET(Nafnalisti!$C$3,MATCH($B129,Nafnalisti!$B$4:$B$425,0),COUNTA($D$3:J$3)))</f>
        <v/>
      </c>
      <c r="K129" s="62" t="str">
        <f ca="1">IF(OFFSET(Nafnalisti!$C$3,MATCH($B129,Nafnalisti!$B$4:$B$425,0),COUNTA($D$3:K$3))=0,"",OFFSET(Nafnalisti!$C$3,MATCH($B129,Nafnalisti!$B$4:$B$425,0),COUNTA($D$3:K$3)))</f>
        <v/>
      </c>
      <c r="L129" s="62" t="str">
        <f ca="1">IF(OFFSET(Nafnalisti!$C$3,MATCH($B129,Nafnalisti!$B$4:$B$425,0),COUNTA($D$3:L$3))=0,"",OFFSET(Nafnalisti!$C$3,MATCH($B129,Nafnalisti!$B$4:$B$425,0),COUNTA($D$3:L$3)))</f>
        <v/>
      </c>
      <c r="M129" s="62" t="str">
        <f ca="1">IF(OFFSET(Nafnalisti!$C$3,MATCH($B129,Nafnalisti!$B$4:$B$425,0),COUNTA($D$3:M$3))=0,"",OFFSET(Nafnalisti!$C$3,MATCH($B129,Nafnalisti!$B$4:$B$425,0),COUNTA($D$3:M$3)))</f>
        <v/>
      </c>
      <c r="P129" s="1"/>
      <c r="T129" s="1"/>
      <c r="U129" s="1"/>
      <c r="V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8" customHeight="1" x14ac:dyDescent="0.2">
      <c r="A130" s="60">
        <f ca="1">IF(COUNT($A$4:A129)+1&gt;MAX(Nafnalisti!$S$4:$S$425),"",A129+1)</f>
        <v>127</v>
      </c>
      <c r="B130" s="61" t="str">
        <f ca="1">IF(A130="","",IFERROR(INDEX(Úrvinnsla!$B$2:$B$421,MATCH($A130,Úrvinnsla!$E$2:$E$421,0)),""))</f>
        <v>Bjarni Þórðarson</v>
      </c>
      <c r="C130" s="63">
        <f ca="1">IFERROR(INDEX(Úrvinnsla!$C$2:$C$421,MATCH($A130,Úrvinnsla!$E$2:$E$421,0)),"")</f>
        <v>255.0001</v>
      </c>
      <c r="D130" s="62">
        <f ca="1">IF(OFFSET(Nafnalisti!$C$3,MATCH($B130,Nafnalisti!$B$4:$B$425,0),COUNTA($D$3:D$3))=0,"",OFFSET(Nafnalisti!$C$3,MATCH($B130,Nafnalisti!$B$4:$B$425,0),COUNTA($D$3:D$3)))</f>
        <v>63</v>
      </c>
      <c r="E130" s="62">
        <f ca="1">IF(OFFSET(Nafnalisti!$C$3,MATCH($B130,Nafnalisti!$B$4:$B$425,0),COUNTA($D$3:E$3))=0,"",OFFSET(Nafnalisti!$C$3,MATCH($B130,Nafnalisti!$B$4:$B$425,0),COUNTA($D$3:E$3)))</f>
        <v>70</v>
      </c>
      <c r="F130" s="62">
        <f ca="1">IF(OFFSET(Nafnalisti!$C$3,MATCH($B130,Nafnalisti!$B$4:$B$425,0),COUNTA($D$3:F$3))=0,"",OFFSET(Nafnalisti!$C$3,MATCH($B130,Nafnalisti!$B$4:$B$425,0),COUNTA($D$3:F$3)))</f>
        <v>60</v>
      </c>
      <c r="G130" s="62" t="str">
        <f ca="1">IF(OFFSET(Nafnalisti!$C$3,MATCH($B130,Nafnalisti!$B$4:$B$425,0),COUNTA($D$3:G$3))=0,"",OFFSET(Nafnalisti!$C$3,MATCH($B130,Nafnalisti!$B$4:$B$425,0),COUNTA($D$3:G$3)))</f>
        <v/>
      </c>
      <c r="H130" s="62">
        <f ca="1">IF(OFFSET(Nafnalisti!$C$3,MATCH($B130,Nafnalisti!$B$4:$B$425,0),COUNTA($D$3:H$3))=0,"",OFFSET(Nafnalisti!$C$3,MATCH($B130,Nafnalisti!$B$4:$B$425,0),COUNTA($D$3:H$3)))</f>
        <v>62</v>
      </c>
      <c r="I130" s="62" t="str">
        <f ca="1">IF(OFFSET(Nafnalisti!$C$3,MATCH($B130,Nafnalisti!$B$4:$B$425,0),COUNTA($D$3:I$3))=0,"",OFFSET(Nafnalisti!$C$3,MATCH($B130,Nafnalisti!$B$4:$B$425,0),COUNTA($D$3:I$3)))</f>
        <v/>
      </c>
      <c r="J130" s="62" t="str">
        <f ca="1">IF(OFFSET(Nafnalisti!$C$3,MATCH($B130,Nafnalisti!$B$4:$B$425,0),COUNTA($D$3:J$3))=0,"",OFFSET(Nafnalisti!$C$3,MATCH($B130,Nafnalisti!$B$4:$B$425,0),COUNTA($D$3:J$3)))</f>
        <v/>
      </c>
      <c r="K130" s="62" t="str">
        <f ca="1">IF(OFFSET(Nafnalisti!$C$3,MATCH($B130,Nafnalisti!$B$4:$B$425,0),COUNTA($D$3:K$3))=0,"",OFFSET(Nafnalisti!$C$3,MATCH($B130,Nafnalisti!$B$4:$B$425,0),COUNTA($D$3:K$3)))</f>
        <v/>
      </c>
      <c r="L130" s="62" t="str">
        <f ca="1">IF(OFFSET(Nafnalisti!$C$3,MATCH($B130,Nafnalisti!$B$4:$B$425,0),COUNTA($D$3:L$3))=0,"",OFFSET(Nafnalisti!$C$3,MATCH($B130,Nafnalisti!$B$4:$B$425,0),COUNTA($D$3:L$3)))</f>
        <v/>
      </c>
      <c r="M130" s="62" t="str">
        <f ca="1">IF(OFFSET(Nafnalisti!$C$3,MATCH($B130,Nafnalisti!$B$4:$B$425,0),COUNTA($D$3:M$3))=0,"",OFFSET(Nafnalisti!$C$3,MATCH($B130,Nafnalisti!$B$4:$B$425,0),COUNTA($D$3:M$3)))</f>
        <v/>
      </c>
      <c r="P130" s="1"/>
      <c r="T130" s="1"/>
      <c r="U130" s="1"/>
      <c r="V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8" customHeight="1" x14ac:dyDescent="0.2">
      <c r="A131" s="60">
        <f ca="1">IF(COUNT($A$4:A130)+1&gt;MAX(Nafnalisti!$S$4:$S$425),"",A130+1)</f>
        <v>128</v>
      </c>
      <c r="B131" s="61" t="str">
        <f ca="1">IF(A131="","",IFERROR(INDEX(Úrvinnsla!$B$2:$B$421,MATCH($A131,Úrvinnsla!$E$2:$E$421,0)),""))</f>
        <v>Jón Karl Ólafsson</v>
      </c>
      <c r="C131" s="63">
        <f ca="1">IFERROR(INDEX(Úrvinnsla!$C$2:$C$421,MATCH($A131,Úrvinnsla!$E$2:$E$421,0)),"")</f>
        <v>255.0001</v>
      </c>
      <c r="D131" s="62">
        <f ca="1">IF(OFFSET(Nafnalisti!$C$3,MATCH($B131,Nafnalisti!$B$4:$B$425,0),COUNTA($D$3:D$3))=0,"",OFFSET(Nafnalisti!$C$3,MATCH($B131,Nafnalisti!$B$4:$B$425,0),COUNTA($D$3:D$3)))</f>
        <v>61</v>
      </c>
      <c r="E131" s="62">
        <f ca="1">IF(OFFSET(Nafnalisti!$C$3,MATCH($B131,Nafnalisti!$B$4:$B$425,0),COUNTA($D$3:E$3))=0,"",OFFSET(Nafnalisti!$C$3,MATCH($B131,Nafnalisti!$B$4:$B$425,0),COUNTA($D$3:E$3)))</f>
        <v>64</v>
      </c>
      <c r="F131" s="62">
        <f ca="1">IF(OFFSET(Nafnalisti!$C$3,MATCH($B131,Nafnalisti!$B$4:$B$425,0),COUNTA($D$3:F$3))=0,"",OFFSET(Nafnalisti!$C$3,MATCH($B131,Nafnalisti!$B$4:$B$425,0),COUNTA($D$3:F$3)))</f>
        <v>68</v>
      </c>
      <c r="G131" s="62">
        <f ca="1">IF(OFFSET(Nafnalisti!$C$3,MATCH($B131,Nafnalisti!$B$4:$B$425,0),COUNTA($D$3:G$3))=0,"",OFFSET(Nafnalisti!$C$3,MATCH($B131,Nafnalisti!$B$4:$B$425,0),COUNTA($D$3:G$3)))</f>
        <v>62</v>
      </c>
      <c r="H131" s="62" t="str">
        <f ca="1">IF(OFFSET(Nafnalisti!$C$3,MATCH($B131,Nafnalisti!$B$4:$B$425,0),COUNTA($D$3:H$3))=0,"",OFFSET(Nafnalisti!$C$3,MATCH($B131,Nafnalisti!$B$4:$B$425,0),COUNTA($D$3:H$3)))</f>
        <v/>
      </c>
      <c r="I131" s="62" t="str">
        <f ca="1">IF(OFFSET(Nafnalisti!$C$3,MATCH($B131,Nafnalisti!$B$4:$B$425,0),COUNTA($D$3:I$3))=0,"",OFFSET(Nafnalisti!$C$3,MATCH($B131,Nafnalisti!$B$4:$B$425,0),COUNTA($D$3:I$3)))</f>
        <v/>
      </c>
      <c r="J131" s="62" t="str">
        <f ca="1">IF(OFFSET(Nafnalisti!$C$3,MATCH($B131,Nafnalisti!$B$4:$B$425,0),COUNTA($D$3:J$3))=0,"",OFFSET(Nafnalisti!$C$3,MATCH($B131,Nafnalisti!$B$4:$B$425,0),COUNTA($D$3:J$3)))</f>
        <v/>
      </c>
      <c r="K131" s="62" t="str">
        <f ca="1">IF(OFFSET(Nafnalisti!$C$3,MATCH($B131,Nafnalisti!$B$4:$B$425,0),COUNTA($D$3:K$3))=0,"",OFFSET(Nafnalisti!$C$3,MATCH($B131,Nafnalisti!$B$4:$B$425,0),COUNTA($D$3:K$3)))</f>
        <v/>
      </c>
      <c r="L131" s="62" t="str">
        <f ca="1">IF(OFFSET(Nafnalisti!$C$3,MATCH($B131,Nafnalisti!$B$4:$B$425,0),COUNTA($D$3:L$3))=0,"",OFFSET(Nafnalisti!$C$3,MATCH($B131,Nafnalisti!$B$4:$B$425,0),COUNTA($D$3:L$3)))</f>
        <v/>
      </c>
      <c r="M131" s="62" t="str">
        <f ca="1">IF(OFFSET(Nafnalisti!$C$3,MATCH($B131,Nafnalisti!$B$4:$B$425,0),COUNTA($D$3:M$3))=0,"",OFFSET(Nafnalisti!$C$3,MATCH($B131,Nafnalisti!$B$4:$B$425,0),COUNTA($D$3:M$3)))</f>
        <v/>
      </c>
      <c r="P131" s="1"/>
      <c r="T131" s="1"/>
      <c r="U131" s="1"/>
      <c r="V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8" customHeight="1" x14ac:dyDescent="0.2">
      <c r="A132" s="60">
        <f ca="1">IF(COUNT($A$4:A131)+1&gt;MAX(Nafnalisti!$S$4:$S$425),"",A131+1)</f>
        <v>129</v>
      </c>
      <c r="B132" s="61" t="str">
        <f ca="1">IF(A132="","",IFERROR(INDEX(Úrvinnsla!$B$2:$B$421,MATCH($A132,Úrvinnsla!$E$2:$E$421,0)),""))</f>
        <v>Guðjón Sigurðsson</v>
      </c>
      <c r="C132" s="63">
        <f ca="1">IFERROR(INDEX(Úrvinnsla!$C$2:$C$421,MATCH($A132,Úrvinnsla!$E$2:$E$421,0)),"")</f>
        <v>256.00009999999997</v>
      </c>
      <c r="D132" s="62" t="str">
        <f ca="1">IF(OFFSET(Nafnalisti!$C$3,MATCH($B132,Nafnalisti!$B$4:$B$425,0),COUNTA($D$3:D$3))=0,"",OFFSET(Nafnalisti!$C$3,MATCH($B132,Nafnalisti!$B$4:$B$425,0),COUNTA($D$3:D$3)))</f>
        <v/>
      </c>
      <c r="E132" s="62">
        <f ca="1">IF(OFFSET(Nafnalisti!$C$3,MATCH($B132,Nafnalisti!$B$4:$B$425,0),COUNTA($D$3:E$3))=0,"",OFFSET(Nafnalisti!$C$3,MATCH($B132,Nafnalisti!$B$4:$B$425,0),COUNTA($D$3:E$3)))</f>
        <v>68</v>
      </c>
      <c r="F132" s="62">
        <f ca="1">IF(OFFSET(Nafnalisti!$C$3,MATCH($B132,Nafnalisti!$B$4:$B$425,0),COUNTA($D$3:F$3))=0,"",OFFSET(Nafnalisti!$C$3,MATCH($B132,Nafnalisti!$B$4:$B$425,0),COUNTA($D$3:F$3)))</f>
        <v>60</v>
      </c>
      <c r="G132" s="62">
        <f ca="1">IF(OFFSET(Nafnalisti!$C$3,MATCH($B132,Nafnalisti!$B$4:$B$425,0),COUNTA($D$3:G$3))=0,"",OFFSET(Nafnalisti!$C$3,MATCH($B132,Nafnalisti!$B$4:$B$425,0),COUNTA($D$3:G$3)))</f>
        <v>61</v>
      </c>
      <c r="H132" s="62">
        <f ca="1">IF(OFFSET(Nafnalisti!$C$3,MATCH($B132,Nafnalisti!$B$4:$B$425,0),COUNTA($D$3:H$3))=0,"",OFFSET(Nafnalisti!$C$3,MATCH($B132,Nafnalisti!$B$4:$B$425,0),COUNTA($D$3:H$3)))</f>
        <v>67</v>
      </c>
      <c r="I132" s="62" t="str">
        <f ca="1">IF(OFFSET(Nafnalisti!$C$3,MATCH($B132,Nafnalisti!$B$4:$B$425,0),COUNTA($D$3:I$3))=0,"",OFFSET(Nafnalisti!$C$3,MATCH($B132,Nafnalisti!$B$4:$B$425,0),COUNTA($D$3:I$3)))</f>
        <v/>
      </c>
      <c r="J132" s="62" t="str">
        <f ca="1">IF(OFFSET(Nafnalisti!$C$3,MATCH($B132,Nafnalisti!$B$4:$B$425,0),COUNTA($D$3:J$3))=0,"",OFFSET(Nafnalisti!$C$3,MATCH($B132,Nafnalisti!$B$4:$B$425,0),COUNTA($D$3:J$3)))</f>
        <v/>
      </c>
      <c r="K132" s="62" t="str">
        <f ca="1">IF(OFFSET(Nafnalisti!$C$3,MATCH($B132,Nafnalisti!$B$4:$B$425,0),COUNTA($D$3:K$3))=0,"",OFFSET(Nafnalisti!$C$3,MATCH($B132,Nafnalisti!$B$4:$B$425,0),COUNTA($D$3:K$3)))</f>
        <v/>
      </c>
      <c r="L132" s="62" t="str">
        <f ca="1">IF(OFFSET(Nafnalisti!$C$3,MATCH($B132,Nafnalisti!$B$4:$B$425,0),COUNTA($D$3:L$3))=0,"",OFFSET(Nafnalisti!$C$3,MATCH($B132,Nafnalisti!$B$4:$B$425,0),COUNTA($D$3:L$3)))</f>
        <v/>
      </c>
      <c r="M132" s="62" t="str">
        <f ca="1">IF(OFFSET(Nafnalisti!$C$3,MATCH($B132,Nafnalisti!$B$4:$B$425,0),COUNTA($D$3:M$3))=0,"",OFFSET(Nafnalisti!$C$3,MATCH($B132,Nafnalisti!$B$4:$B$425,0),COUNTA($D$3:M$3)))</f>
        <v/>
      </c>
      <c r="P132" s="1"/>
      <c r="T132" s="1"/>
      <c r="U132" s="1"/>
      <c r="V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8" customHeight="1" x14ac:dyDescent="0.2">
      <c r="A133" s="60">
        <f ca="1">IF(COUNT($A$4:A132)+1&gt;MAX(Nafnalisti!$S$4:$S$425),"",A132+1)</f>
        <v>130</v>
      </c>
      <c r="B133" s="61" t="str">
        <f ca="1">IF(A133="","",IFERROR(INDEX(Úrvinnsla!$B$2:$B$421,MATCH($A133,Úrvinnsla!$E$2:$E$421,0)),""))</f>
        <v>Rudolf Nilsen</v>
      </c>
      <c r="C133" s="63">
        <f ca="1">IFERROR(INDEX(Úrvinnsla!$C$2:$C$421,MATCH($A133,Úrvinnsla!$E$2:$E$421,0)),"")</f>
        <v>256.00009999999997</v>
      </c>
      <c r="D133" s="62">
        <f ca="1">IF(OFFSET(Nafnalisti!$C$3,MATCH($B133,Nafnalisti!$B$4:$B$425,0),COUNTA($D$3:D$3))=0,"",OFFSET(Nafnalisti!$C$3,MATCH($B133,Nafnalisti!$B$4:$B$425,0),COUNTA($D$3:D$3)))</f>
        <v>61</v>
      </c>
      <c r="E133" s="62">
        <f ca="1">IF(OFFSET(Nafnalisti!$C$3,MATCH($B133,Nafnalisti!$B$4:$B$425,0),COUNTA($D$3:E$3))=0,"",OFFSET(Nafnalisti!$C$3,MATCH($B133,Nafnalisti!$B$4:$B$425,0),COUNTA($D$3:E$3)))</f>
        <v>62</v>
      </c>
      <c r="F133" s="62" t="str">
        <f ca="1">IF(OFFSET(Nafnalisti!$C$3,MATCH($B133,Nafnalisti!$B$4:$B$425,0),COUNTA($D$3:F$3))=0,"",OFFSET(Nafnalisti!$C$3,MATCH($B133,Nafnalisti!$B$4:$B$425,0),COUNTA($D$3:F$3)))</f>
        <v/>
      </c>
      <c r="G133" s="62">
        <f ca="1">IF(OFFSET(Nafnalisti!$C$3,MATCH($B133,Nafnalisti!$B$4:$B$425,0),COUNTA($D$3:G$3))=0,"",OFFSET(Nafnalisti!$C$3,MATCH($B133,Nafnalisti!$B$4:$B$425,0),COUNTA($D$3:G$3)))</f>
        <v>72</v>
      </c>
      <c r="H133" s="62">
        <f ca="1">IF(OFFSET(Nafnalisti!$C$3,MATCH($B133,Nafnalisti!$B$4:$B$425,0),COUNTA($D$3:H$3))=0,"",OFFSET(Nafnalisti!$C$3,MATCH($B133,Nafnalisti!$B$4:$B$425,0),COUNTA($D$3:H$3)))</f>
        <v>61</v>
      </c>
      <c r="I133" s="62" t="str">
        <f ca="1">IF(OFFSET(Nafnalisti!$C$3,MATCH($B133,Nafnalisti!$B$4:$B$425,0),COUNTA($D$3:I$3))=0,"",OFFSET(Nafnalisti!$C$3,MATCH($B133,Nafnalisti!$B$4:$B$425,0),COUNTA($D$3:I$3)))</f>
        <v/>
      </c>
      <c r="J133" s="62" t="str">
        <f ca="1">IF(OFFSET(Nafnalisti!$C$3,MATCH($B133,Nafnalisti!$B$4:$B$425,0),COUNTA($D$3:J$3))=0,"",OFFSET(Nafnalisti!$C$3,MATCH($B133,Nafnalisti!$B$4:$B$425,0),COUNTA($D$3:J$3)))</f>
        <v/>
      </c>
      <c r="K133" s="62" t="str">
        <f ca="1">IF(OFFSET(Nafnalisti!$C$3,MATCH($B133,Nafnalisti!$B$4:$B$425,0),COUNTA($D$3:K$3))=0,"",OFFSET(Nafnalisti!$C$3,MATCH($B133,Nafnalisti!$B$4:$B$425,0),COUNTA($D$3:K$3)))</f>
        <v/>
      </c>
      <c r="L133" s="62" t="str">
        <f ca="1">IF(OFFSET(Nafnalisti!$C$3,MATCH($B133,Nafnalisti!$B$4:$B$425,0),COUNTA($D$3:L$3))=0,"",OFFSET(Nafnalisti!$C$3,MATCH($B133,Nafnalisti!$B$4:$B$425,0),COUNTA($D$3:L$3)))</f>
        <v/>
      </c>
      <c r="M133" s="62" t="str">
        <f ca="1">IF(OFFSET(Nafnalisti!$C$3,MATCH($B133,Nafnalisti!$B$4:$B$425,0),COUNTA($D$3:M$3))=0,"",OFFSET(Nafnalisti!$C$3,MATCH($B133,Nafnalisti!$B$4:$B$425,0),COUNTA($D$3:M$3)))</f>
        <v/>
      </c>
      <c r="P133" s="1"/>
      <c r="T133" s="1"/>
      <c r="U133" s="1"/>
      <c r="V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8" customHeight="1" x14ac:dyDescent="0.2">
      <c r="A134" s="60">
        <f ca="1">IF(COUNT($A$4:A133)+1&gt;MAX(Nafnalisti!$S$4:$S$425),"",A133+1)</f>
        <v>131</v>
      </c>
      <c r="B134" s="61" t="str">
        <f ca="1">IF(A134="","",IFERROR(INDEX(Úrvinnsla!$B$2:$B$421,MATCH($A134,Úrvinnsla!$E$2:$E$421,0)),""))</f>
        <v>Héðinn Valdimarsson</v>
      </c>
      <c r="C134" s="63">
        <f ca="1">IFERROR(INDEX(Úrvinnsla!$C$2:$C$421,MATCH($A134,Úrvinnsla!$E$2:$E$421,0)),"")</f>
        <v>256.00009999999997</v>
      </c>
      <c r="D134" s="62">
        <f ca="1">IF(OFFSET(Nafnalisti!$C$3,MATCH($B134,Nafnalisti!$B$4:$B$425,0),COUNTA($D$3:D$3))=0,"",OFFSET(Nafnalisti!$C$3,MATCH($B134,Nafnalisti!$B$4:$B$425,0),COUNTA($D$3:D$3)))</f>
        <v>67</v>
      </c>
      <c r="E134" s="62">
        <f ca="1">IF(OFFSET(Nafnalisti!$C$3,MATCH($B134,Nafnalisti!$B$4:$B$425,0),COUNTA($D$3:E$3))=0,"",OFFSET(Nafnalisti!$C$3,MATCH($B134,Nafnalisti!$B$4:$B$425,0),COUNTA($D$3:E$3)))</f>
        <v>62</v>
      </c>
      <c r="F134" s="62">
        <f ca="1">IF(OFFSET(Nafnalisti!$C$3,MATCH($B134,Nafnalisti!$B$4:$B$425,0),COUNTA($D$3:F$3))=0,"",OFFSET(Nafnalisti!$C$3,MATCH($B134,Nafnalisti!$B$4:$B$425,0),COUNTA($D$3:F$3)))</f>
        <v>66</v>
      </c>
      <c r="G134" s="62" t="str">
        <f ca="1">IF(OFFSET(Nafnalisti!$C$3,MATCH($B134,Nafnalisti!$B$4:$B$425,0),COUNTA($D$3:G$3))=0,"",OFFSET(Nafnalisti!$C$3,MATCH($B134,Nafnalisti!$B$4:$B$425,0),COUNTA($D$3:G$3)))</f>
        <v/>
      </c>
      <c r="H134" s="62">
        <f ca="1">IF(OFFSET(Nafnalisti!$C$3,MATCH($B134,Nafnalisti!$B$4:$B$425,0),COUNTA($D$3:H$3))=0,"",OFFSET(Nafnalisti!$C$3,MATCH($B134,Nafnalisti!$B$4:$B$425,0),COUNTA($D$3:H$3)))</f>
        <v>61</v>
      </c>
      <c r="I134" s="62" t="str">
        <f ca="1">IF(OFFSET(Nafnalisti!$C$3,MATCH($B134,Nafnalisti!$B$4:$B$425,0),COUNTA($D$3:I$3))=0,"",OFFSET(Nafnalisti!$C$3,MATCH($B134,Nafnalisti!$B$4:$B$425,0),COUNTA($D$3:I$3)))</f>
        <v/>
      </c>
      <c r="J134" s="62" t="str">
        <f ca="1">IF(OFFSET(Nafnalisti!$C$3,MATCH($B134,Nafnalisti!$B$4:$B$425,0),COUNTA($D$3:J$3))=0,"",OFFSET(Nafnalisti!$C$3,MATCH($B134,Nafnalisti!$B$4:$B$425,0),COUNTA($D$3:J$3)))</f>
        <v/>
      </c>
      <c r="K134" s="62" t="str">
        <f ca="1">IF(OFFSET(Nafnalisti!$C$3,MATCH($B134,Nafnalisti!$B$4:$B$425,0),COUNTA($D$3:K$3))=0,"",OFFSET(Nafnalisti!$C$3,MATCH($B134,Nafnalisti!$B$4:$B$425,0),COUNTA($D$3:K$3)))</f>
        <v/>
      </c>
      <c r="L134" s="62" t="str">
        <f ca="1">IF(OFFSET(Nafnalisti!$C$3,MATCH($B134,Nafnalisti!$B$4:$B$425,0),COUNTA($D$3:L$3))=0,"",OFFSET(Nafnalisti!$C$3,MATCH($B134,Nafnalisti!$B$4:$B$425,0),COUNTA($D$3:L$3)))</f>
        <v/>
      </c>
      <c r="M134" s="62" t="str">
        <f ca="1">IF(OFFSET(Nafnalisti!$C$3,MATCH($B134,Nafnalisti!$B$4:$B$425,0),COUNTA($D$3:M$3))=0,"",OFFSET(Nafnalisti!$C$3,MATCH($B134,Nafnalisti!$B$4:$B$425,0),COUNTA($D$3:M$3)))</f>
        <v/>
      </c>
      <c r="P134" s="1"/>
      <c r="T134" s="1"/>
      <c r="U134" s="1"/>
      <c r="V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8" customHeight="1" x14ac:dyDescent="0.2">
      <c r="A135" s="60">
        <f ca="1">IF(COUNT($A$4:A134)+1&gt;MAX(Nafnalisti!$S$4:$S$425),"",A134+1)</f>
        <v>132</v>
      </c>
      <c r="B135" s="61" t="str">
        <f ca="1">IF(A135="","",IFERROR(INDEX(Úrvinnsla!$B$2:$B$421,MATCH($A135,Úrvinnsla!$E$2:$E$421,0)),""))</f>
        <v>Pétur Júlíusson</v>
      </c>
      <c r="C135" s="63">
        <f ca="1">IFERROR(INDEX(Úrvinnsla!$C$2:$C$421,MATCH($A135,Úrvinnsla!$E$2:$E$421,0)),"")</f>
        <v>256.00009999999997</v>
      </c>
      <c r="D135" s="62" t="str">
        <f ca="1">IF(OFFSET(Nafnalisti!$C$3,MATCH($B135,Nafnalisti!$B$4:$B$425,0),COUNTA($D$3:D$3))=0,"",OFFSET(Nafnalisti!$C$3,MATCH($B135,Nafnalisti!$B$4:$B$425,0),COUNTA($D$3:D$3)))</f>
        <v/>
      </c>
      <c r="E135" s="62">
        <f ca="1">IF(OFFSET(Nafnalisti!$C$3,MATCH($B135,Nafnalisti!$B$4:$B$425,0),COUNTA($D$3:E$3))=0,"",OFFSET(Nafnalisti!$C$3,MATCH($B135,Nafnalisti!$B$4:$B$425,0),COUNTA($D$3:E$3)))</f>
        <v>71</v>
      </c>
      <c r="F135" s="62">
        <f ca="1">IF(OFFSET(Nafnalisti!$C$3,MATCH($B135,Nafnalisti!$B$4:$B$425,0),COUNTA($D$3:F$3))=0,"",OFFSET(Nafnalisti!$C$3,MATCH($B135,Nafnalisti!$B$4:$B$425,0),COUNTA($D$3:F$3)))</f>
        <v>60</v>
      </c>
      <c r="G135" s="62">
        <f ca="1">IF(OFFSET(Nafnalisti!$C$3,MATCH($B135,Nafnalisti!$B$4:$B$425,0),COUNTA($D$3:G$3))=0,"",OFFSET(Nafnalisti!$C$3,MATCH($B135,Nafnalisti!$B$4:$B$425,0),COUNTA($D$3:G$3)))</f>
        <v>62</v>
      </c>
      <c r="H135" s="62">
        <f ca="1">IF(OFFSET(Nafnalisti!$C$3,MATCH($B135,Nafnalisti!$B$4:$B$425,0),COUNTA($D$3:H$3))=0,"",OFFSET(Nafnalisti!$C$3,MATCH($B135,Nafnalisti!$B$4:$B$425,0),COUNTA($D$3:H$3)))</f>
        <v>63</v>
      </c>
      <c r="I135" s="62" t="str">
        <f ca="1">IF(OFFSET(Nafnalisti!$C$3,MATCH($B135,Nafnalisti!$B$4:$B$425,0),COUNTA($D$3:I$3))=0,"",OFFSET(Nafnalisti!$C$3,MATCH($B135,Nafnalisti!$B$4:$B$425,0),COUNTA($D$3:I$3)))</f>
        <v/>
      </c>
      <c r="J135" s="62" t="str">
        <f ca="1">IF(OFFSET(Nafnalisti!$C$3,MATCH($B135,Nafnalisti!$B$4:$B$425,0),COUNTA($D$3:J$3))=0,"",OFFSET(Nafnalisti!$C$3,MATCH($B135,Nafnalisti!$B$4:$B$425,0),COUNTA($D$3:J$3)))</f>
        <v/>
      </c>
      <c r="K135" s="62" t="str">
        <f ca="1">IF(OFFSET(Nafnalisti!$C$3,MATCH($B135,Nafnalisti!$B$4:$B$425,0),COUNTA($D$3:K$3))=0,"",OFFSET(Nafnalisti!$C$3,MATCH($B135,Nafnalisti!$B$4:$B$425,0),COUNTA($D$3:K$3)))</f>
        <v/>
      </c>
      <c r="L135" s="62" t="str">
        <f ca="1">IF(OFFSET(Nafnalisti!$C$3,MATCH($B135,Nafnalisti!$B$4:$B$425,0),COUNTA($D$3:L$3))=0,"",OFFSET(Nafnalisti!$C$3,MATCH($B135,Nafnalisti!$B$4:$B$425,0),COUNTA($D$3:L$3)))</f>
        <v/>
      </c>
      <c r="M135" s="62" t="str">
        <f ca="1">IF(OFFSET(Nafnalisti!$C$3,MATCH($B135,Nafnalisti!$B$4:$B$425,0),COUNTA($D$3:M$3))=0,"",OFFSET(Nafnalisti!$C$3,MATCH($B135,Nafnalisti!$B$4:$B$425,0),COUNTA($D$3:M$3)))</f>
        <v/>
      </c>
      <c r="P135" s="1"/>
      <c r="T135" s="1"/>
      <c r="U135" s="1"/>
      <c r="V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8" customHeight="1" x14ac:dyDescent="0.2">
      <c r="A136" s="60">
        <f ca="1">IF(COUNT($A$4:A135)+1&gt;MAX(Nafnalisti!$S$4:$S$425),"",A135+1)</f>
        <v>133</v>
      </c>
      <c r="B136" s="61" t="str">
        <f ca="1">IF(A136="","",IFERROR(INDEX(Úrvinnsla!$B$2:$B$421,MATCH($A136,Úrvinnsla!$E$2:$E$421,0)),""))</f>
        <v>Ágúst Líndal</v>
      </c>
      <c r="C136" s="63">
        <f ca="1">IFERROR(INDEX(Úrvinnsla!$C$2:$C$421,MATCH($A136,Úrvinnsla!$E$2:$E$421,0)),"")</f>
        <v>257.00009999999997</v>
      </c>
      <c r="D136" s="62">
        <f ca="1">IF(OFFSET(Nafnalisti!$C$3,MATCH($B136,Nafnalisti!$B$4:$B$425,0),COUNTA($D$3:D$3))=0,"",OFFSET(Nafnalisti!$C$3,MATCH($B136,Nafnalisti!$B$4:$B$425,0),COUNTA($D$3:D$3)))</f>
        <v>66</v>
      </c>
      <c r="E136" s="62">
        <f ca="1">IF(OFFSET(Nafnalisti!$C$3,MATCH($B136,Nafnalisti!$B$4:$B$425,0),COUNTA($D$3:E$3))=0,"",OFFSET(Nafnalisti!$C$3,MATCH($B136,Nafnalisti!$B$4:$B$425,0),COUNTA($D$3:E$3)))</f>
        <v>62</v>
      </c>
      <c r="F136" s="62">
        <f ca="1">IF(OFFSET(Nafnalisti!$C$3,MATCH($B136,Nafnalisti!$B$4:$B$425,0),COUNTA($D$3:F$3))=0,"",OFFSET(Nafnalisti!$C$3,MATCH($B136,Nafnalisti!$B$4:$B$425,0),COUNTA($D$3:F$3)))</f>
        <v>68</v>
      </c>
      <c r="G136" s="62" t="str">
        <f ca="1">IF(OFFSET(Nafnalisti!$C$3,MATCH($B136,Nafnalisti!$B$4:$B$425,0),COUNTA($D$3:G$3))=0,"",OFFSET(Nafnalisti!$C$3,MATCH($B136,Nafnalisti!$B$4:$B$425,0),COUNTA($D$3:G$3)))</f>
        <v/>
      </c>
      <c r="H136" s="62">
        <f ca="1">IF(OFFSET(Nafnalisti!$C$3,MATCH($B136,Nafnalisti!$B$4:$B$425,0),COUNTA($D$3:H$3))=0,"",OFFSET(Nafnalisti!$C$3,MATCH($B136,Nafnalisti!$B$4:$B$425,0),COUNTA($D$3:H$3)))</f>
        <v>61</v>
      </c>
      <c r="I136" s="62" t="str">
        <f ca="1">IF(OFFSET(Nafnalisti!$C$3,MATCH($B136,Nafnalisti!$B$4:$B$425,0),COUNTA($D$3:I$3))=0,"",OFFSET(Nafnalisti!$C$3,MATCH($B136,Nafnalisti!$B$4:$B$425,0),COUNTA($D$3:I$3)))</f>
        <v/>
      </c>
      <c r="J136" s="62" t="str">
        <f ca="1">IF(OFFSET(Nafnalisti!$C$3,MATCH($B136,Nafnalisti!$B$4:$B$425,0),COUNTA($D$3:J$3))=0,"",OFFSET(Nafnalisti!$C$3,MATCH($B136,Nafnalisti!$B$4:$B$425,0),COUNTA($D$3:J$3)))</f>
        <v/>
      </c>
      <c r="K136" s="62" t="str">
        <f ca="1">IF(OFFSET(Nafnalisti!$C$3,MATCH($B136,Nafnalisti!$B$4:$B$425,0),COUNTA($D$3:K$3))=0,"",OFFSET(Nafnalisti!$C$3,MATCH($B136,Nafnalisti!$B$4:$B$425,0),COUNTA($D$3:K$3)))</f>
        <v/>
      </c>
      <c r="L136" s="62" t="str">
        <f ca="1">IF(OFFSET(Nafnalisti!$C$3,MATCH($B136,Nafnalisti!$B$4:$B$425,0),COUNTA($D$3:L$3))=0,"",OFFSET(Nafnalisti!$C$3,MATCH($B136,Nafnalisti!$B$4:$B$425,0),COUNTA($D$3:L$3)))</f>
        <v/>
      </c>
      <c r="M136" s="62" t="str">
        <f ca="1">IF(OFFSET(Nafnalisti!$C$3,MATCH($B136,Nafnalisti!$B$4:$B$425,0),COUNTA($D$3:M$3))=0,"",OFFSET(Nafnalisti!$C$3,MATCH($B136,Nafnalisti!$B$4:$B$425,0),COUNTA($D$3:M$3)))</f>
        <v/>
      </c>
      <c r="P136" s="1"/>
      <c r="T136" s="1"/>
      <c r="U136" s="1"/>
      <c r="V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8" customHeight="1" x14ac:dyDescent="0.2">
      <c r="A137" s="60">
        <f ca="1">IF(COUNT($A$4:A136)+1&gt;MAX(Nafnalisti!$S$4:$S$425),"",A136+1)</f>
        <v>134</v>
      </c>
      <c r="B137" s="61" t="str">
        <f ca="1">IF(A137="","",IFERROR(INDEX(Úrvinnsla!$B$2:$B$421,MATCH($A137,Úrvinnsla!$E$2:$E$421,0)),""))</f>
        <v>Björn Sigurður Björnsson</v>
      </c>
      <c r="C137" s="63">
        <f ca="1">IFERROR(INDEX(Úrvinnsla!$C$2:$C$421,MATCH($A137,Úrvinnsla!$E$2:$E$421,0)),"")</f>
        <v>257.00009999999997</v>
      </c>
      <c r="D137" s="62">
        <f ca="1">IF(OFFSET(Nafnalisti!$C$3,MATCH($B137,Nafnalisti!$B$4:$B$425,0),COUNTA($D$3:D$3))=0,"",OFFSET(Nafnalisti!$C$3,MATCH($B137,Nafnalisti!$B$4:$B$425,0),COUNTA($D$3:D$3)))</f>
        <v>67</v>
      </c>
      <c r="E137" s="62">
        <f ca="1">IF(OFFSET(Nafnalisti!$C$3,MATCH($B137,Nafnalisti!$B$4:$B$425,0),COUNTA($D$3:E$3))=0,"",OFFSET(Nafnalisti!$C$3,MATCH($B137,Nafnalisti!$B$4:$B$425,0),COUNTA($D$3:E$3)))</f>
        <v>68</v>
      </c>
      <c r="F137" s="62">
        <f ca="1">IF(OFFSET(Nafnalisti!$C$3,MATCH($B137,Nafnalisti!$B$4:$B$425,0),COUNTA($D$3:F$3))=0,"",OFFSET(Nafnalisti!$C$3,MATCH($B137,Nafnalisti!$B$4:$B$425,0),COUNTA($D$3:F$3)))</f>
        <v>61</v>
      </c>
      <c r="G137" s="62">
        <f ca="1">IF(OFFSET(Nafnalisti!$C$3,MATCH($B137,Nafnalisti!$B$4:$B$425,0),COUNTA($D$3:G$3))=0,"",OFFSET(Nafnalisti!$C$3,MATCH($B137,Nafnalisti!$B$4:$B$425,0),COUNTA($D$3:G$3)))</f>
        <v>61</v>
      </c>
      <c r="H137" s="62" t="str">
        <f ca="1">IF(OFFSET(Nafnalisti!$C$3,MATCH($B137,Nafnalisti!$B$4:$B$425,0),COUNTA($D$3:H$3))=0,"",OFFSET(Nafnalisti!$C$3,MATCH($B137,Nafnalisti!$B$4:$B$425,0),COUNTA($D$3:H$3)))</f>
        <v/>
      </c>
      <c r="I137" s="62" t="str">
        <f ca="1">IF(OFFSET(Nafnalisti!$C$3,MATCH($B137,Nafnalisti!$B$4:$B$425,0),COUNTA($D$3:I$3))=0,"",OFFSET(Nafnalisti!$C$3,MATCH($B137,Nafnalisti!$B$4:$B$425,0),COUNTA($D$3:I$3)))</f>
        <v/>
      </c>
      <c r="J137" s="62" t="str">
        <f ca="1">IF(OFFSET(Nafnalisti!$C$3,MATCH($B137,Nafnalisti!$B$4:$B$425,0),COUNTA($D$3:J$3))=0,"",OFFSET(Nafnalisti!$C$3,MATCH($B137,Nafnalisti!$B$4:$B$425,0),COUNTA($D$3:J$3)))</f>
        <v/>
      </c>
      <c r="K137" s="62" t="str">
        <f ca="1">IF(OFFSET(Nafnalisti!$C$3,MATCH($B137,Nafnalisti!$B$4:$B$425,0),COUNTA($D$3:K$3))=0,"",OFFSET(Nafnalisti!$C$3,MATCH($B137,Nafnalisti!$B$4:$B$425,0),COUNTA($D$3:K$3)))</f>
        <v/>
      </c>
      <c r="L137" s="62" t="str">
        <f ca="1">IF(OFFSET(Nafnalisti!$C$3,MATCH($B137,Nafnalisti!$B$4:$B$425,0),COUNTA($D$3:L$3))=0,"",OFFSET(Nafnalisti!$C$3,MATCH($B137,Nafnalisti!$B$4:$B$425,0),COUNTA($D$3:L$3)))</f>
        <v/>
      </c>
      <c r="M137" s="62" t="str">
        <f ca="1">IF(OFFSET(Nafnalisti!$C$3,MATCH($B137,Nafnalisti!$B$4:$B$425,0),COUNTA($D$3:M$3))=0,"",OFFSET(Nafnalisti!$C$3,MATCH($B137,Nafnalisti!$B$4:$B$425,0),COUNTA($D$3:M$3)))</f>
        <v/>
      </c>
      <c r="P137" s="1"/>
      <c r="T137" s="1"/>
      <c r="U137" s="1"/>
      <c r="V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8" customHeight="1" x14ac:dyDescent="0.2">
      <c r="A138" s="60">
        <f ca="1">IF(COUNT($A$4:A137)+1&gt;MAX(Nafnalisti!$S$4:$S$425),"",A137+1)</f>
        <v>135</v>
      </c>
      <c r="B138" s="61" t="str">
        <f ca="1">IF(A138="","",IFERROR(INDEX(Úrvinnsla!$B$2:$B$421,MATCH($A138,Úrvinnsla!$E$2:$E$421,0)),""))</f>
        <v>Hrólfur Þórarinsson </v>
      </c>
      <c r="C138" s="63">
        <f ca="1">IFERROR(INDEX(Úrvinnsla!$C$2:$C$421,MATCH($A138,Úrvinnsla!$E$2:$E$421,0)),"")</f>
        <v>258.00009999999997</v>
      </c>
      <c r="D138" s="62" t="str">
        <f ca="1">IF(OFFSET(Nafnalisti!$C$3,MATCH($B138,Nafnalisti!$B$4:$B$425,0),COUNTA($D$3:D$3))=0,"",OFFSET(Nafnalisti!$C$3,MATCH($B138,Nafnalisti!$B$4:$B$425,0),COUNTA($D$3:D$3)))</f>
        <v/>
      </c>
      <c r="E138" s="62">
        <f ca="1">IF(OFFSET(Nafnalisti!$C$3,MATCH($B138,Nafnalisti!$B$4:$B$425,0),COUNTA($D$3:E$3))=0,"",OFFSET(Nafnalisti!$C$3,MATCH($B138,Nafnalisti!$B$4:$B$425,0),COUNTA($D$3:E$3)))</f>
        <v>70</v>
      </c>
      <c r="F138" s="62">
        <f ca="1">IF(OFFSET(Nafnalisti!$C$3,MATCH($B138,Nafnalisti!$B$4:$B$425,0),COUNTA($D$3:F$3))=0,"",OFFSET(Nafnalisti!$C$3,MATCH($B138,Nafnalisti!$B$4:$B$425,0),COUNTA($D$3:F$3)))</f>
        <v>68</v>
      </c>
      <c r="G138" s="62">
        <f ca="1">IF(OFFSET(Nafnalisti!$C$3,MATCH($B138,Nafnalisti!$B$4:$B$425,0),COUNTA($D$3:G$3))=0,"",OFFSET(Nafnalisti!$C$3,MATCH($B138,Nafnalisti!$B$4:$B$425,0),COUNTA($D$3:G$3)))</f>
        <v>59</v>
      </c>
      <c r="H138" s="62">
        <f ca="1">IF(OFFSET(Nafnalisti!$C$3,MATCH($B138,Nafnalisti!$B$4:$B$425,0),COUNTA($D$3:H$3))=0,"",OFFSET(Nafnalisti!$C$3,MATCH($B138,Nafnalisti!$B$4:$B$425,0),COUNTA($D$3:H$3)))</f>
        <v>61</v>
      </c>
      <c r="I138" s="62" t="str">
        <f ca="1">IF(OFFSET(Nafnalisti!$C$3,MATCH($B138,Nafnalisti!$B$4:$B$425,0),COUNTA($D$3:I$3))=0,"",OFFSET(Nafnalisti!$C$3,MATCH($B138,Nafnalisti!$B$4:$B$425,0),COUNTA($D$3:I$3)))</f>
        <v/>
      </c>
      <c r="J138" s="62" t="str">
        <f ca="1">IF(OFFSET(Nafnalisti!$C$3,MATCH($B138,Nafnalisti!$B$4:$B$425,0),COUNTA($D$3:J$3))=0,"",OFFSET(Nafnalisti!$C$3,MATCH($B138,Nafnalisti!$B$4:$B$425,0),COUNTA($D$3:J$3)))</f>
        <v/>
      </c>
      <c r="K138" s="62" t="str">
        <f ca="1">IF(OFFSET(Nafnalisti!$C$3,MATCH($B138,Nafnalisti!$B$4:$B$425,0),COUNTA($D$3:K$3))=0,"",OFFSET(Nafnalisti!$C$3,MATCH($B138,Nafnalisti!$B$4:$B$425,0),COUNTA($D$3:K$3)))</f>
        <v/>
      </c>
      <c r="L138" s="62" t="str">
        <f ca="1">IF(OFFSET(Nafnalisti!$C$3,MATCH($B138,Nafnalisti!$B$4:$B$425,0),COUNTA($D$3:L$3))=0,"",OFFSET(Nafnalisti!$C$3,MATCH($B138,Nafnalisti!$B$4:$B$425,0),COUNTA($D$3:L$3)))</f>
        <v/>
      </c>
      <c r="M138" s="62" t="str">
        <f ca="1">IF(OFFSET(Nafnalisti!$C$3,MATCH($B138,Nafnalisti!$B$4:$B$425,0),COUNTA($D$3:M$3))=0,"",OFFSET(Nafnalisti!$C$3,MATCH($B138,Nafnalisti!$B$4:$B$425,0),COUNTA($D$3:M$3)))</f>
        <v/>
      </c>
      <c r="P138" s="1"/>
      <c r="T138" s="1"/>
      <c r="U138" s="1"/>
      <c r="V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8" customHeight="1" x14ac:dyDescent="0.2">
      <c r="A139" s="60">
        <f ca="1">IF(COUNT($A$4:A138)+1&gt;MAX(Nafnalisti!$S$4:$S$425),"",A138+1)</f>
        <v>136</v>
      </c>
      <c r="B139" s="61" t="str">
        <f ca="1">IF(A139="","",IFERROR(INDEX(Úrvinnsla!$B$2:$B$421,MATCH($A139,Úrvinnsla!$E$2:$E$421,0)),""))</f>
        <v>Sigurður Benjamínsson</v>
      </c>
      <c r="C139" s="63">
        <f ca="1">IFERROR(INDEX(Úrvinnsla!$C$2:$C$421,MATCH($A139,Úrvinnsla!$E$2:$E$421,0)),"")</f>
        <v>260.00009999999997</v>
      </c>
      <c r="D139" s="62" t="str">
        <f ca="1">IF(OFFSET(Nafnalisti!$C$3,MATCH($B139,Nafnalisti!$B$4:$B$425,0),COUNTA($D$3:D$3))=0,"",OFFSET(Nafnalisti!$C$3,MATCH($B139,Nafnalisti!$B$4:$B$425,0),COUNTA($D$3:D$3)))</f>
        <v/>
      </c>
      <c r="E139" s="62">
        <f ca="1">IF(OFFSET(Nafnalisti!$C$3,MATCH($B139,Nafnalisti!$B$4:$B$425,0),COUNTA($D$3:E$3))=0,"",OFFSET(Nafnalisti!$C$3,MATCH($B139,Nafnalisti!$B$4:$B$425,0),COUNTA($D$3:E$3)))</f>
        <v>63</v>
      </c>
      <c r="F139" s="62">
        <f ca="1">IF(OFFSET(Nafnalisti!$C$3,MATCH($B139,Nafnalisti!$B$4:$B$425,0),COUNTA($D$3:F$3))=0,"",OFFSET(Nafnalisti!$C$3,MATCH($B139,Nafnalisti!$B$4:$B$425,0),COUNTA($D$3:F$3)))</f>
        <v>66</v>
      </c>
      <c r="G139" s="62">
        <f ca="1">IF(OFFSET(Nafnalisti!$C$3,MATCH($B139,Nafnalisti!$B$4:$B$425,0),COUNTA($D$3:G$3))=0,"",OFFSET(Nafnalisti!$C$3,MATCH($B139,Nafnalisti!$B$4:$B$425,0),COUNTA($D$3:G$3)))</f>
        <v>66</v>
      </c>
      <c r="H139" s="62">
        <f ca="1">IF(OFFSET(Nafnalisti!$C$3,MATCH($B139,Nafnalisti!$B$4:$B$425,0),COUNTA($D$3:H$3))=0,"",OFFSET(Nafnalisti!$C$3,MATCH($B139,Nafnalisti!$B$4:$B$425,0),COUNTA($D$3:H$3)))</f>
        <v>65</v>
      </c>
      <c r="I139" s="62" t="str">
        <f ca="1">IF(OFFSET(Nafnalisti!$C$3,MATCH($B139,Nafnalisti!$B$4:$B$425,0),COUNTA($D$3:I$3))=0,"",OFFSET(Nafnalisti!$C$3,MATCH($B139,Nafnalisti!$B$4:$B$425,0),COUNTA($D$3:I$3)))</f>
        <v/>
      </c>
      <c r="J139" s="62" t="str">
        <f ca="1">IF(OFFSET(Nafnalisti!$C$3,MATCH($B139,Nafnalisti!$B$4:$B$425,0),COUNTA($D$3:J$3))=0,"",OFFSET(Nafnalisti!$C$3,MATCH($B139,Nafnalisti!$B$4:$B$425,0),COUNTA($D$3:J$3)))</f>
        <v/>
      </c>
      <c r="K139" s="62" t="str">
        <f ca="1">IF(OFFSET(Nafnalisti!$C$3,MATCH($B139,Nafnalisti!$B$4:$B$425,0),COUNTA($D$3:K$3))=0,"",OFFSET(Nafnalisti!$C$3,MATCH($B139,Nafnalisti!$B$4:$B$425,0),COUNTA($D$3:K$3)))</f>
        <v/>
      </c>
      <c r="L139" s="62" t="str">
        <f ca="1">IF(OFFSET(Nafnalisti!$C$3,MATCH($B139,Nafnalisti!$B$4:$B$425,0),COUNTA($D$3:L$3))=0,"",OFFSET(Nafnalisti!$C$3,MATCH($B139,Nafnalisti!$B$4:$B$425,0),COUNTA($D$3:L$3)))</f>
        <v/>
      </c>
      <c r="M139" s="62" t="str">
        <f ca="1">IF(OFFSET(Nafnalisti!$C$3,MATCH($B139,Nafnalisti!$B$4:$B$425,0),COUNTA($D$3:M$3))=0,"",OFFSET(Nafnalisti!$C$3,MATCH($B139,Nafnalisti!$B$4:$B$425,0),COUNTA($D$3:M$3)))</f>
        <v/>
      </c>
      <c r="P139" s="1"/>
      <c r="T139" s="1"/>
      <c r="U139" s="1"/>
      <c r="V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8" customHeight="1" x14ac:dyDescent="0.2">
      <c r="A140" s="60">
        <f ca="1">IF(COUNT($A$4:A139)+1&gt;MAX(Nafnalisti!$S$4:$S$425),"",A139+1)</f>
        <v>137</v>
      </c>
      <c r="B140" s="61" t="str">
        <f ca="1">IF(A140="","",IFERROR(INDEX(Úrvinnsla!$B$2:$B$421,MATCH($A140,Úrvinnsla!$E$2:$E$421,0)),""))</f>
        <v>Hafsteinn Sigurjónsson</v>
      </c>
      <c r="C140" s="63">
        <f ca="1">IFERROR(INDEX(Úrvinnsla!$C$2:$C$421,MATCH($A140,Úrvinnsla!$E$2:$E$421,0)),"")</f>
        <v>260.00009999999997</v>
      </c>
      <c r="D140" s="62">
        <f ca="1">IF(OFFSET(Nafnalisti!$C$3,MATCH($B140,Nafnalisti!$B$4:$B$425,0),COUNTA($D$3:D$3))=0,"",OFFSET(Nafnalisti!$C$3,MATCH($B140,Nafnalisti!$B$4:$B$425,0),COUNTA($D$3:D$3)))</f>
        <v>64</v>
      </c>
      <c r="E140" s="62">
        <f ca="1">IF(OFFSET(Nafnalisti!$C$3,MATCH($B140,Nafnalisti!$B$4:$B$425,0),COUNTA($D$3:E$3))=0,"",OFFSET(Nafnalisti!$C$3,MATCH($B140,Nafnalisti!$B$4:$B$425,0),COUNTA($D$3:E$3)))</f>
        <v>68</v>
      </c>
      <c r="F140" s="62">
        <f ca="1">IF(OFFSET(Nafnalisti!$C$3,MATCH($B140,Nafnalisti!$B$4:$B$425,0),COUNTA($D$3:F$3))=0,"",OFFSET(Nafnalisti!$C$3,MATCH($B140,Nafnalisti!$B$4:$B$425,0),COUNTA($D$3:F$3)))</f>
        <v>62</v>
      </c>
      <c r="G140" s="62" t="str">
        <f ca="1">IF(OFFSET(Nafnalisti!$C$3,MATCH($B140,Nafnalisti!$B$4:$B$425,0),COUNTA($D$3:G$3))=0,"",OFFSET(Nafnalisti!$C$3,MATCH($B140,Nafnalisti!$B$4:$B$425,0),COUNTA($D$3:G$3)))</f>
        <v/>
      </c>
      <c r="H140" s="62">
        <f ca="1">IF(OFFSET(Nafnalisti!$C$3,MATCH($B140,Nafnalisti!$B$4:$B$425,0),COUNTA($D$3:H$3))=0,"",OFFSET(Nafnalisti!$C$3,MATCH($B140,Nafnalisti!$B$4:$B$425,0),COUNTA($D$3:H$3)))</f>
        <v>66</v>
      </c>
      <c r="I140" s="62" t="str">
        <f ca="1">IF(OFFSET(Nafnalisti!$C$3,MATCH($B140,Nafnalisti!$B$4:$B$425,0),COUNTA($D$3:I$3))=0,"",OFFSET(Nafnalisti!$C$3,MATCH($B140,Nafnalisti!$B$4:$B$425,0),COUNTA($D$3:I$3)))</f>
        <v/>
      </c>
      <c r="J140" s="62" t="str">
        <f ca="1">IF(OFFSET(Nafnalisti!$C$3,MATCH($B140,Nafnalisti!$B$4:$B$425,0),COUNTA($D$3:J$3))=0,"",OFFSET(Nafnalisti!$C$3,MATCH($B140,Nafnalisti!$B$4:$B$425,0),COUNTA($D$3:J$3)))</f>
        <v/>
      </c>
      <c r="K140" s="62" t="str">
        <f ca="1">IF(OFFSET(Nafnalisti!$C$3,MATCH($B140,Nafnalisti!$B$4:$B$425,0),COUNTA($D$3:K$3))=0,"",OFFSET(Nafnalisti!$C$3,MATCH($B140,Nafnalisti!$B$4:$B$425,0),COUNTA($D$3:K$3)))</f>
        <v/>
      </c>
      <c r="L140" s="62" t="str">
        <f ca="1">IF(OFFSET(Nafnalisti!$C$3,MATCH($B140,Nafnalisti!$B$4:$B$425,0),COUNTA($D$3:L$3))=0,"",OFFSET(Nafnalisti!$C$3,MATCH($B140,Nafnalisti!$B$4:$B$425,0),COUNTA($D$3:L$3)))</f>
        <v/>
      </c>
      <c r="M140" s="62" t="str">
        <f ca="1">IF(OFFSET(Nafnalisti!$C$3,MATCH($B140,Nafnalisti!$B$4:$B$425,0),COUNTA($D$3:M$3))=0,"",OFFSET(Nafnalisti!$C$3,MATCH($B140,Nafnalisti!$B$4:$B$425,0),COUNTA($D$3:M$3)))</f>
        <v/>
      </c>
      <c r="P140" s="1"/>
      <c r="T140" s="1"/>
      <c r="U140" s="1"/>
      <c r="V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8" customHeight="1" x14ac:dyDescent="0.2">
      <c r="A141" s="60">
        <f ca="1">IF(COUNT($A$4:A140)+1&gt;MAX(Nafnalisti!$S$4:$S$425),"",A140+1)</f>
        <v>138</v>
      </c>
      <c r="B141" s="61" t="str">
        <f ca="1">IF(A141="","",IFERROR(INDEX(Úrvinnsla!$B$2:$B$421,MATCH($A141,Úrvinnsla!$E$2:$E$421,0)),""))</f>
        <v>Steindór Björnsson</v>
      </c>
      <c r="C141" s="63">
        <f ca="1">IFERROR(INDEX(Úrvinnsla!$C$2:$C$421,MATCH($A141,Úrvinnsla!$E$2:$E$421,0)),"")</f>
        <v>262.00009999999997</v>
      </c>
      <c r="D141" s="62" t="str">
        <f ca="1">IF(OFFSET(Nafnalisti!$C$3,MATCH($B141,Nafnalisti!$B$4:$B$425,0),COUNTA($D$3:D$3))=0,"",OFFSET(Nafnalisti!$C$3,MATCH($B141,Nafnalisti!$B$4:$B$425,0),COUNTA($D$3:D$3)))</f>
        <v/>
      </c>
      <c r="E141" s="62">
        <f ca="1">IF(OFFSET(Nafnalisti!$C$3,MATCH($B141,Nafnalisti!$B$4:$B$425,0),COUNTA($D$3:E$3))=0,"",OFFSET(Nafnalisti!$C$3,MATCH($B141,Nafnalisti!$B$4:$B$425,0),COUNTA($D$3:E$3)))</f>
        <v>65</v>
      </c>
      <c r="F141" s="62">
        <f ca="1">IF(OFFSET(Nafnalisti!$C$3,MATCH($B141,Nafnalisti!$B$4:$B$425,0),COUNTA($D$3:F$3))=0,"",OFFSET(Nafnalisti!$C$3,MATCH($B141,Nafnalisti!$B$4:$B$425,0),COUNTA($D$3:F$3)))</f>
        <v>63</v>
      </c>
      <c r="G141" s="62">
        <f ca="1">IF(OFFSET(Nafnalisti!$C$3,MATCH($B141,Nafnalisti!$B$4:$B$425,0),COUNTA($D$3:G$3))=0,"",OFFSET(Nafnalisti!$C$3,MATCH($B141,Nafnalisti!$B$4:$B$425,0),COUNTA($D$3:G$3)))</f>
        <v>68</v>
      </c>
      <c r="H141" s="62">
        <f ca="1">IF(OFFSET(Nafnalisti!$C$3,MATCH($B141,Nafnalisti!$B$4:$B$425,0),COUNTA($D$3:H$3))=0,"",OFFSET(Nafnalisti!$C$3,MATCH($B141,Nafnalisti!$B$4:$B$425,0),COUNTA($D$3:H$3)))</f>
        <v>66</v>
      </c>
      <c r="I141" s="62" t="str">
        <f ca="1">IF(OFFSET(Nafnalisti!$C$3,MATCH($B141,Nafnalisti!$B$4:$B$425,0),COUNTA($D$3:I$3))=0,"",OFFSET(Nafnalisti!$C$3,MATCH($B141,Nafnalisti!$B$4:$B$425,0),COUNTA($D$3:I$3)))</f>
        <v/>
      </c>
      <c r="J141" s="62" t="str">
        <f ca="1">IF(OFFSET(Nafnalisti!$C$3,MATCH($B141,Nafnalisti!$B$4:$B$425,0),COUNTA($D$3:J$3))=0,"",OFFSET(Nafnalisti!$C$3,MATCH($B141,Nafnalisti!$B$4:$B$425,0),COUNTA($D$3:J$3)))</f>
        <v/>
      </c>
      <c r="K141" s="62" t="str">
        <f ca="1">IF(OFFSET(Nafnalisti!$C$3,MATCH($B141,Nafnalisti!$B$4:$B$425,0),COUNTA($D$3:K$3))=0,"",OFFSET(Nafnalisti!$C$3,MATCH($B141,Nafnalisti!$B$4:$B$425,0),COUNTA($D$3:K$3)))</f>
        <v/>
      </c>
      <c r="L141" s="62" t="str">
        <f ca="1">IF(OFFSET(Nafnalisti!$C$3,MATCH($B141,Nafnalisti!$B$4:$B$425,0),COUNTA($D$3:L$3))=0,"",OFFSET(Nafnalisti!$C$3,MATCH($B141,Nafnalisti!$B$4:$B$425,0),COUNTA($D$3:L$3)))</f>
        <v/>
      </c>
      <c r="M141" s="62" t="str">
        <f ca="1">IF(OFFSET(Nafnalisti!$C$3,MATCH($B141,Nafnalisti!$B$4:$B$425,0),COUNTA($D$3:M$3))=0,"",OFFSET(Nafnalisti!$C$3,MATCH($B141,Nafnalisti!$B$4:$B$425,0),COUNTA($D$3:M$3)))</f>
        <v/>
      </c>
      <c r="P141" s="1"/>
      <c r="T141" s="1"/>
      <c r="U141" s="1"/>
      <c r="V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8" customHeight="1" x14ac:dyDescent="0.2">
      <c r="A142" s="60">
        <f ca="1">IF(COUNT($A$4:A141)+1&gt;MAX(Nafnalisti!$S$4:$S$425),"",A141+1)</f>
        <v>139</v>
      </c>
      <c r="B142" s="61" t="str">
        <f ca="1">IF(A142="","",IFERROR(INDEX(Úrvinnsla!$B$2:$B$421,MATCH($A142,Úrvinnsla!$E$2:$E$421,0)),""))</f>
        <v>Jörundur Sveinn Matthíasson</v>
      </c>
      <c r="C142" s="63">
        <f ca="1">IFERROR(INDEX(Úrvinnsla!$C$2:$C$421,MATCH($A142,Úrvinnsla!$E$2:$E$421,0)),"")</f>
        <v>264.00009999999997</v>
      </c>
      <c r="D142" s="62">
        <f ca="1">IF(OFFSET(Nafnalisti!$C$3,MATCH($B142,Nafnalisti!$B$4:$B$425,0),COUNTA($D$3:D$3))=0,"",OFFSET(Nafnalisti!$C$3,MATCH($B142,Nafnalisti!$B$4:$B$425,0),COUNTA($D$3:D$3)))</f>
        <v>70</v>
      </c>
      <c r="E142" s="62">
        <f ca="1">IF(OFFSET(Nafnalisti!$C$3,MATCH($B142,Nafnalisti!$B$4:$B$425,0),COUNTA($D$3:E$3))=0,"",OFFSET(Nafnalisti!$C$3,MATCH($B142,Nafnalisti!$B$4:$B$425,0),COUNTA($D$3:E$3)))</f>
        <v>67</v>
      </c>
      <c r="F142" s="62">
        <f ca="1">IF(OFFSET(Nafnalisti!$C$3,MATCH($B142,Nafnalisti!$B$4:$B$425,0),COUNTA($D$3:F$3))=0,"",OFFSET(Nafnalisti!$C$3,MATCH($B142,Nafnalisti!$B$4:$B$425,0),COUNTA($D$3:F$3)))</f>
        <v>64</v>
      </c>
      <c r="G142" s="62">
        <f ca="1">IF(OFFSET(Nafnalisti!$C$3,MATCH($B142,Nafnalisti!$B$4:$B$425,0),COUNTA($D$3:G$3))=0,"",OFFSET(Nafnalisti!$C$3,MATCH($B142,Nafnalisti!$B$4:$B$425,0),COUNTA($D$3:G$3)))</f>
        <v>63</v>
      </c>
      <c r="H142" s="62" t="str">
        <f ca="1">IF(OFFSET(Nafnalisti!$C$3,MATCH($B142,Nafnalisti!$B$4:$B$425,0),COUNTA($D$3:H$3))=0,"",OFFSET(Nafnalisti!$C$3,MATCH($B142,Nafnalisti!$B$4:$B$425,0),COUNTA($D$3:H$3)))</f>
        <v/>
      </c>
      <c r="I142" s="62" t="str">
        <f ca="1">IF(OFFSET(Nafnalisti!$C$3,MATCH($B142,Nafnalisti!$B$4:$B$425,0),COUNTA($D$3:I$3))=0,"",OFFSET(Nafnalisti!$C$3,MATCH($B142,Nafnalisti!$B$4:$B$425,0),COUNTA($D$3:I$3)))</f>
        <v/>
      </c>
      <c r="J142" s="62" t="str">
        <f ca="1">IF(OFFSET(Nafnalisti!$C$3,MATCH($B142,Nafnalisti!$B$4:$B$425,0),COUNTA($D$3:J$3))=0,"",OFFSET(Nafnalisti!$C$3,MATCH($B142,Nafnalisti!$B$4:$B$425,0),COUNTA($D$3:J$3)))</f>
        <v/>
      </c>
      <c r="K142" s="62" t="str">
        <f ca="1">IF(OFFSET(Nafnalisti!$C$3,MATCH($B142,Nafnalisti!$B$4:$B$425,0),COUNTA($D$3:K$3))=0,"",OFFSET(Nafnalisti!$C$3,MATCH($B142,Nafnalisti!$B$4:$B$425,0),COUNTA($D$3:K$3)))</f>
        <v/>
      </c>
      <c r="L142" s="62" t="str">
        <f ca="1">IF(OFFSET(Nafnalisti!$C$3,MATCH($B142,Nafnalisti!$B$4:$B$425,0),COUNTA($D$3:L$3))=0,"",OFFSET(Nafnalisti!$C$3,MATCH($B142,Nafnalisti!$B$4:$B$425,0),COUNTA($D$3:L$3)))</f>
        <v/>
      </c>
      <c r="M142" s="62" t="str">
        <f ca="1">IF(OFFSET(Nafnalisti!$C$3,MATCH($B142,Nafnalisti!$B$4:$B$425,0),COUNTA($D$3:M$3))=0,"",OFFSET(Nafnalisti!$C$3,MATCH($B142,Nafnalisti!$B$4:$B$425,0),COUNTA($D$3:M$3)))</f>
        <v/>
      </c>
      <c r="P142" s="1"/>
      <c r="T142" s="1"/>
      <c r="U142" s="1"/>
      <c r="V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8" customHeight="1" x14ac:dyDescent="0.2">
      <c r="A143" s="60">
        <f ca="1">IF(COUNT($A$4:A142)+1&gt;MAX(Nafnalisti!$S$4:$S$425),"",A142+1)</f>
        <v>140</v>
      </c>
      <c r="B143" s="61" t="str">
        <f ca="1">IF(A143="","",IFERROR(INDEX(Úrvinnsla!$B$2:$B$421,MATCH($A143,Úrvinnsla!$E$2:$E$421,0)),""))</f>
        <v>Guðmundur Yngvi Pálmason</v>
      </c>
      <c r="C143" s="63">
        <f ca="1">IFERROR(INDEX(Úrvinnsla!$C$2:$C$421,MATCH($A143,Úrvinnsla!$E$2:$E$421,0)),"")</f>
        <v>267.00009999999997</v>
      </c>
      <c r="D143" s="62">
        <f ca="1">IF(OFFSET(Nafnalisti!$C$3,MATCH($B143,Nafnalisti!$B$4:$B$425,0),COUNTA($D$3:D$3))=0,"",OFFSET(Nafnalisti!$C$3,MATCH($B143,Nafnalisti!$B$4:$B$425,0),COUNTA($D$3:D$3)))</f>
        <v>63</v>
      </c>
      <c r="E143" s="62">
        <f ca="1">IF(OFFSET(Nafnalisti!$C$3,MATCH($B143,Nafnalisti!$B$4:$B$425,0),COUNTA($D$3:E$3))=0,"",OFFSET(Nafnalisti!$C$3,MATCH($B143,Nafnalisti!$B$4:$B$425,0),COUNTA($D$3:E$3)))</f>
        <v>69</v>
      </c>
      <c r="F143" s="62" t="str">
        <f ca="1">IF(OFFSET(Nafnalisti!$C$3,MATCH($B143,Nafnalisti!$B$4:$B$425,0),COUNTA($D$3:F$3))=0,"",OFFSET(Nafnalisti!$C$3,MATCH($B143,Nafnalisti!$B$4:$B$425,0),COUNTA($D$3:F$3)))</f>
        <v/>
      </c>
      <c r="G143" s="62">
        <f ca="1">IF(OFFSET(Nafnalisti!$C$3,MATCH($B143,Nafnalisti!$B$4:$B$425,0),COUNTA($D$3:G$3))=0,"",OFFSET(Nafnalisti!$C$3,MATCH($B143,Nafnalisti!$B$4:$B$425,0),COUNTA($D$3:G$3)))</f>
        <v>67</v>
      </c>
      <c r="H143" s="62">
        <f ca="1">IF(OFFSET(Nafnalisti!$C$3,MATCH($B143,Nafnalisti!$B$4:$B$425,0),COUNTA($D$3:H$3))=0,"",OFFSET(Nafnalisti!$C$3,MATCH($B143,Nafnalisti!$B$4:$B$425,0),COUNTA($D$3:H$3)))</f>
        <v>68</v>
      </c>
      <c r="I143" s="62" t="str">
        <f ca="1">IF(OFFSET(Nafnalisti!$C$3,MATCH($B143,Nafnalisti!$B$4:$B$425,0),COUNTA($D$3:I$3))=0,"",OFFSET(Nafnalisti!$C$3,MATCH($B143,Nafnalisti!$B$4:$B$425,0),COUNTA($D$3:I$3)))</f>
        <v/>
      </c>
      <c r="J143" s="62" t="str">
        <f ca="1">IF(OFFSET(Nafnalisti!$C$3,MATCH($B143,Nafnalisti!$B$4:$B$425,0),COUNTA($D$3:J$3))=0,"",OFFSET(Nafnalisti!$C$3,MATCH($B143,Nafnalisti!$B$4:$B$425,0),COUNTA($D$3:J$3)))</f>
        <v/>
      </c>
      <c r="K143" s="62" t="str">
        <f ca="1">IF(OFFSET(Nafnalisti!$C$3,MATCH($B143,Nafnalisti!$B$4:$B$425,0),COUNTA($D$3:K$3))=0,"",OFFSET(Nafnalisti!$C$3,MATCH($B143,Nafnalisti!$B$4:$B$425,0),COUNTA($D$3:K$3)))</f>
        <v/>
      </c>
      <c r="L143" s="62" t="str">
        <f ca="1">IF(OFFSET(Nafnalisti!$C$3,MATCH($B143,Nafnalisti!$B$4:$B$425,0),COUNTA($D$3:L$3))=0,"",OFFSET(Nafnalisti!$C$3,MATCH($B143,Nafnalisti!$B$4:$B$425,0),COUNTA($D$3:L$3)))</f>
        <v/>
      </c>
      <c r="M143" s="62" t="str">
        <f ca="1">IF(OFFSET(Nafnalisti!$C$3,MATCH($B143,Nafnalisti!$B$4:$B$425,0),COUNTA($D$3:M$3))=0,"",OFFSET(Nafnalisti!$C$3,MATCH($B143,Nafnalisti!$B$4:$B$425,0),COUNTA($D$3:M$3)))</f>
        <v/>
      </c>
      <c r="P143" s="1"/>
      <c r="T143" s="1"/>
      <c r="U143" s="1"/>
      <c r="V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8" customHeight="1" x14ac:dyDescent="0.2">
      <c r="A144" s="60">
        <f ca="1">IF(COUNT($A$4:A143)+1&gt;MAX(Nafnalisti!$S$4:$S$425),"",A143+1)</f>
        <v>141</v>
      </c>
      <c r="B144" s="61" t="str">
        <f ca="1">IF(A144="","",IFERROR(INDEX(Úrvinnsla!$B$2:$B$421,MATCH($A144,Úrvinnsla!$E$2:$E$421,0)),""))</f>
        <v>Gunnar Ólafsson</v>
      </c>
      <c r="C144" s="63">
        <f ca="1">IFERROR(INDEX(Úrvinnsla!$C$2:$C$421,MATCH($A144,Úrvinnsla!$E$2:$E$421,0)),"")</f>
        <v>271.00009999999997</v>
      </c>
      <c r="D144" s="62" t="str">
        <f ca="1">IF(OFFSET(Nafnalisti!$C$3,MATCH($B144,Nafnalisti!$B$4:$B$425,0),COUNTA($D$3:D$3))=0,"",OFFSET(Nafnalisti!$C$3,MATCH($B144,Nafnalisti!$B$4:$B$425,0),COUNTA($D$3:D$3)))</f>
        <v/>
      </c>
      <c r="E144" s="62">
        <f ca="1">IF(OFFSET(Nafnalisti!$C$3,MATCH($B144,Nafnalisti!$B$4:$B$425,0),COUNTA($D$3:E$3))=0,"",OFFSET(Nafnalisti!$C$3,MATCH($B144,Nafnalisti!$B$4:$B$425,0),COUNTA($D$3:E$3)))</f>
        <v>67</v>
      </c>
      <c r="F144" s="62">
        <f ca="1">IF(OFFSET(Nafnalisti!$C$3,MATCH($B144,Nafnalisti!$B$4:$B$425,0),COUNTA($D$3:F$3))=0,"",OFFSET(Nafnalisti!$C$3,MATCH($B144,Nafnalisti!$B$4:$B$425,0),COUNTA($D$3:F$3)))</f>
        <v>70</v>
      </c>
      <c r="G144" s="62">
        <f ca="1">IF(OFFSET(Nafnalisti!$C$3,MATCH($B144,Nafnalisti!$B$4:$B$425,0),COUNTA($D$3:G$3))=0,"",OFFSET(Nafnalisti!$C$3,MATCH($B144,Nafnalisti!$B$4:$B$425,0),COUNTA($D$3:G$3)))</f>
        <v>70</v>
      </c>
      <c r="H144" s="62">
        <f ca="1">IF(OFFSET(Nafnalisti!$C$3,MATCH($B144,Nafnalisti!$B$4:$B$425,0),COUNTA($D$3:H$3))=0,"",OFFSET(Nafnalisti!$C$3,MATCH($B144,Nafnalisti!$B$4:$B$425,0),COUNTA($D$3:H$3)))</f>
        <v>64</v>
      </c>
      <c r="I144" s="62" t="str">
        <f ca="1">IF(OFFSET(Nafnalisti!$C$3,MATCH($B144,Nafnalisti!$B$4:$B$425,0),COUNTA($D$3:I$3))=0,"",OFFSET(Nafnalisti!$C$3,MATCH($B144,Nafnalisti!$B$4:$B$425,0),COUNTA($D$3:I$3)))</f>
        <v/>
      </c>
      <c r="J144" s="62" t="str">
        <f ca="1">IF(OFFSET(Nafnalisti!$C$3,MATCH($B144,Nafnalisti!$B$4:$B$425,0),COUNTA($D$3:J$3))=0,"",OFFSET(Nafnalisti!$C$3,MATCH($B144,Nafnalisti!$B$4:$B$425,0),COUNTA($D$3:J$3)))</f>
        <v/>
      </c>
      <c r="K144" s="62" t="str">
        <f ca="1">IF(OFFSET(Nafnalisti!$C$3,MATCH($B144,Nafnalisti!$B$4:$B$425,0),COUNTA($D$3:K$3))=0,"",OFFSET(Nafnalisti!$C$3,MATCH($B144,Nafnalisti!$B$4:$B$425,0),COUNTA($D$3:K$3)))</f>
        <v/>
      </c>
      <c r="L144" s="62" t="str">
        <f ca="1">IF(OFFSET(Nafnalisti!$C$3,MATCH($B144,Nafnalisti!$B$4:$B$425,0),COUNTA($D$3:L$3))=0,"",OFFSET(Nafnalisti!$C$3,MATCH($B144,Nafnalisti!$B$4:$B$425,0),COUNTA($D$3:L$3)))</f>
        <v/>
      </c>
      <c r="M144" s="62" t="str">
        <f ca="1">IF(OFFSET(Nafnalisti!$C$3,MATCH($B144,Nafnalisti!$B$4:$B$425,0),COUNTA($D$3:M$3))=0,"",OFFSET(Nafnalisti!$C$3,MATCH($B144,Nafnalisti!$B$4:$B$425,0),COUNTA($D$3:M$3)))</f>
        <v/>
      </c>
      <c r="P144" s="1"/>
      <c r="T144" s="1"/>
      <c r="U144" s="1"/>
      <c r="V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8" customHeight="1" x14ac:dyDescent="0.2">
      <c r="A145" s="60">
        <f ca="1">IF(COUNT($A$4:A144)+1&gt;MAX(Nafnalisti!$S$4:$S$425),"",A144+1)</f>
        <v>142</v>
      </c>
      <c r="B145" s="61" t="str">
        <f ca="1">IF(A145="","",IFERROR(INDEX(Úrvinnsla!$B$2:$B$421,MATCH($A145,Úrvinnsla!$E$2:$E$421,0)),""))</f>
        <v>Gunnar Ágústsson</v>
      </c>
      <c r="C145" s="63">
        <f ca="1">IFERROR(INDEX(Úrvinnsla!$C$2:$C$421,MATCH($A145,Úrvinnsla!$E$2:$E$421,0)),"")</f>
        <v>278.00009999999997</v>
      </c>
      <c r="D145" s="62">
        <f ca="1">IF(OFFSET(Nafnalisti!$C$3,MATCH($B145,Nafnalisti!$B$4:$B$425,0),COUNTA($D$3:D$3))=0,"",OFFSET(Nafnalisti!$C$3,MATCH($B145,Nafnalisti!$B$4:$B$425,0),COUNTA($D$3:D$3)))</f>
        <v>67</v>
      </c>
      <c r="E145" s="62">
        <f ca="1">IF(OFFSET(Nafnalisti!$C$3,MATCH($B145,Nafnalisti!$B$4:$B$425,0),COUNTA($D$3:E$3))=0,"",OFFSET(Nafnalisti!$C$3,MATCH($B145,Nafnalisti!$B$4:$B$425,0),COUNTA($D$3:E$3)))</f>
        <v>70</v>
      </c>
      <c r="F145" s="62">
        <f ca="1">IF(OFFSET(Nafnalisti!$C$3,MATCH($B145,Nafnalisti!$B$4:$B$425,0),COUNTA($D$3:F$3))=0,"",OFFSET(Nafnalisti!$C$3,MATCH($B145,Nafnalisti!$B$4:$B$425,0),COUNTA($D$3:F$3)))</f>
        <v>72</v>
      </c>
      <c r="G145" s="62">
        <f ca="1">IF(OFFSET(Nafnalisti!$C$3,MATCH($B145,Nafnalisti!$B$4:$B$425,0),COUNTA($D$3:G$3))=0,"",OFFSET(Nafnalisti!$C$3,MATCH($B145,Nafnalisti!$B$4:$B$425,0),COUNTA($D$3:G$3)))</f>
        <v>69</v>
      </c>
      <c r="H145" s="62" t="str">
        <f ca="1">IF(OFFSET(Nafnalisti!$C$3,MATCH($B145,Nafnalisti!$B$4:$B$425,0),COUNTA($D$3:H$3))=0,"",OFFSET(Nafnalisti!$C$3,MATCH($B145,Nafnalisti!$B$4:$B$425,0),COUNTA($D$3:H$3)))</f>
        <v/>
      </c>
      <c r="I145" s="62" t="str">
        <f ca="1">IF(OFFSET(Nafnalisti!$C$3,MATCH($B145,Nafnalisti!$B$4:$B$425,0),COUNTA($D$3:I$3))=0,"",OFFSET(Nafnalisti!$C$3,MATCH($B145,Nafnalisti!$B$4:$B$425,0),COUNTA($D$3:I$3)))</f>
        <v/>
      </c>
      <c r="J145" s="62" t="str">
        <f ca="1">IF(OFFSET(Nafnalisti!$C$3,MATCH($B145,Nafnalisti!$B$4:$B$425,0),COUNTA($D$3:J$3))=0,"",OFFSET(Nafnalisti!$C$3,MATCH($B145,Nafnalisti!$B$4:$B$425,0),COUNTA($D$3:J$3)))</f>
        <v/>
      </c>
      <c r="K145" s="62" t="str">
        <f ca="1">IF(OFFSET(Nafnalisti!$C$3,MATCH($B145,Nafnalisti!$B$4:$B$425,0),COUNTA($D$3:K$3))=0,"",OFFSET(Nafnalisti!$C$3,MATCH($B145,Nafnalisti!$B$4:$B$425,0),COUNTA($D$3:K$3)))</f>
        <v/>
      </c>
      <c r="L145" s="62" t="str">
        <f ca="1">IF(OFFSET(Nafnalisti!$C$3,MATCH($B145,Nafnalisti!$B$4:$B$425,0),COUNTA($D$3:L$3))=0,"",OFFSET(Nafnalisti!$C$3,MATCH($B145,Nafnalisti!$B$4:$B$425,0),COUNTA($D$3:L$3)))</f>
        <v/>
      </c>
      <c r="M145" s="62" t="str">
        <f ca="1">IF(OFFSET(Nafnalisti!$C$3,MATCH($B145,Nafnalisti!$B$4:$B$425,0),COUNTA($D$3:M$3))=0,"",OFFSET(Nafnalisti!$C$3,MATCH($B145,Nafnalisti!$B$4:$B$425,0),COUNTA($D$3:M$3)))</f>
        <v/>
      </c>
      <c r="P145" s="1"/>
      <c r="T145" s="1"/>
      <c r="U145" s="1"/>
      <c r="V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8" customHeight="1" x14ac:dyDescent="0.2">
      <c r="A146" s="60">
        <f ca="1">IF(COUNT($A$4:A145)+1&gt;MAX(Nafnalisti!$S$4:$S$425),"",A145+1)</f>
        <v>143</v>
      </c>
      <c r="B146" s="61" t="str">
        <f ca="1">IF(A146="","",IFERROR(INDEX(Úrvinnsla!$B$2:$B$421,MATCH($A146,Úrvinnsla!$E$2:$E$421,0)),""))</f>
        <v>Páll Birkir Reynisson</v>
      </c>
      <c r="C146" s="63">
        <f ca="1">IFERROR(INDEX(Úrvinnsla!$C$2:$C$421,MATCH($A146,Úrvinnsla!$E$2:$E$421,0)),"")</f>
        <v>171.0001</v>
      </c>
      <c r="D146" s="62">
        <f ca="1">IF(OFFSET(Nafnalisti!$C$3,MATCH($B146,Nafnalisti!$B$4:$B$425,0),COUNTA($D$3:D$3))=0,"",OFFSET(Nafnalisti!$C$3,MATCH($B146,Nafnalisti!$B$4:$B$425,0),COUNTA($D$3:D$3)))</f>
        <v>61</v>
      </c>
      <c r="E146" s="62" t="str">
        <f ca="1">IF(OFFSET(Nafnalisti!$C$3,MATCH($B146,Nafnalisti!$B$4:$B$425,0),COUNTA($D$3:E$3))=0,"",OFFSET(Nafnalisti!$C$3,MATCH($B146,Nafnalisti!$B$4:$B$425,0),COUNTA($D$3:E$3)))</f>
        <v/>
      </c>
      <c r="F146" s="62" t="str">
        <f ca="1">IF(OFFSET(Nafnalisti!$C$3,MATCH($B146,Nafnalisti!$B$4:$B$425,0),COUNTA($D$3:F$3))=0,"",OFFSET(Nafnalisti!$C$3,MATCH($B146,Nafnalisti!$B$4:$B$425,0),COUNTA($D$3:F$3)))</f>
        <v/>
      </c>
      <c r="G146" s="62">
        <f ca="1">IF(OFFSET(Nafnalisti!$C$3,MATCH($B146,Nafnalisti!$B$4:$B$425,0),COUNTA($D$3:G$3))=0,"",OFFSET(Nafnalisti!$C$3,MATCH($B146,Nafnalisti!$B$4:$B$425,0),COUNTA($D$3:G$3)))</f>
        <v>55</v>
      </c>
      <c r="H146" s="62">
        <f ca="1">IF(OFFSET(Nafnalisti!$C$3,MATCH($B146,Nafnalisti!$B$4:$B$425,0),COUNTA($D$3:H$3))=0,"",OFFSET(Nafnalisti!$C$3,MATCH($B146,Nafnalisti!$B$4:$B$425,0),COUNTA($D$3:H$3)))</f>
        <v>55</v>
      </c>
      <c r="I146" s="62" t="str">
        <f ca="1">IF(OFFSET(Nafnalisti!$C$3,MATCH($B146,Nafnalisti!$B$4:$B$425,0),COUNTA($D$3:I$3))=0,"",OFFSET(Nafnalisti!$C$3,MATCH($B146,Nafnalisti!$B$4:$B$425,0),COUNTA($D$3:I$3)))</f>
        <v/>
      </c>
      <c r="J146" s="62" t="str">
        <f ca="1">IF(OFFSET(Nafnalisti!$C$3,MATCH($B146,Nafnalisti!$B$4:$B$425,0),COUNTA($D$3:J$3))=0,"",OFFSET(Nafnalisti!$C$3,MATCH($B146,Nafnalisti!$B$4:$B$425,0),COUNTA($D$3:J$3)))</f>
        <v/>
      </c>
      <c r="K146" s="62" t="str">
        <f ca="1">IF(OFFSET(Nafnalisti!$C$3,MATCH($B146,Nafnalisti!$B$4:$B$425,0),COUNTA($D$3:K$3))=0,"",OFFSET(Nafnalisti!$C$3,MATCH($B146,Nafnalisti!$B$4:$B$425,0),COUNTA($D$3:K$3)))</f>
        <v/>
      </c>
      <c r="L146" s="62" t="str">
        <f ca="1">IF(OFFSET(Nafnalisti!$C$3,MATCH($B146,Nafnalisti!$B$4:$B$425,0),COUNTA($D$3:L$3))=0,"",OFFSET(Nafnalisti!$C$3,MATCH($B146,Nafnalisti!$B$4:$B$425,0),COUNTA($D$3:L$3)))</f>
        <v/>
      </c>
      <c r="M146" s="62" t="str">
        <f ca="1">IF(OFFSET(Nafnalisti!$C$3,MATCH($B146,Nafnalisti!$B$4:$B$425,0),COUNTA($D$3:M$3))=0,"",OFFSET(Nafnalisti!$C$3,MATCH($B146,Nafnalisti!$B$4:$B$425,0),COUNTA($D$3:M$3)))</f>
        <v/>
      </c>
      <c r="P146" s="1"/>
      <c r="T146" s="1"/>
      <c r="U146" s="1"/>
      <c r="V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8" customHeight="1" x14ac:dyDescent="0.2">
      <c r="A147" s="60">
        <f ca="1">IF(COUNT($A$4:A146)+1&gt;MAX(Nafnalisti!$S$4:$S$425),"",A146+1)</f>
        <v>144</v>
      </c>
      <c r="B147" s="61" t="str">
        <f ca="1">IF(A147="","",IFERROR(INDEX(Úrvinnsla!$B$2:$B$421,MATCH($A147,Úrvinnsla!$E$2:$E$421,0)),""))</f>
        <v>Reynir Baldursson</v>
      </c>
      <c r="C147" s="63">
        <f ca="1">IFERROR(INDEX(Úrvinnsla!$C$2:$C$421,MATCH($A147,Úrvinnsla!$E$2:$E$421,0)),"")</f>
        <v>177.0001</v>
      </c>
      <c r="D147" s="62">
        <f ca="1">IF(OFFSET(Nafnalisti!$C$3,MATCH($B147,Nafnalisti!$B$4:$B$425,0),COUNTA($D$3:D$3))=0,"",OFFSET(Nafnalisti!$C$3,MATCH($B147,Nafnalisti!$B$4:$B$425,0),COUNTA($D$3:D$3)))</f>
        <v>55</v>
      </c>
      <c r="E147" s="62">
        <f ca="1">IF(OFFSET(Nafnalisti!$C$3,MATCH($B147,Nafnalisti!$B$4:$B$425,0),COUNTA($D$3:E$3))=0,"",OFFSET(Nafnalisti!$C$3,MATCH($B147,Nafnalisti!$B$4:$B$425,0),COUNTA($D$3:E$3)))</f>
        <v>62</v>
      </c>
      <c r="F147" s="62">
        <f ca="1">IF(OFFSET(Nafnalisti!$C$3,MATCH($B147,Nafnalisti!$B$4:$B$425,0),COUNTA($D$3:F$3))=0,"",OFFSET(Nafnalisti!$C$3,MATCH($B147,Nafnalisti!$B$4:$B$425,0),COUNTA($D$3:F$3)))</f>
        <v>60</v>
      </c>
      <c r="G147" s="62" t="str">
        <f ca="1">IF(OFFSET(Nafnalisti!$C$3,MATCH($B147,Nafnalisti!$B$4:$B$425,0),COUNTA($D$3:G$3))=0,"",OFFSET(Nafnalisti!$C$3,MATCH($B147,Nafnalisti!$B$4:$B$425,0),COUNTA($D$3:G$3)))</f>
        <v/>
      </c>
      <c r="H147" s="62" t="str">
        <f ca="1">IF(OFFSET(Nafnalisti!$C$3,MATCH($B147,Nafnalisti!$B$4:$B$425,0),COUNTA($D$3:H$3))=0,"",OFFSET(Nafnalisti!$C$3,MATCH($B147,Nafnalisti!$B$4:$B$425,0),COUNTA($D$3:H$3)))</f>
        <v/>
      </c>
      <c r="I147" s="62" t="str">
        <f ca="1">IF(OFFSET(Nafnalisti!$C$3,MATCH($B147,Nafnalisti!$B$4:$B$425,0),COUNTA($D$3:I$3))=0,"",OFFSET(Nafnalisti!$C$3,MATCH($B147,Nafnalisti!$B$4:$B$425,0),COUNTA($D$3:I$3)))</f>
        <v/>
      </c>
      <c r="J147" s="62" t="str">
        <f ca="1">IF(OFFSET(Nafnalisti!$C$3,MATCH($B147,Nafnalisti!$B$4:$B$425,0),COUNTA($D$3:J$3))=0,"",OFFSET(Nafnalisti!$C$3,MATCH($B147,Nafnalisti!$B$4:$B$425,0),COUNTA($D$3:J$3)))</f>
        <v/>
      </c>
      <c r="K147" s="62" t="str">
        <f ca="1">IF(OFFSET(Nafnalisti!$C$3,MATCH($B147,Nafnalisti!$B$4:$B$425,0),COUNTA($D$3:K$3))=0,"",OFFSET(Nafnalisti!$C$3,MATCH($B147,Nafnalisti!$B$4:$B$425,0),COUNTA($D$3:K$3)))</f>
        <v/>
      </c>
      <c r="L147" s="62" t="str">
        <f ca="1">IF(OFFSET(Nafnalisti!$C$3,MATCH($B147,Nafnalisti!$B$4:$B$425,0),COUNTA($D$3:L$3))=0,"",OFFSET(Nafnalisti!$C$3,MATCH($B147,Nafnalisti!$B$4:$B$425,0),COUNTA($D$3:L$3)))</f>
        <v/>
      </c>
      <c r="M147" s="62" t="str">
        <f ca="1">IF(OFFSET(Nafnalisti!$C$3,MATCH($B147,Nafnalisti!$B$4:$B$425,0),COUNTA($D$3:M$3))=0,"",OFFSET(Nafnalisti!$C$3,MATCH($B147,Nafnalisti!$B$4:$B$425,0),COUNTA($D$3:M$3)))</f>
        <v/>
      </c>
      <c r="P147" s="1"/>
      <c r="T147" s="1"/>
      <c r="U147" s="1"/>
      <c r="V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8" customHeight="1" x14ac:dyDescent="0.2">
      <c r="A148" s="60">
        <f ca="1">IF(COUNT($A$4:A147)+1&gt;MAX(Nafnalisti!$S$4:$S$425),"",A147+1)</f>
        <v>145</v>
      </c>
      <c r="B148" s="61" t="str">
        <f ca="1">IF(A148="","",IFERROR(INDEX(Úrvinnsla!$B$2:$B$421,MATCH($A148,Úrvinnsla!$E$2:$E$421,0)),""))</f>
        <v>Ingi Hlynur Sævarsson</v>
      </c>
      <c r="C148" s="63">
        <f ca="1">IFERROR(INDEX(Úrvinnsla!$C$2:$C$421,MATCH($A148,Úrvinnsla!$E$2:$E$421,0)),"")</f>
        <v>179.0001</v>
      </c>
      <c r="D148" s="62">
        <f ca="1">IF(OFFSET(Nafnalisti!$C$3,MATCH($B148,Nafnalisti!$B$4:$B$425,0),COUNTA($D$3:D$3))=0,"",OFFSET(Nafnalisti!$C$3,MATCH($B148,Nafnalisti!$B$4:$B$425,0),COUNTA($D$3:D$3)))</f>
        <v>58</v>
      </c>
      <c r="E148" s="62">
        <f ca="1">IF(OFFSET(Nafnalisti!$C$3,MATCH($B148,Nafnalisti!$B$4:$B$425,0),COUNTA($D$3:E$3))=0,"",OFFSET(Nafnalisti!$C$3,MATCH($B148,Nafnalisti!$B$4:$B$425,0),COUNTA($D$3:E$3)))</f>
        <v>62</v>
      </c>
      <c r="F148" s="62" t="str">
        <f ca="1">IF(OFFSET(Nafnalisti!$C$3,MATCH($B148,Nafnalisti!$B$4:$B$425,0),COUNTA($D$3:F$3))=0,"",OFFSET(Nafnalisti!$C$3,MATCH($B148,Nafnalisti!$B$4:$B$425,0),COUNTA($D$3:F$3)))</f>
        <v/>
      </c>
      <c r="G148" s="62">
        <f ca="1">IF(OFFSET(Nafnalisti!$C$3,MATCH($B148,Nafnalisti!$B$4:$B$425,0),COUNTA($D$3:G$3))=0,"",OFFSET(Nafnalisti!$C$3,MATCH($B148,Nafnalisti!$B$4:$B$425,0),COUNTA($D$3:G$3)))</f>
        <v>59</v>
      </c>
      <c r="H148" s="62" t="str">
        <f ca="1">IF(OFFSET(Nafnalisti!$C$3,MATCH($B148,Nafnalisti!$B$4:$B$425,0),COUNTA($D$3:H$3))=0,"",OFFSET(Nafnalisti!$C$3,MATCH($B148,Nafnalisti!$B$4:$B$425,0),COUNTA($D$3:H$3)))</f>
        <v/>
      </c>
      <c r="I148" s="62" t="str">
        <f ca="1">IF(OFFSET(Nafnalisti!$C$3,MATCH($B148,Nafnalisti!$B$4:$B$425,0),COUNTA($D$3:I$3))=0,"",OFFSET(Nafnalisti!$C$3,MATCH($B148,Nafnalisti!$B$4:$B$425,0),COUNTA($D$3:I$3)))</f>
        <v/>
      </c>
      <c r="J148" s="62" t="str">
        <f ca="1">IF(OFFSET(Nafnalisti!$C$3,MATCH($B148,Nafnalisti!$B$4:$B$425,0),COUNTA($D$3:J$3))=0,"",OFFSET(Nafnalisti!$C$3,MATCH($B148,Nafnalisti!$B$4:$B$425,0),COUNTA($D$3:J$3)))</f>
        <v/>
      </c>
      <c r="K148" s="62" t="str">
        <f ca="1">IF(OFFSET(Nafnalisti!$C$3,MATCH($B148,Nafnalisti!$B$4:$B$425,0),COUNTA($D$3:K$3))=0,"",OFFSET(Nafnalisti!$C$3,MATCH($B148,Nafnalisti!$B$4:$B$425,0),COUNTA($D$3:K$3)))</f>
        <v/>
      </c>
      <c r="L148" s="62" t="str">
        <f ca="1">IF(OFFSET(Nafnalisti!$C$3,MATCH($B148,Nafnalisti!$B$4:$B$425,0),COUNTA($D$3:L$3))=0,"",OFFSET(Nafnalisti!$C$3,MATCH($B148,Nafnalisti!$B$4:$B$425,0),COUNTA($D$3:L$3)))</f>
        <v/>
      </c>
      <c r="M148" s="62" t="str">
        <f ca="1">IF(OFFSET(Nafnalisti!$C$3,MATCH($B148,Nafnalisti!$B$4:$B$425,0),COUNTA($D$3:M$3))=0,"",OFFSET(Nafnalisti!$C$3,MATCH($B148,Nafnalisti!$B$4:$B$425,0),COUNTA($D$3:M$3)))</f>
        <v/>
      </c>
      <c r="P148" s="1"/>
      <c r="T148" s="1"/>
      <c r="U148" s="1"/>
      <c r="V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8" customHeight="1" x14ac:dyDescent="0.2">
      <c r="A149" s="60">
        <f ca="1">IF(COUNT($A$4:A148)+1&gt;MAX(Nafnalisti!$S$4:$S$425),"",A148+1)</f>
        <v>146</v>
      </c>
      <c r="B149" s="61" t="str">
        <f ca="1">IF(A149="","",IFERROR(INDEX(Úrvinnsla!$B$2:$B$421,MATCH($A149,Úrvinnsla!$E$2:$E$421,0)),""))</f>
        <v>Cristian Þorkelsson</v>
      </c>
      <c r="C149" s="63">
        <f ca="1">IFERROR(INDEX(Úrvinnsla!$C$2:$C$421,MATCH($A149,Úrvinnsla!$E$2:$E$421,0)),"")</f>
        <v>180.0001</v>
      </c>
      <c r="D149" s="62">
        <f ca="1">IF(OFFSET(Nafnalisti!$C$3,MATCH($B149,Nafnalisti!$B$4:$B$425,0),COUNTA($D$3:D$3))=0,"",OFFSET(Nafnalisti!$C$3,MATCH($B149,Nafnalisti!$B$4:$B$425,0),COUNTA($D$3:D$3)))</f>
        <v>56</v>
      </c>
      <c r="E149" s="62">
        <f ca="1">IF(OFFSET(Nafnalisti!$C$3,MATCH($B149,Nafnalisti!$B$4:$B$425,0),COUNTA($D$3:E$3))=0,"",OFFSET(Nafnalisti!$C$3,MATCH($B149,Nafnalisti!$B$4:$B$425,0),COUNTA($D$3:E$3)))</f>
        <v>62</v>
      </c>
      <c r="F149" s="62">
        <f ca="1">IF(OFFSET(Nafnalisti!$C$3,MATCH($B149,Nafnalisti!$B$4:$B$425,0),COUNTA($D$3:F$3))=0,"",OFFSET(Nafnalisti!$C$3,MATCH($B149,Nafnalisti!$B$4:$B$425,0),COUNTA($D$3:F$3)))</f>
        <v>62</v>
      </c>
      <c r="G149" s="62" t="str">
        <f ca="1">IF(OFFSET(Nafnalisti!$C$3,MATCH($B149,Nafnalisti!$B$4:$B$425,0),COUNTA($D$3:G$3))=0,"",OFFSET(Nafnalisti!$C$3,MATCH($B149,Nafnalisti!$B$4:$B$425,0),COUNTA($D$3:G$3)))</f>
        <v/>
      </c>
      <c r="H149" s="62" t="str">
        <f ca="1">IF(OFFSET(Nafnalisti!$C$3,MATCH($B149,Nafnalisti!$B$4:$B$425,0),COUNTA($D$3:H$3))=0,"",OFFSET(Nafnalisti!$C$3,MATCH($B149,Nafnalisti!$B$4:$B$425,0),COUNTA($D$3:H$3)))</f>
        <v/>
      </c>
      <c r="I149" s="62" t="str">
        <f ca="1">IF(OFFSET(Nafnalisti!$C$3,MATCH($B149,Nafnalisti!$B$4:$B$425,0),COUNTA($D$3:I$3))=0,"",OFFSET(Nafnalisti!$C$3,MATCH($B149,Nafnalisti!$B$4:$B$425,0),COUNTA($D$3:I$3)))</f>
        <v/>
      </c>
      <c r="J149" s="62" t="str">
        <f ca="1">IF(OFFSET(Nafnalisti!$C$3,MATCH($B149,Nafnalisti!$B$4:$B$425,0),COUNTA($D$3:J$3))=0,"",OFFSET(Nafnalisti!$C$3,MATCH($B149,Nafnalisti!$B$4:$B$425,0),COUNTA($D$3:J$3)))</f>
        <v/>
      </c>
      <c r="K149" s="62" t="str">
        <f ca="1">IF(OFFSET(Nafnalisti!$C$3,MATCH($B149,Nafnalisti!$B$4:$B$425,0),COUNTA($D$3:K$3))=0,"",OFFSET(Nafnalisti!$C$3,MATCH($B149,Nafnalisti!$B$4:$B$425,0),COUNTA($D$3:K$3)))</f>
        <v/>
      </c>
      <c r="L149" s="62" t="str">
        <f ca="1">IF(OFFSET(Nafnalisti!$C$3,MATCH($B149,Nafnalisti!$B$4:$B$425,0),COUNTA($D$3:L$3))=0,"",OFFSET(Nafnalisti!$C$3,MATCH($B149,Nafnalisti!$B$4:$B$425,0),COUNTA($D$3:L$3)))</f>
        <v/>
      </c>
      <c r="M149" s="62" t="str">
        <f ca="1">IF(OFFSET(Nafnalisti!$C$3,MATCH($B149,Nafnalisti!$B$4:$B$425,0),COUNTA($D$3:M$3))=0,"",OFFSET(Nafnalisti!$C$3,MATCH($B149,Nafnalisti!$B$4:$B$425,0),COUNTA($D$3:M$3)))</f>
        <v/>
      </c>
      <c r="P149" s="1"/>
      <c r="T149" s="1"/>
      <c r="U149" s="1"/>
      <c r="V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8" customHeight="1" x14ac:dyDescent="0.2">
      <c r="A150" s="60">
        <f ca="1">IF(COUNT($A$4:A149)+1&gt;MAX(Nafnalisti!$S$4:$S$425),"",A149+1)</f>
        <v>147</v>
      </c>
      <c r="B150" s="61" t="str">
        <f ca="1">IF(A150="","",IFERROR(INDEX(Úrvinnsla!$B$2:$B$421,MATCH($A150,Úrvinnsla!$E$2:$E$421,0)),""))</f>
        <v>Davíð Arngrímsson</v>
      </c>
      <c r="C150" s="63">
        <f ca="1">IFERROR(INDEX(Úrvinnsla!$C$2:$C$421,MATCH($A150,Úrvinnsla!$E$2:$E$421,0)),"")</f>
        <v>180.0001</v>
      </c>
      <c r="D150" s="62">
        <f ca="1">IF(OFFSET(Nafnalisti!$C$3,MATCH($B150,Nafnalisti!$B$4:$B$425,0),COUNTA($D$3:D$3))=0,"",OFFSET(Nafnalisti!$C$3,MATCH($B150,Nafnalisti!$B$4:$B$425,0),COUNTA($D$3:D$3)))</f>
        <v>59</v>
      </c>
      <c r="E150" s="62">
        <f ca="1">IF(OFFSET(Nafnalisti!$C$3,MATCH($B150,Nafnalisti!$B$4:$B$425,0),COUNTA($D$3:E$3))=0,"",OFFSET(Nafnalisti!$C$3,MATCH($B150,Nafnalisti!$B$4:$B$425,0),COUNTA($D$3:E$3)))</f>
        <v>64</v>
      </c>
      <c r="F150" s="62" t="str">
        <f ca="1">IF(OFFSET(Nafnalisti!$C$3,MATCH($B150,Nafnalisti!$B$4:$B$425,0),COUNTA($D$3:F$3))=0,"",OFFSET(Nafnalisti!$C$3,MATCH($B150,Nafnalisti!$B$4:$B$425,0),COUNTA($D$3:F$3)))</f>
        <v/>
      </c>
      <c r="G150" s="62">
        <f ca="1">IF(OFFSET(Nafnalisti!$C$3,MATCH($B150,Nafnalisti!$B$4:$B$425,0),COUNTA($D$3:G$3))=0,"",OFFSET(Nafnalisti!$C$3,MATCH($B150,Nafnalisti!$B$4:$B$425,0),COUNTA($D$3:G$3)))</f>
        <v>57</v>
      </c>
      <c r="H150" s="62" t="str">
        <f ca="1">IF(OFFSET(Nafnalisti!$C$3,MATCH($B150,Nafnalisti!$B$4:$B$425,0),COUNTA($D$3:H$3))=0,"",OFFSET(Nafnalisti!$C$3,MATCH($B150,Nafnalisti!$B$4:$B$425,0),COUNTA($D$3:H$3)))</f>
        <v/>
      </c>
      <c r="I150" s="62" t="str">
        <f ca="1">IF(OFFSET(Nafnalisti!$C$3,MATCH($B150,Nafnalisti!$B$4:$B$425,0),COUNTA($D$3:I$3))=0,"",OFFSET(Nafnalisti!$C$3,MATCH($B150,Nafnalisti!$B$4:$B$425,0),COUNTA($D$3:I$3)))</f>
        <v/>
      </c>
      <c r="J150" s="62" t="str">
        <f ca="1">IF(OFFSET(Nafnalisti!$C$3,MATCH($B150,Nafnalisti!$B$4:$B$425,0),COUNTA($D$3:J$3))=0,"",OFFSET(Nafnalisti!$C$3,MATCH($B150,Nafnalisti!$B$4:$B$425,0),COUNTA($D$3:J$3)))</f>
        <v/>
      </c>
      <c r="K150" s="62" t="str">
        <f ca="1">IF(OFFSET(Nafnalisti!$C$3,MATCH($B150,Nafnalisti!$B$4:$B$425,0),COUNTA($D$3:K$3))=0,"",OFFSET(Nafnalisti!$C$3,MATCH($B150,Nafnalisti!$B$4:$B$425,0),COUNTA($D$3:K$3)))</f>
        <v/>
      </c>
      <c r="L150" s="62" t="str">
        <f ca="1">IF(OFFSET(Nafnalisti!$C$3,MATCH($B150,Nafnalisti!$B$4:$B$425,0),COUNTA($D$3:L$3))=0,"",OFFSET(Nafnalisti!$C$3,MATCH($B150,Nafnalisti!$B$4:$B$425,0),COUNTA($D$3:L$3)))</f>
        <v/>
      </c>
      <c r="M150" s="62" t="str">
        <f ca="1">IF(OFFSET(Nafnalisti!$C$3,MATCH($B150,Nafnalisti!$B$4:$B$425,0),COUNTA($D$3:M$3))=0,"",OFFSET(Nafnalisti!$C$3,MATCH($B150,Nafnalisti!$B$4:$B$425,0),COUNTA($D$3:M$3)))</f>
        <v/>
      </c>
      <c r="P150" s="1"/>
      <c r="T150" s="1"/>
      <c r="U150" s="1"/>
      <c r="V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8" customHeight="1" x14ac:dyDescent="0.2">
      <c r="A151" s="60">
        <f ca="1">IF(COUNT($A$4:A150)+1&gt;MAX(Nafnalisti!$S$4:$S$425),"",A150+1)</f>
        <v>148</v>
      </c>
      <c r="B151" s="61" t="str">
        <f ca="1">IF(A151="","",IFERROR(INDEX(Úrvinnsla!$B$2:$B$421,MATCH($A151,Úrvinnsla!$E$2:$E$421,0)),""))</f>
        <v xml:space="preserve">Karl Vídalín </v>
      </c>
      <c r="C151" s="63">
        <f ca="1">IFERROR(INDEX(Úrvinnsla!$C$2:$C$421,MATCH($A151,Úrvinnsla!$E$2:$E$421,0)),"")</f>
        <v>181.0001</v>
      </c>
      <c r="D151" s="62">
        <f ca="1">IF(OFFSET(Nafnalisti!$C$3,MATCH($B151,Nafnalisti!$B$4:$B$425,0),COUNTA($D$3:D$3))=0,"",OFFSET(Nafnalisti!$C$3,MATCH($B151,Nafnalisti!$B$4:$B$425,0),COUNTA($D$3:D$3)))</f>
        <v>60</v>
      </c>
      <c r="E151" s="62">
        <f ca="1">IF(OFFSET(Nafnalisti!$C$3,MATCH($B151,Nafnalisti!$B$4:$B$425,0),COUNTA($D$3:E$3))=0,"",OFFSET(Nafnalisti!$C$3,MATCH($B151,Nafnalisti!$B$4:$B$425,0),COUNTA($D$3:E$3)))</f>
        <v>62</v>
      </c>
      <c r="F151" s="62">
        <f ca="1">IF(OFFSET(Nafnalisti!$C$3,MATCH($B151,Nafnalisti!$B$4:$B$425,0),COUNTA($D$3:F$3))=0,"",OFFSET(Nafnalisti!$C$3,MATCH($B151,Nafnalisti!$B$4:$B$425,0),COUNTA($D$3:F$3)))</f>
        <v>59</v>
      </c>
      <c r="G151" s="62" t="str">
        <f ca="1">IF(OFFSET(Nafnalisti!$C$3,MATCH($B151,Nafnalisti!$B$4:$B$425,0),COUNTA($D$3:G$3))=0,"",OFFSET(Nafnalisti!$C$3,MATCH($B151,Nafnalisti!$B$4:$B$425,0),COUNTA($D$3:G$3)))</f>
        <v/>
      </c>
      <c r="H151" s="62" t="str">
        <f ca="1">IF(OFFSET(Nafnalisti!$C$3,MATCH($B151,Nafnalisti!$B$4:$B$425,0),COUNTA($D$3:H$3))=0,"",OFFSET(Nafnalisti!$C$3,MATCH($B151,Nafnalisti!$B$4:$B$425,0),COUNTA($D$3:H$3)))</f>
        <v/>
      </c>
      <c r="I151" s="62" t="str">
        <f ca="1">IF(OFFSET(Nafnalisti!$C$3,MATCH($B151,Nafnalisti!$B$4:$B$425,0),COUNTA($D$3:I$3))=0,"",OFFSET(Nafnalisti!$C$3,MATCH($B151,Nafnalisti!$B$4:$B$425,0),COUNTA($D$3:I$3)))</f>
        <v/>
      </c>
      <c r="J151" s="62" t="str">
        <f ca="1">IF(OFFSET(Nafnalisti!$C$3,MATCH($B151,Nafnalisti!$B$4:$B$425,0),COUNTA($D$3:J$3))=0,"",OFFSET(Nafnalisti!$C$3,MATCH($B151,Nafnalisti!$B$4:$B$425,0),COUNTA($D$3:J$3)))</f>
        <v/>
      </c>
      <c r="K151" s="62" t="str">
        <f ca="1">IF(OFFSET(Nafnalisti!$C$3,MATCH($B151,Nafnalisti!$B$4:$B$425,0),COUNTA($D$3:K$3))=0,"",OFFSET(Nafnalisti!$C$3,MATCH($B151,Nafnalisti!$B$4:$B$425,0),COUNTA($D$3:K$3)))</f>
        <v/>
      </c>
      <c r="L151" s="62" t="str">
        <f ca="1">IF(OFFSET(Nafnalisti!$C$3,MATCH($B151,Nafnalisti!$B$4:$B$425,0),COUNTA($D$3:L$3))=0,"",OFFSET(Nafnalisti!$C$3,MATCH($B151,Nafnalisti!$B$4:$B$425,0),COUNTA($D$3:L$3)))</f>
        <v/>
      </c>
      <c r="M151" s="62" t="str">
        <f ca="1">IF(OFFSET(Nafnalisti!$C$3,MATCH($B151,Nafnalisti!$B$4:$B$425,0),COUNTA($D$3:M$3))=0,"",OFFSET(Nafnalisti!$C$3,MATCH($B151,Nafnalisti!$B$4:$B$425,0),COUNTA($D$3:M$3)))</f>
        <v/>
      </c>
      <c r="P151" s="1"/>
      <c r="T151" s="1"/>
      <c r="U151" s="1"/>
      <c r="V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8" customHeight="1" x14ac:dyDescent="0.2">
      <c r="A152" s="60">
        <f ca="1">IF(COUNT($A$4:A151)+1&gt;MAX(Nafnalisti!$S$4:$S$425),"",A151+1)</f>
        <v>149</v>
      </c>
      <c r="B152" s="61" t="str">
        <f ca="1">IF(A152="","",IFERROR(INDEX(Úrvinnsla!$B$2:$B$421,MATCH($A152,Úrvinnsla!$E$2:$E$421,0)),""))</f>
        <v>Þórarinn Már Þorbjörnsson</v>
      </c>
      <c r="C152" s="63">
        <f ca="1">IFERROR(INDEX(Úrvinnsla!$C$2:$C$421,MATCH($A152,Úrvinnsla!$E$2:$E$421,0)),"")</f>
        <v>182.0001</v>
      </c>
      <c r="D152" s="62">
        <f ca="1">IF(OFFSET(Nafnalisti!$C$3,MATCH($B152,Nafnalisti!$B$4:$B$425,0),COUNTA($D$3:D$3))=0,"",OFFSET(Nafnalisti!$C$3,MATCH($B152,Nafnalisti!$B$4:$B$425,0),COUNTA($D$3:D$3)))</f>
        <v>60</v>
      </c>
      <c r="E152" s="62" t="str">
        <f ca="1">IF(OFFSET(Nafnalisti!$C$3,MATCH($B152,Nafnalisti!$B$4:$B$425,0),COUNTA($D$3:E$3))=0,"",OFFSET(Nafnalisti!$C$3,MATCH($B152,Nafnalisti!$B$4:$B$425,0),COUNTA($D$3:E$3)))</f>
        <v/>
      </c>
      <c r="F152" s="62" t="str">
        <f ca="1">IF(OFFSET(Nafnalisti!$C$3,MATCH($B152,Nafnalisti!$B$4:$B$425,0),COUNTA($D$3:F$3))=0,"",OFFSET(Nafnalisti!$C$3,MATCH($B152,Nafnalisti!$B$4:$B$425,0),COUNTA($D$3:F$3)))</f>
        <v/>
      </c>
      <c r="G152" s="62">
        <f ca="1">IF(OFFSET(Nafnalisti!$C$3,MATCH($B152,Nafnalisti!$B$4:$B$425,0),COUNTA($D$3:G$3))=0,"",OFFSET(Nafnalisti!$C$3,MATCH($B152,Nafnalisti!$B$4:$B$425,0),COUNTA($D$3:G$3)))</f>
        <v>66</v>
      </c>
      <c r="H152" s="62">
        <f ca="1">IF(OFFSET(Nafnalisti!$C$3,MATCH($B152,Nafnalisti!$B$4:$B$425,0),COUNTA($D$3:H$3))=0,"",OFFSET(Nafnalisti!$C$3,MATCH($B152,Nafnalisti!$B$4:$B$425,0),COUNTA($D$3:H$3)))</f>
        <v>56</v>
      </c>
      <c r="I152" s="62" t="str">
        <f ca="1">IF(OFFSET(Nafnalisti!$C$3,MATCH($B152,Nafnalisti!$B$4:$B$425,0),COUNTA($D$3:I$3))=0,"",OFFSET(Nafnalisti!$C$3,MATCH($B152,Nafnalisti!$B$4:$B$425,0),COUNTA($D$3:I$3)))</f>
        <v/>
      </c>
      <c r="J152" s="62" t="str">
        <f ca="1">IF(OFFSET(Nafnalisti!$C$3,MATCH($B152,Nafnalisti!$B$4:$B$425,0),COUNTA($D$3:J$3))=0,"",OFFSET(Nafnalisti!$C$3,MATCH($B152,Nafnalisti!$B$4:$B$425,0),COUNTA($D$3:J$3)))</f>
        <v/>
      </c>
      <c r="K152" s="62" t="str">
        <f ca="1">IF(OFFSET(Nafnalisti!$C$3,MATCH($B152,Nafnalisti!$B$4:$B$425,0),COUNTA($D$3:K$3))=0,"",OFFSET(Nafnalisti!$C$3,MATCH($B152,Nafnalisti!$B$4:$B$425,0),COUNTA($D$3:K$3)))</f>
        <v/>
      </c>
      <c r="L152" s="62" t="str">
        <f ca="1">IF(OFFSET(Nafnalisti!$C$3,MATCH($B152,Nafnalisti!$B$4:$B$425,0),COUNTA($D$3:L$3))=0,"",OFFSET(Nafnalisti!$C$3,MATCH($B152,Nafnalisti!$B$4:$B$425,0),COUNTA($D$3:L$3)))</f>
        <v/>
      </c>
      <c r="M152" s="62" t="str">
        <f ca="1">IF(OFFSET(Nafnalisti!$C$3,MATCH($B152,Nafnalisti!$B$4:$B$425,0),COUNTA($D$3:M$3))=0,"",OFFSET(Nafnalisti!$C$3,MATCH($B152,Nafnalisti!$B$4:$B$425,0),COUNTA($D$3:M$3)))</f>
        <v/>
      </c>
      <c r="P152" s="1"/>
      <c r="T152" s="1"/>
      <c r="U152" s="1"/>
      <c r="V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8" customHeight="1" x14ac:dyDescent="0.2">
      <c r="A153" s="60">
        <f ca="1">IF(COUNT($A$4:A152)+1&gt;MAX(Nafnalisti!$S$4:$S$425),"",A152+1)</f>
        <v>150</v>
      </c>
      <c r="B153" s="61" t="str">
        <f ca="1">IF(A153="","",IFERROR(INDEX(Úrvinnsla!$B$2:$B$421,MATCH($A153,Úrvinnsla!$E$2:$E$421,0)),""))</f>
        <v>Þorfinnur Hannesson</v>
      </c>
      <c r="C153" s="63">
        <f ca="1">IFERROR(INDEX(Úrvinnsla!$C$2:$C$421,MATCH($A153,Úrvinnsla!$E$2:$E$421,0)),"")</f>
        <v>184.0001</v>
      </c>
      <c r="D153" s="62">
        <f ca="1">IF(OFFSET(Nafnalisti!$C$3,MATCH($B153,Nafnalisti!$B$4:$B$425,0),COUNTA($D$3:D$3))=0,"",OFFSET(Nafnalisti!$C$3,MATCH($B153,Nafnalisti!$B$4:$B$425,0),COUNTA($D$3:D$3)))</f>
        <v>65</v>
      </c>
      <c r="E153" s="62">
        <f ca="1">IF(OFFSET(Nafnalisti!$C$3,MATCH($B153,Nafnalisti!$B$4:$B$425,0),COUNTA($D$3:E$3))=0,"",OFFSET(Nafnalisti!$C$3,MATCH($B153,Nafnalisti!$B$4:$B$425,0),COUNTA($D$3:E$3)))</f>
        <v>60</v>
      </c>
      <c r="F153" s="62">
        <f ca="1">IF(OFFSET(Nafnalisti!$C$3,MATCH($B153,Nafnalisti!$B$4:$B$425,0),COUNTA($D$3:F$3))=0,"",OFFSET(Nafnalisti!$C$3,MATCH($B153,Nafnalisti!$B$4:$B$425,0),COUNTA($D$3:F$3)))</f>
        <v>59</v>
      </c>
      <c r="G153" s="62" t="str">
        <f ca="1">IF(OFFSET(Nafnalisti!$C$3,MATCH($B153,Nafnalisti!$B$4:$B$425,0),COUNTA($D$3:G$3))=0,"",OFFSET(Nafnalisti!$C$3,MATCH($B153,Nafnalisti!$B$4:$B$425,0),COUNTA($D$3:G$3)))</f>
        <v/>
      </c>
      <c r="H153" s="62" t="str">
        <f ca="1">IF(OFFSET(Nafnalisti!$C$3,MATCH($B153,Nafnalisti!$B$4:$B$425,0),COUNTA($D$3:H$3))=0,"",OFFSET(Nafnalisti!$C$3,MATCH($B153,Nafnalisti!$B$4:$B$425,0),COUNTA($D$3:H$3)))</f>
        <v/>
      </c>
      <c r="I153" s="62" t="str">
        <f ca="1">IF(OFFSET(Nafnalisti!$C$3,MATCH($B153,Nafnalisti!$B$4:$B$425,0),COUNTA($D$3:I$3))=0,"",OFFSET(Nafnalisti!$C$3,MATCH($B153,Nafnalisti!$B$4:$B$425,0),COUNTA($D$3:I$3)))</f>
        <v/>
      </c>
      <c r="J153" s="62" t="str">
        <f ca="1">IF(OFFSET(Nafnalisti!$C$3,MATCH($B153,Nafnalisti!$B$4:$B$425,0),COUNTA($D$3:J$3))=0,"",OFFSET(Nafnalisti!$C$3,MATCH($B153,Nafnalisti!$B$4:$B$425,0),COUNTA($D$3:J$3)))</f>
        <v/>
      </c>
      <c r="K153" s="62" t="str">
        <f ca="1">IF(OFFSET(Nafnalisti!$C$3,MATCH($B153,Nafnalisti!$B$4:$B$425,0),COUNTA($D$3:K$3))=0,"",OFFSET(Nafnalisti!$C$3,MATCH($B153,Nafnalisti!$B$4:$B$425,0),COUNTA($D$3:K$3)))</f>
        <v/>
      </c>
      <c r="L153" s="62" t="str">
        <f ca="1">IF(OFFSET(Nafnalisti!$C$3,MATCH($B153,Nafnalisti!$B$4:$B$425,0),COUNTA($D$3:L$3))=0,"",OFFSET(Nafnalisti!$C$3,MATCH($B153,Nafnalisti!$B$4:$B$425,0),COUNTA($D$3:L$3)))</f>
        <v/>
      </c>
      <c r="M153" s="62" t="str">
        <f ca="1">IF(OFFSET(Nafnalisti!$C$3,MATCH($B153,Nafnalisti!$B$4:$B$425,0),COUNTA($D$3:M$3))=0,"",OFFSET(Nafnalisti!$C$3,MATCH($B153,Nafnalisti!$B$4:$B$425,0),COUNTA($D$3:M$3)))</f>
        <v/>
      </c>
      <c r="P153" s="1"/>
      <c r="T153" s="1"/>
      <c r="U153" s="1"/>
      <c r="V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8" customHeight="1" x14ac:dyDescent="0.2">
      <c r="A154" s="60">
        <f ca="1">IF(COUNT($A$4:A153)+1&gt;MAX(Nafnalisti!$S$4:$S$425),"",A153+1)</f>
        <v>151</v>
      </c>
      <c r="B154" s="61" t="str">
        <f ca="1">IF(A154="","",IFERROR(INDEX(Úrvinnsla!$B$2:$B$421,MATCH($A154,Úrvinnsla!$E$2:$E$421,0)),""))</f>
        <v>Jens Helgason</v>
      </c>
      <c r="C154" s="63">
        <f ca="1">IFERROR(INDEX(Úrvinnsla!$C$2:$C$421,MATCH($A154,Úrvinnsla!$E$2:$E$421,0)),"")</f>
        <v>186.0001</v>
      </c>
      <c r="D154" s="62">
        <f ca="1">IF(OFFSET(Nafnalisti!$C$3,MATCH($B154,Nafnalisti!$B$4:$B$425,0),COUNTA($D$3:D$3))=0,"",OFFSET(Nafnalisti!$C$3,MATCH($B154,Nafnalisti!$B$4:$B$425,0),COUNTA($D$3:D$3)))</f>
        <v>60</v>
      </c>
      <c r="E154" s="62">
        <f ca="1">IF(OFFSET(Nafnalisti!$C$3,MATCH($B154,Nafnalisti!$B$4:$B$425,0),COUNTA($D$3:E$3))=0,"",OFFSET(Nafnalisti!$C$3,MATCH($B154,Nafnalisti!$B$4:$B$425,0),COUNTA($D$3:E$3)))</f>
        <v>60</v>
      </c>
      <c r="F154" s="62">
        <f ca="1">IF(OFFSET(Nafnalisti!$C$3,MATCH($B154,Nafnalisti!$B$4:$B$425,0),COUNTA($D$3:F$3))=0,"",OFFSET(Nafnalisti!$C$3,MATCH($B154,Nafnalisti!$B$4:$B$425,0),COUNTA($D$3:F$3)))</f>
        <v>66</v>
      </c>
      <c r="G154" s="62" t="str">
        <f ca="1">IF(OFFSET(Nafnalisti!$C$3,MATCH($B154,Nafnalisti!$B$4:$B$425,0),COUNTA($D$3:G$3))=0,"",OFFSET(Nafnalisti!$C$3,MATCH($B154,Nafnalisti!$B$4:$B$425,0),COUNTA($D$3:G$3)))</f>
        <v/>
      </c>
      <c r="H154" s="62" t="str">
        <f ca="1">IF(OFFSET(Nafnalisti!$C$3,MATCH($B154,Nafnalisti!$B$4:$B$425,0),COUNTA($D$3:H$3))=0,"",OFFSET(Nafnalisti!$C$3,MATCH($B154,Nafnalisti!$B$4:$B$425,0),COUNTA($D$3:H$3)))</f>
        <v/>
      </c>
      <c r="I154" s="62" t="str">
        <f ca="1">IF(OFFSET(Nafnalisti!$C$3,MATCH($B154,Nafnalisti!$B$4:$B$425,0),COUNTA($D$3:I$3))=0,"",OFFSET(Nafnalisti!$C$3,MATCH($B154,Nafnalisti!$B$4:$B$425,0),COUNTA($D$3:I$3)))</f>
        <v/>
      </c>
      <c r="J154" s="62" t="str">
        <f ca="1">IF(OFFSET(Nafnalisti!$C$3,MATCH($B154,Nafnalisti!$B$4:$B$425,0),COUNTA($D$3:J$3))=0,"",OFFSET(Nafnalisti!$C$3,MATCH($B154,Nafnalisti!$B$4:$B$425,0),COUNTA($D$3:J$3)))</f>
        <v/>
      </c>
      <c r="K154" s="62" t="str">
        <f ca="1">IF(OFFSET(Nafnalisti!$C$3,MATCH($B154,Nafnalisti!$B$4:$B$425,0),COUNTA($D$3:K$3))=0,"",OFFSET(Nafnalisti!$C$3,MATCH($B154,Nafnalisti!$B$4:$B$425,0),COUNTA($D$3:K$3)))</f>
        <v/>
      </c>
      <c r="L154" s="62" t="str">
        <f ca="1">IF(OFFSET(Nafnalisti!$C$3,MATCH($B154,Nafnalisti!$B$4:$B$425,0),COUNTA($D$3:L$3))=0,"",OFFSET(Nafnalisti!$C$3,MATCH($B154,Nafnalisti!$B$4:$B$425,0),COUNTA($D$3:L$3)))</f>
        <v/>
      </c>
      <c r="M154" s="62" t="str">
        <f ca="1">IF(OFFSET(Nafnalisti!$C$3,MATCH($B154,Nafnalisti!$B$4:$B$425,0),COUNTA($D$3:M$3))=0,"",OFFSET(Nafnalisti!$C$3,MATCH($B154,Nafnalisti!$B$4:$B$425,0),COUNTA($D$3:M$3)))</f>
        <v/>
      </c>
      <c r="P154" s="1"/>
      <c r="T154" s="1"/>
      <c r="U154" s="1"/>
      <c r="V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8" customHeight="1" x14ac:dyDescent="0.2">
      <c r="A155" s="60">
        <f ca="1">IF(COUNT($A$4:A154)+1&gt;MAX(Nafnalisti!$S$4:$S$425),"",A154+1)</f>
        <v>152</v>
      </c>
      <c r="B155" s="61" t="str">
        <f ca="1">IF(A155="","",IFERROR(INDEX(Úrvinnsla!$B$2:$B$421,MATCH($A155,Úrvinnsla!$E$2:$E$421,0)),""))</f>
        <v>Steinar Ágústsson</v>
      </c>
      <c r="C155" s="63">
        <f ca="1">IFERROR(INDEX(Úrvinnsla!$C$2:$C$421,MATCH($A155,Úrvinnsla!$E$2:$E$421,0)),"")</f>
        <v>187.0001</v>
      </c>
      <c r="D155" s="62">
        <f ca="1">IF(OFFSET(Nafnalisti!$C$3,MATCH($B155,Nafnalisti!$B$4:$B$425,0),COUNTA($D$3:D$3))=0,"",OFFSET(Nafnalisti!$C$3,MATCH($B155,Nafnalisti!$B$4:$B$425,0),COUNTA($D$3:D$3)))</f>
        <v>64</v>
      </c>
      <c r="E155" s="62">
        <f ca="1">IF(OFFSET(Nafnalisti!$C$3,MATCH($B155,Nafnalisti!$B$4:$B$425,0),COUNTA($D$3:E$3))=0,"",OFFSET(Nafnalisti!$C$3,MATCH($B155,Nafnalisti!$B$4:$B$425,0),COUNTA($D$3:E$3)))</f>
        <v>58</v>
      </c>
      <c r="F155" s="62">
        <f ca="1">IF(OFFSET(Nafnalisti!$C$3,MATCH($B155,Nafnalisti!$B$4:$B$425,0),COUNTA($D$3:F$3))=0,"",OFFSET(Nafnalisti!$C$3,MATCH($B155,Nafnalisti!$B$4:$B$425,0),COUNTA($D$3:F$3)))</f>
        <v>65</v>
      </c>
      <c r="G155" s="62" t="str">
        <f ca="1">IF(OFFSET(Nafnalisti!$C$3,MATCH($B155,Nafnalisti!$B$4:$B$425,0),COUNTA($D$3:G$3))=0,"",OFFSET(Nafnalisti!$C$3,MATCH($B155,Nafnalisti!$B$4:$B$425,0),COUNTA($D$3:G$3)))</f>
        <v/>
      </c>
      <c r="H155" s="62" t="str">
        <f ca="1">IF(OFFSET(Nafnalisti!$C$3,MATCH($B155,Nafnalisti!$B$4:$B$425,0),COUNTA($D$3:H$3))=0,"",OFFSET(Nafnalisti!$C$3,MATCH($B155,Nafnalisti!$B$4:$B$425,0),COUNTA($D$3:H$3)))</f>
        <v/>
      </c>
      <c r="I155" s="62" t="str">
        <f ca="1">IF(OFFSET(Nafnalisti!$C$3,MATCH($B155,Nafnalisti!$B$4:$B$425,0),COUNTA($D$3:I$3))=0,"",OFFSET(Nafnalisti!$C$3,MATCH($B155,Nafnalisti!$B$4:$B$425,0),COUNTA($D$3:I$3)))</f>
        <v/>
      </c>
      <c r="J155" s="62" t="str">
        <f ca="1">IF(OFFSET(Nafnalisti!$C$3,MATCH($B155,Nafnalisti!$B$4:$B$425,0),COUNTA($D$3:J$3))=0,"",OFFSET(Nafnalisti!$C$3,MATCH($B155,Nafnalisti!$B$4:$B$425,0),COUNTA($D$3:J$3)))</f>
        <v/>
      </c>
      <c r="K155" s="62" t="str">
        <f ca="1">IF(OFFSET(Nafnalisti!$C$3,MATCH($B155,Nafnalisti!$B$4:$B$425,0),COUNTA($D$3:K$3))=0,"",OFFSET(Nafnalisti!$C$3,MATCH($B155,Nafnalisti!$B$4:$B$425,0),COUNTA($D$3:K$3)))</f>
        <v/>
      </c>
      <c r="L155" s="62" t="str">
        <f ca="1">IF(OFFSET(Nafnalisti!$C$3,MATCH($B155,Nafnalisti!$B$4:$B$425,0),COUNTA($D$3:L$3))=0,"",OFFSET(Nafnalisti!$C$3,MATCH($B155,Nafnalisti!$B$4:$B$425,0),COUNTA($D$3:L$3)))</f>
        <v/>
      </c>
      <c r="M155" s="62" t="str">
        <f ca="1">IF(OFFSET(Nafnalisti!$C$3,MATCH($B155,Nafnalisti!$B$4:$B$425,0),COUNTA($D$3:M$3))=0,"",OFFSET(Nafnalisti!$C$3,MATCH($B155,Nafnalisti!$B$4:$B$425,0),COUNTA($D$3:M$3)))</f>
        <v/>
      </c>
      <c r="P155" s="1"/>
      <c r="T155" s="1"/>
      <c r="U155" s="1"/>
      <c r="V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8" customHeight="1" x14ac:dyDescent="0.2">
      <c r="A156" s="60">
        <f ca="1">IF(COUNT($A$4:A155)+1&gt;MAX(Nafnalisti!$S$4:$S$425),"",A155+1)</f>
        <v>153</v>
      </c>
      <c r="B156" s="61" t="str">
        <f ca="1">IF(A156="","",IFERROR(INDEX(Úrvinnsla!$B$2:$B$421,MATCH($A156,Úrvinnsla!$E$2:$E$421,0)),""))</f>
        <v>Guðmundur B. Ingason</v>
      </c>
      <c r="C156" s="63">
        <f ca="1">IFERROR(INDEX(Úrvinnsla!$C$2:$C$421,MATCH($A156,Úrvinnsla!$E$2:$E$421,0)),"")</f>
        <v>187.0001</v>
      </c>
      <c r="D156" s="62">
        <f ca="1">IF(OFFSET(Nafnalisti!$C$3,MATCH($B156,Nafnalisti!$B$4:$B$425,0),COUNTA($D$3:D$3))=0,"",OFFSET(Nafnalisti!$C$3,MATCH($B156,Nafnalisti!$B$4:$B$425,0),COUNTA($D$3:D$3)))</f>
        <v>65</v>
      </c>
      <c r="E156" s="62" t="str">
        <f ca="1">IF(OFFSET(Nafnalisti!$C$3,MATCH($B156,Nafnalisti!$B$4:$B$425,0),COUNTA($D$3:E$3))=0,"",OFFSET(Nafnalisti!$C$3,MATCH($B156,Nafnalisti!$B$4:$B$425,0),COUNTA($D$3:E$3)))</f>
        <v/>
      </c>
      <c r="F156" s="62">
        <f ca="1">IF(OFFSET(Nafnalisti!$C$3,MATCH($B156,Nafnalisti!$B$4:$B$425,0),COUNTA($D$3:F$3))=0,"",OFFSET(Nafnalisti!$C$3,MATCH($B156,Nafnalisti!$B$4:$B$425,0),COUNTA($D$3:F$3)))</f>
        <v>60</v>
      </c>
      <c r="G156" s="62">
        <f ca="1">IF(OFFSET(Nafnalisti!$C$3,MATCH($B156,Nafnalisti!$B$4:$B$425,0),COUNTA($D$3:G$3))=0,"",OFFSET(Nafnalisti!$C$3,MATCH($B156,Nafnalisti!$B$4:$B$425,0),COUNTA($D$3:G$3)))</f>
        <v>62</v>
      </c>
      <c r="H156" s="62" t="str">
        <f ca="1">IF(OFFSET(Nafnalisti!$C$3,MATCH($B156,Nafnalisti!$B$4:$B$425,0),COUNTA($D$3:H$3))=0,"",OFFSET(Nafnalisti!$C$3,MATCH($B156,Nafnalisti!$B$4:$B$425,0),COUNTA($D$3:H$3)))</f>
        <v/>
      </c>
      <c r="I156" s="62" t="str">
        <f ca="1">IF(OFFSET(Nafnalisti!$C$3,MATCH($B156,Nafnalisti!$B$4:$B$425,0),COUNTA($D$3:I$3))=0,"",OFFSET(Nafnalisti!$C$3,MATCH($B156,Nafnalisti!$B$4:$B$425,0),COUNTA($D$3:I$3)))</f>
        <v/>
      </c>
      <c r="J156" s="62" t="str">
        <f ca="1">IF(OFFSET(Nafnalisti!$C$3,MATCH($B156,Nafnalisti!$B$4:$B$425,0),COUNTA($D$3:J$3))=0,"",OFFSET(Nafnalisti!$C$3,MATCH($B156,Nafnalisti!$B$4:$B$425,0),COUNTA($D$3:J$3)))</f>
        <v/>
      </c>
      <c r="K156" s="62" t="str">
        <f ca="1">IF(OFFSET(Nafnalisti!$C$3,MATCH($B156,Nafnalisti!$B$4:$B$425,0),COUNTA($D$3:K$3))=0,"",OFFSET(Nafnalisti!$C$3,MATCH($B156,Nafnalisti!$B$4:$B$425,0),COUNTA($D$3:K$3)))</f>
        <v/>
      </c>
      <c r="L156" s="62" t="str">
        <f ca="1">IF(OFFSET(Nafnalisti!$C$3,MATCH($B156,Nafnalisti!$B$4:$B$425,0),COUNTA($D$3:L$3))=0,"",OFFSET(Nafnalisti!$C$3,MATCH($B156,Nafnalisti!$B$4:$B$425,0),COUNTA($D$3:L$3)))</f>
        <v/>
      </c>
      <c r="M156" s="62" t="str">
        <f ca="1">IF(OFFSET(Nafnalisti!$C$3,MATCH($B156,Nafnalisti!$B$4:$B$425,0),COUNTA($D$3:M$3))=0,"",OFFSET(Nafnalisti!$C$3,MATCH($B156,Nafnalisti!$B$4:$B$425,0),COUNTA($D$3:M$3)))</f>
        <v/>
      </c>
      <c r="P156" s="1"/>
      <c r="T156" s="1"/>
      <c r="U156" s="1"/>
      <c r="V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8" customHeight="1" x14ac:dyDescent="0.2">
      <c r="A157" s="60">
        <f ca="1">IF(COUNT($A$4:A156)+1&gt;MAX(Nafnalisti!$S$4:$S$425),"",A156+1)</f>
        <v>154</v>
      </c>
      <c r="B157" s="61" t="str">
        <f ca="1">IF(A157="","",IFERROR(INDEX(Úrvinnsla!$B$2:$B$421,MATCH($A157,Úrvinnsla!$E$2:$E$421,0)),""))</f>
        <v>Úlfar Finnbjörnsson</v>
      </c>
      <c r="C157" s="63">
        <f ca="1">IFERROR(INDEX(Úrvinnsla!$C$2:$C$421,MATCH($A157,Úrvinnsla!$E$2:$E$421,0)),"")</f>
        <v>187.0001</v>
      </c>
      <c r="D157" s="62" t="str">
        <f ca="1">IF(OFFSET(Nafnalisti!$C$3,MATCH($B157,Nafnalisti!$B$4:$B$425,0),COUNTA($D$3:D$3))=0,"",OFFSET(Nafnalisti!$C$3,MATCH($B157,Nafnalisti!$B$4:$B$425,0),COUNTA($D$3:D$3)))</f>
        <v/>
      </c>
      <c r="E157" s="62" t="str">
        <f ca="1">IF(OFFSET(Nafnalisti!$C$3,MATCH($B157,Nafnalisti!$B$4:$B$425,0),COUNTA($D$3:E$3))=0,"",OFFSET(Nafnalisti!$C$3,MATCH($B157,Nafnalisti!$B$4:$B$425,0),COUNTA($D$3:E$3)))</f>
        <v/>
      </c>
      <c r="F157" s="62">
        <f ca="1">IF(OFFSET(Nafnalisti!$C$3,MATCH($B157,Nafnalisti!$B$4:$B$425,0),COUNTA($D$3:F$3))=0,"",OFFSET(Nafnalisti!$C$3,MATCH($B157,Nafnalisti!$B$4:$B$425,0),COUNTA($D$3:F$3)))</f>
        <v>65</v>
      </c>
      <c r="G157" s="62">
        <f ca="1">IF(OFFSET(Nafnalisti!$C$3,MATCH($B157,Nafnalisti!$B$4:$B$425,0),COUNTA($D$3:G$3))=0,"",OFFSET(Nafnalisti!$C$3,MATCH($B157,Nafnalisti!$B$4:$B$425,0),COUNTA($D$3:G$3)))</f>
        <v>61</v>
      </c>
      <c r="H157" s="62">
        <f ca="1">IF(OFFSET(Nafnalisti!$C$3,MATCH($B157,Nafnalisti!$B$4:$B$425,0),COUNTA($D$3:H$3))=0,"",OFFSET(Nafnalisti!$C$3,MATCH($B157,Nafnalisti!$B$4:$B$425,0),COUNTA($D$3:H$3)))</f>
        <v>61</v>
      </c>
      <c r="I157" s="62" t="str">
        <f ca="1">IF(OFFSET(Nafnalisti!$C$3,MATCH($B157,Nafnalisti!$B$4:$B$425,0),COUNTA($D$3:I$3))=0,"",OFFSET(Nafnalisti!$C$3,MATCH($B157,Nafnalisti!$B$4:$B$425,0),COUNTA($D$3:I$3)))</f>
        <v/>
      </c>
      <c r="J157" s="62" t="str">
        <f ca="1">IF(OFFSET(Nafnalisti!$C$3,MATCH($B157,Nafnalisti!$B$4:$B$425,0),COUNTA($D$3:J$3))=0,"",OFFSET(Nafnalisti!$C$3,MATCH($B157,Nafnalisti!$B$4:$B$425,0),COUNTA($D$3:J$3)))</f>
        <v/>
      </c>
      <c r="K157" s="62" t="str">
        <f ca="1">IF(OFFSET(Nafnalisti!$C$3,MATCH($B157,Nafnalisti!$B$4:$B$425,0),COUNTA($D$3:K$3))=0,"",OFFSET(Nafnalisti!$C$3,MATCH($B157,Nafnalisti!$B$4:$B$425,0),COUNTA($D$3:K$3)))</f>
        <v/>
      </c>
      <c r="L157" s="62" t="str">
        <f ca="1">IF(OFFSET(Nafnalisti!$C$3,MATCH($B157,Nafnalisti!$B$4:$B$425,0),COUNTA($D$3:L$3))=0,"",OFFSET(Nafnalisti!$C$3,MATCH($B157,Nafnalisti!$B$4:$B$425,0),COUNTA($D$3:L$3)))</f>
        <v/>
      </c>
      <c r="M157" s="62" t="str">
        <f ca="1">IF(OFFSET(Nafnalisti!$C$3,MATCH($B157,Nafnalisti!$B$4:$B$425,0),COUNTA($D$3:M$3))=0,"",OFFSET(Nafnalisti!$C$3,MATCH($B157,Nafnalisti!$B$4:$B$425,0),COUNTA($D$3:M$3)))</f>
        <v/>
      </c>
      <c r="P157" s="1"/>
      <c r="T157" s="1"/>
      <c r="U157" s="1"/>
      <c r="V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8" customHeight="1" x14ac:dyDescent="0.2">
      <c r="A158" s="60">
        <f ca="1">IF(COUNT($A$4:A157)+1&gt;MAX(Nafnalisti!$S$4:$S$425),"",A157+1)</f>
        <v>155</v>
      </c>
      <c r="B158" s="61" t="str">
        <f ca="1">IF(A158="","",IFERROR(INDEX(Úrvinnsla!$B$2:$B$421,MATCH($A158,Úrvinnsla!$E$2:$E$421,0)),""))</f>
        <v>Gunnbjörn Marinósson</v>
      </c>
      <c r="C158" s="63">
        <f ca="1">IFERROR(INDEX(Úrvinnsla!$C$2:$C$421,MATCH($A158,Úrvinnsla!$E$2:$E$421,0)),"")</f>
        <v>189.0001</v>
      </c>
      <c r="D158" s="62">
        <f ca="1">IF(OFFSET(Nafnalisti!$C$3,MATCH($B158,Nafnalisti!$B$4:$B$425,0),COUNTA($D$3:D$3))=0,"",OFFSET(Nafnalisti!$C$3,MATCH($B158,Nafnalisti!$B$4:$B$425,0),COUNTA($D$3:D$3)))</f>
        <v>65</v>
      </c>
      <c r="E158" s="62">
        <f ca="1">IF(OFFSET(Nafnalisti!$C$3,MATCH($B158,Nafnalisti!$B$4:$B$425,0),COUNTA($D$3:E$3))=0,"",OFFSET(Nafnalisti!$C$3,MATCH($B158,Nafnalisti!$B$4:$B$425,0),COUNTA($D$3:E$3)))</f>
        <v>63</v>
      </c>
      <c r="F158" s="62">
        <f ca="1">IF(OFFSET(Nafnalisti!$C$3,MATCH($B158,Nafnalisti!$B$4:$B$425,0),COUNTA($D$3:F$3))=0,"",OFFSET(Nafnalisti!$C$3,MATCH($B158,Nafnalisti!$B$4:$B$425,0),COUNTA($D$3:F$3)))</f>
        <v>61</v>
      </c>
      <c r="G158" s="62" t="str">
        <f ca="1">IF(OFFSET(Nafnalisti!$C$3,MATCH($B158,Nafnalisti!$B$4:$B$425,0),COUNTA($D$3:G$3))=0,"",OFFSET(Nafnalisti!$C$3,MATCH($B158,Nafnalisti!$B$4:$B$425,0),COUNTA($D$3:G$3)))</f>
        <v/>
      </c>
      <c r="H158" s="62" t="str">
        <f ca="1">IF(OFFSET(Nafnalisti!$C$3,MATCH($B158,Nafnalisti!$B$4:$B$425,0),COUNTA($D$3:H$3))=0,"",OFFSET(Nafnalisti!$C$3,MATCH($B158,Nafnalisti!$B$4:$B$425,0),COUNTA($D$3:H$3)))</f>
        <v/>
      </c>
      <c r="I158" s="62" t="str">
        <f ca="1">IF(OFFSET(Nafnalisti!$C$3,MATCH($B158,Nafnalisti!$B$4:$B$425,0),COUNTA($D$3:I$3))=0,"",OFFSET(Nafnalisti!$C$3,MATCH($B158,Nafnalisti!$B$4:$B$425,0),COUNTA($D$3:I$3)))</f>
        <v/>
      </c>
      <c r="J158" s="62" t="str">
        <f ca="1">IF(OFFSET(Nafnalisti!$C$3,MATCH($B158,Nafnalisti!$B$4:$B$425,0),COUNTA($D$3:J$3))=0,"",OFFSET(Nafnalisti!$C$3,MATCH($B158,Nafnalisti!$B$4:$B$425,0),COUNTA($D$3:J$3)))</f>
        <v/>
      </c>
      <c r="K158" s="62" t="str">
        <f ca="1">IF(OFFSET(Nafnalisti!$C$3,MATCH($B158,Nafnalisti!$B$4:$B$425,0),COUNTA($D$3:K$3))=0,"",OFFSET(Nafnalisti!$C$3,MATCH($B158,Nafnalisti!$B$4:$B$425,0),COUNTA($D$3:K$3)))</f>
        <v/>
      </c>
      <c r="L158" s="62" t="str">
        <f ca="1">IF(OFFSET(Nafnalisti!$C$3,MATCH($B158,Nafnalisti!$B$4:$B$425,0),COUNTA($D$3:L$3))=0,"",OFFSET(Nafnalisti!$C$3,MATCH($B158,Nafnalisti!$B$4:$B$425,0),COUNTA($D$3:L$3)))</f>
        <v/>
      </c>
      <c r="M158" s="62" t="str">
        <f ca="1">IF(OFFSET(Nafnalisti!$C$3,MATCH($B158,Nafnalisti!$B$4:$B$425,0),COUNTA($D$3:M$3))=0,"",OFFSET(Nafnalisti!$C$3,MATCH($B158,Nafnalisti!$B$4:$B$425,0),COUNTA($D$3:M$3)))</f>
        <v/>
      </c>
      <c r="P158" s="1"/>
      <c r="T158" s="1"/>
      <c r="U158" s="1"/>
      <c r="V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8" customHeight="1" x14ac:dyDescent="0.2">
      <c r="A159" s="60">
        <f ca="1">IF(COUNT($A$4:A158)+1&gt;MAX(Nafnalisti!$S$4:$S$425),"",A158+1)</f>
        <v>156</v>
      </c>
      <c r="B159" s="61" t="str">
        <f ca="1">IF(A159="","",IFERROR(INDEX(Úrvinnsla!$B$2:$B$421,MATCH($A159,Úrvinnsla!$E$2:$E$421,0)),""))</f>
        <v>Arnar Ottesen</v>
      </c>
      <c r="C159" s="63">
        <f ca="1">IFERROR(INDEX(Úrvinnsla!$C$2:$C$421,MATCH($A159,Úrvinnsla!$E$2:$E$421,0)),"")</f>
        <v>190.0001</v>
      </c>
      <c r="D159" s="62" t="str">
        <f ca="1">IF(OFFSET(Nafnalisti!$C$3,MATCH($B159,Nafnalisti!$B$4:$B$425,0),COUNTA($D$3:D$3))=0,"",OFFSET(Nafnalisti!$C$3,MATCH($B159,Nafnalisti!$B$4:$B$425,0),COUNTA($D$3:D$3)))</f>
        <v/>
      </c>
      <c r="E159" s="62">
        <f ca="1">IF(OFFSET(Nafnalisti!$C$3,MATCH($B159,Nafnalisti!$B$4:$B$425,0),COUNTA($D$3:E$3))=0,"",OFFSET(Nafnalisti!$C$3,MATCH($B159,Nafnalisti!$B$4:$B$425,0),COUNTA($D$3:E$3)))</f>
        <v>64</v>
      </c>
      <c r="F159" s="62">
        <f ca="1">IF(OFFSET(Nafnalisti!$C$3,MATCH($B159,Nafnalisti!$B$4:$B$425,0),COUNTA($D$3:F$3))=0,"",OFFSET(Nafnalisti!$C$3,MATCH($B159,Nafnalisti!$B$4:$B$425,0),COUNTA($D$3:F$3)))</f>
        <v>60</v>
      </c>
      <c r="G159" s="62" t="str">
        <f ca="1">IF(OFFSET(Nafnalisti!$C$3,MATCH($B159,Nafnalisti!$B$4:$B$425,0),COUNTA($D$3:G$3))=0,"",OFFSET(Nafnalisti!$C$3,MATCH($B159,Nafnalisti!$B$4:$B$425,0),COUNTA($D$3:G$3)))</f>
        <v/>
      </c>
      <c r="H159" s="62">
        <f ca="1">IF(OFFSET(Nafnalisti!$C$3,MATCH($B159,Nafnalisti!$B$4:$B$425,0),COUNTA($D$3:H$3))=0,"",OFFSET(Nafnalisti!$C$3,MATCH($B159,Nafnalisti!$B$4:$B$425,0),COUNTA($D$3:H$3)))</f>
        <v>66</v>
      </c>
      <c r="I159" s="62" t="str">
        <f ca="1">IF(OFFSET(Nafnalisti!$C$3,MATCH($B159,Nafnalisti!$B$4:$B$425,0),COUNTA($D$3:I$3))=0,"",OFFSET(Nafnalisti!$C$3,MATCH($B159,Nafnalisti!$B$4:$B$425,0),COUNTA($D$3:I$3)))</f>
        <v/>
      </c>
      <c r="J159" s="62" t="str">
        <f ca="1">IF(OFFSET(Nafnalisti!$C$3,MATCH($B159,Nafnalisti!$B$4:$B$425,0),COUNTA($D$3:J$3))=0,"",OFFSET(Nafnalisti!$C$3,MATCH($B159,Nafnalisti!$B$4:$B$425,0),COUNTA($D$3:J$3)))</f>
        <v/>
      </c>
      <c r="K159" s="62" t="str">
        <f ca="1">IF(OFFSET(Nafnalisti!$C$3,MATCH($B159,Nafnalisti!$B$4:$B$425,0),COUNTA($D$3:K$3))=0,"",OFFSET(Nafnalisti!$C$3,MATCH($B159,Nafnalisti!$B$4:$B$425,0),COUNTA($D$3:K$3)))</f>
        <v/>
      </c>
      <c r="L159" s="62" t="str">
        <f ca="1">IF(OFFSET(Nafnalisti!$C$3,MATCH($B159,Nafnalisti!$B$4:$B$425,0),COUNTA($D$3:L$3))=0,"",OFFSET(Nafnalisti!$C$3,MATCH($B159,Nafnalisti!$B$4:$B$425,0),COUNTA($D$3:L$3)))</f>
        <v/>
      </c>
      <c r="M159" s="62" t="str">
        <f ca="1">IF(OFFSET(Nafnalisti!$C$3,MATCH($B159,Nafnalisti!$B$4:$B$425,0),COUNTA($D$3:M$3))=0,"",OFFSET(Nafnalisti!$C$3,MATCH($B159,Nafnalisti!$B$4:$B$425,0),COUNTA($D$3:M$3)))</f>
        <v/>
      </c>
      <c r="P159" s="1"/>
      <c r="T159" s="1"/>
      <c r="U159" s="1"/>
      <c r="V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8" customHeight="1" x14ac:dyDescent="0.2">
      <c r="A160" s="60">
        <f ca="1">IF(COUNT($A$4:A159)+1&gt;MAX(Nafnalisti!$S$4:$S$425),"",A159+1)</f>
        <v>157</v>
      </c>
      <c r="B160" s="61" t="str">
        <f ca="1">IF(A160="","",IFERROR(INDEX(Úrvinnsla!$B$2:$B$421,MATCH($A160,Úrvinnsla!$E$2:$E$421,0)),""))</f>
        <v>Geir Þorsteinsson</v>
      </c>
      <c r="C160" s="63">
        <f ca="1">IFERROR(INDEX(Úrvinnsla!$C$2:$C$421,MATCH($A160,Úrvinnsla!$E$2:$E$421,0)),"")</f>
        <v>190.0001</v>
      </c>
      <c r="D160" s="62">
        <f ca="1">IF(OFFSET(Nafnalisti!$C$3,MATCH($B160,Nafnalisti!$B$4:$B$425,0),COUNTA($D$3:D$3))=0,"",OFFSET(Nafnalisti!$C$3,MATCH($B160,Nafnalisti!$B$4:$B$425,0),COUNTA($D$3:D$3)))</f>
        <v>65</v>
      </c>
      <c r="E160" s="62">
        <f ca="1">IF(OFFSET(Nafnalisti!$C$3,MATCH($B160,Nafnalisti!$B$4:$B$425,0),COUNTA($D$3:E$3))=0,"",OFFSET(Nafnalisti!$C$3,MATCH($B160,Nafnalisti!$B$4:$B$425,0),COUNTA($D$3:E$3)))</f>
        <v>64</v>
      </c>
      <c r="F160" s="62" t="str">
        <f ca="1">IF(OFFSET(Nafnalisti!$C$3,MATCH($B160,Nafnalisti!$B$4:$B$425,0),COUNTA($D$3:F$3))=0,"",OFFSET(Nafnalisti!$C$3,MATCH($B160,Nafnalisti!$B$4:$B$425,0),COUNTA($D$3:F$3)))</f>
        <v/>
      </c>
      <c r="G160" s="62" t="str">
        <f ca="1">IF(OFFSET(Nafnalisti!$C$3,MATCH($B160,Nafnalisti!$B$4:$B$425,0),COUNTA($D$3:G$3))=0,"",OFFSET(Nafnalisti!$C$3,MATCH($B160,Nafnalisti!$B$4:$B$425,0),COUNTA($D$3:G$3)))</f>
        <v/>
      </c>
      <c r="H160" s="62">
        <f ca="1">IF(OFFSET(Nafnalisti!$C$3,MATCH($B160,Nafnalisti!$B$4:$B$425,0),COUNTA($D$3:H$3))=0,"",OFFSET(Nafnalisti!$C$3,MATCH($B160,Nafnalisti!$B$4:$B$425,0),COUNTA($D$3:H$3)))</f>
        <v>61</v>
      </c>
      <c r="I160" s="62" t="str">
        <f ca="1">IF(OFFSET(Nafnalisti!$C$3,MATCH($B160,Nafnalisti!$B$4:$B$425,0),COUNTA($D$3:I$3))=0,"",OFFSET(Nafnalisti!$C$3,MATCH($B160,Nafnalisti!$B$4:$B$425,0),COUNTA($D$3:I$3)))</f>
        <v/>
      </c>
      <c r="J160" s="62" t="str">
        <f ca="1">IF(OFFSET(Nafnalisti!$C$3,MATCH($B160,Nafnalisti!$B$4:$B$425,0),COUNTA($D$3:J$3))=0,"",OFFSET(Nafnalisti!$C$3,MATCH($B160,Nafnalisti!$B$4:$B$425,0),COUNTA($D$3:J$3)))</f>
        <v/>
      </c>
      <c r="K160" s="62" t="str">
        <f ca="1">IF(OFFSET(Nafnalisti!$C$3,MATCH($B160,Nafnalisti!$B$4:$B$425,0),COUNTA($D$3:K$3))=0,"",OFFSET(Nafnalisti!$C$3,MATCH($B160,Nafnalisti!$B$4:$B$425,0),COUNTA($D$3:K$3)))</f>
        <v/>
      </c>
      <c r="L160" s="62" t="str">
        <f ca="1">IF(OFFSET(Nafnalisti!$C$3,MATCH($B160,Nafnalisti!$B$4:$B$425,0),COUNTA($D$3:L$3))=0,"",OFFSET(Nafnalisti!$C$3,MATCH($B160,Nafnalisti!$B$4:$B$425,0),COUNTA($D$3:L$3)))</f>
        <v/>
      </c>
      <c r="M160" s="62" t="str">
        <f ca="1">IF(OFFSET(Nafnalisti!$C$3,MATCH($B160,Nafnalisti!$B$4:$B$425,0),COUNTA($D$3:M$3))=0,"",OFFSET(Nafnalisti!$C$3,MATCH($B160,Nafnalisti!$B$4:$B$425,0),COUNTA($D$3:M$3)))</f>
        <v/>
      </c>
      <c r="P160" s="1"/>
      <c r="T160" s="1"/>
      <c r="U160" s="1"/>
      <c r="V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8" customHeight="1" x14ac:dyDescent="0.2">
      <c r="A161" s="60">
        <f ca="1">IF(COUNT($A$4:A160)+1&gt;MAX(Nafnalisti!$S$4:$S$425),"",A160+1)</f>
        <v>158</v>
      </c>
      <c r="B161" s="61" t="str">
        <f ca="1">IF(A161="","",IFERROR(INDEX(Úrvinnsla!$B$2:$B$421,MATCH($A161,Úrvinnsla!$E$2:$E$421,0)),""))</f>
        <v>Pétur Geir Svavarsson</v>
      </c>
      <c r="C161" s="63">
        <f ca="1">IFERROR(INDEX(Úrvinnsla!$C$2:$C$421,MATCH($A161,Úrvinnsla!$E$2:$E$421,0)),"")</f>
        <v>190.0001</v>
      </c>
      <c r="D161" s="62">
        <f ca="1">IF(OFFSET(Nafnalisti!$C$3,MATCH($B161,Nafnalisti!$B$4:$B$425,0),COUNTA($D$3:D$3))=0,"",OFFSET(Nafnalisti!$C$3,MATCH($B161,Nafnalisti!$B$4:$B$425,0),COUNTA($D$3:D$3)))</f>
        <v>64</v>
      </c>
      <c r="E161" s="62">
        <f ca="1">IF(OFFSET(Nafnalisti!$C$3,MATCH($B161,Nafnalisti!$B$4:$B$425,0),COUNTA($D$3:E$3))=0,"",OFFSET(Nafnalisti!$C$3,MATCH($B161,Nafnalisti!$B$4:$B$425,0),COUNTA($D$3:E$3)))</f>
        <v>66</v>
      </c>
      <c r="F161" s="62">
        <f ca="1">IF(OFFSET(Nafnalisti!$C$3,MATCH($B161,Nafnalisti!$B$4:$B$425,0),COUNTA($D$3:F$3))=0,"",OFFSET(Nafnalisti!$C$3,MATCH($B161,Nafnalisti!$B$4:$B$425,0),COUNTA($D$3:F$3)))</f>
        <v>60</v>
      </c>
      <c r="G161" s="62" t="str">
        <f ca="1">IF(OFFSET(Nafnalisti!$C$3,MATCH($B161,Nafnalisti!$B$4:$B$425,0),COUNTA($D$3:G$3))=0,"",OFFSET(Nafnalisti!$C$3,MATCH($B161,Nafnalisti!$B$4:$B$425,0),COUNTA($D$3:G$3)))</f>
        <v/>
      </c>
      <c r="H161" s="62" t="str">
        <f ca="1">IF(OFFSET(Nafnalisti!$C$3,MATCH($B161,Nafnalisti!$B$4:$B$425,0),COUNTA($D$3:H$3))=0,"",OFFSET(Nafnalisti!$C$3,MATCH($B161,Nafnalisti!$B$4:$B$425,0),COUNTA($D$3:H$3)))</f>
        <v/>
      </c>
      <c r="I161" s="62" t="str">
        <f ca="1">IF(OFFSET(Nafnalisti!$C$3,MATCH($B161,Nafnalisti!$B$4:$B$425,0),COUNTA($D$3:I$3))=0,"",OFFSET(Nafnalisti!$C$3,MATCH($B161,Nafnalisti!$B$4:$B$425,0),COUNTA($D$3:I$3)))</f>
        <v/>
      </c>
      <c r="J161" s="62" t="str">
        <f ca="1">IF(OFFSET(Nafnalisti!$C$3,MATCH($B161,Nafnalisti!$B$4:$B$425,0),COUNTA($D$3:J$3))=0,"",OFFSET(Nafnalisti!$C$3,MATCH($B161,Nafnalisti!$B$4:$B$425,0),COUNTA($D$3:J$3)))</f>
        <v/>
      </c>
      <c r="K161" s="62" t="str">
        <f ca="1">IF(OFFSET(Nafnalisti!$C$3,MATCH($B161,Nafnalisti!$B$4:$B$425,0),COUNTA($D$3:K$3))=0,"",OFFSET(Nafnalisti!$C$3,MATCH($B161,Nafnalisti!$B$4:$B$425,0),COUNTA($D$3:K$3)))</f>
        <v/>
      </c>
      <c r="L161" s="62" t="str">
        <f ca="1">IF(OFFSET(Nafnalisti!$C$3,MATCH($B161,Nafnalisti!$B$4:$B$425,0),COUNTA($D$3:L$3))=0,"",OFFSET(Nafnalisti!$C$3,MATCH($B161,Nafnalisti!$B$4:$B$425,0),COUNTA($D$3:L$3)))</f>
        <v/>
      </c>
      <c r="M161" s="62" t="str">
        <f ca="1">IF(OFFSET(Nafnalisti!$C$3,MATCH($B161,Nafnalisti!$B$4:$B$425,0),COUNTA($D$3:M$3))=0,"",OFFSET(Nafnalisti!$C$3,MATCH($B161,Nafnalisti!$B$4:$B$425,0),COUNTA($D$3:M$3)))</f>
        <v/>
      </c>
      <c r="P161" s="1"/>
      <c r="T161" s="1"/>
      <c r="U161" s="1"/>
      <c r="V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8" customHeight="1" x14ac:dyDescent="0.2">
      <c r="A162" s="60">
        <f ca="1">IF(COUNT($A$4:A161)+1&gt;MAX(Nafnalisti!$S$4:$S$425),"",A161+1)</f>
        <v>159</v>
      </c>
      <c r="B162" s="61" t="str">
        <f ca="1">IF(A162="","",IFERROR(INDEX(Úrvinnsla!$B$2:$B$421,MATCH($A162,Úrvinnsla!$E$2:$E$421,0)),""))</f>
        <v>Hjörtur Þorgilsson</v>
      </c>
      <c r="C162" s="63">
        <f ca="1">IFERROR(INDEX(Úrvinnsla!$C$2:$C$421,MATCH($A162,Úrvinnsla!$E$2:$E$421,0)),"")</f>
        <v>191.0001</v>
      </c>
      <c r="D162" s="62" t="str">
        <f ca="1">IF(OFFSET(Nafnalisti!$C$3,MATCH($B162,Nafnalisti!$B$4:$B$425,0),COUNTA($D$3:D$3))=0,"",OFFSET(Nafnalisti!$C$3,MATCH($B162,Nafnalisti!$B$4:$B$425,0),COUNTA($D$3:D$3)))</f>
        <v/>
      </c>
      <c r="E162" s="62">
        <f ca="1">IF(OFFSET(Nafnalisti!$C$3,MATCH($B162,Nafnalisti!$B$4:$B$425,0),COUNTA($D$3:E$3))=0,"",OFFSET(Nafnalisti!$C$3,MATCH($B162,Nafnalisti!$B$4:$B$425,0),COUNTA($D$3:E$3)))</f>
        <v>58</v>
      </c>
      <c r="F162" s="62">
        <f ca="1">IF(OFFSET(Nafnalisti!$C$3,MATCH($B162,Nafnalisti!$B$4:$B$425,0),COUNTA($D$3:F$3))=0,"",OFFSET(Nafnalisti!$C$3,MATCH($B162,Nafnalisti!$B$4:$B$425,0),COUNTA($D$3:F$3)))</f>
        <v>65</v>
      </c>
      <c r="G162" s="62">
        <f ca="1">IF(OFFSET(Nafnalisti!$C$3,MATCH($B162,Nafnalisti!$B$4:$B$425,0),COUNTA($D$3:G$3))=0,"",OFFSET(Nafnalisti!$C$3,MATCH($B162,Nafnalisti!$B$4:$B$425,0),COUNTA($D$3:G$3)))</f>
        <v>68</v>
      </c>
      <c r="H162" s="62" t="str">
        <f ca="1">IF(OFFSET(Nafnalisti!$C$3,MATCH($B162,Nafnalisti!$B$4:$B$425,0),COUNTA($D$3:H$3))=0,"",OFFSET(Nafnalisti!$C$3,MATCH($B162,Nafnalisti!$B$4:$B$425,0),COUNTA($D$3:H$3)))</f>
        <v/>
      </c>
      <c r="I162" s="62" t="str">
        <f ca="1">IF(OFFSET(Nafnalisti!$C$3,MATCH($B162,Nafnalisti!$B$4:$B$425,0),COUNTA($D$3:I$3))=0,"",OFFSET(Nafnalisti!$C$3,MATCH($B162,Nafnalisti!$B$4:$B$425,0),COUNTA($D$3:I$3)))</f>
        <v/>
      </c>
      <c r="J162" s="62" t="str">
        <f ca="1">IF(OFFSET(Nafnalisti!$C$3,MATCH($B162,Nafnalisti!$B$4:$B$425,0),COUNTA($D$3:J$3))=0,"",OFFSET(Nafnalisti!$C$3,MATCH($B162,Nafnalisti!$B$4:$B$425,0),COUNTA($D$3:J$3)))</f>
        <v/>
      </c>
      <c r="K162" s="62" t="str">
        <f ca="1">IF(OFFSET(Nafnalisti!$C$3,MATCH($B162,Nafnalisti!$B$4:$B$425,0),COUNTA($D$3:K$3))=0,"",OFFSET(Nafnalisti!$C$3,MATCH($B162,Nafnalisti!$B$4:$B$425,0),COUNTA($D$3:K$3)))</f>
        <v/>
      </c>
      <c r="L162" s="62" t="str">
        <f ca="1">IF(OFFSET(Nafnalisti!$C$3,MATCH($B162,Nafnalisti!$B$4:$B$425,0),COUNTA($D$3:L$3))=0,"",OFFSET(Nafnalisti!$C$3,MATCH($B162,Nafnalisti!$B$4:$B$425,0),COUNTA($D$3:L$3)))</f>
        <v/>
      </c>
      <c r="M162" s="62" t="str">
        <f ca="1">IF(OFFSET(Nafnalisti!$C$3,MATCH($B162,Nafnalisti!$B$4:$B$425,0),COUNTA($D$3:M$3))=0,"",OFFSET(Nafnalisti!$C$3,MATCH($B162,Nafnalisti!$B$4:$B$425,0),COUNTA($D$3:M$3)))</f>
        <v/>
      </c>
      <c r="P162" s="1"/>
      <c r="T162" s="1"/>
      <c r="U162" s="1"/>
      <c r="V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8" customHeight="1" x14ac:dyDescent="0.2">
      <c r="A163" s="60">
        <f ca="1">IF(COUNT($A$4:A162)+1&gt;MAX(Nafnalisti!$S$4:$S$425),"",A162+1)</f>
        <v>160</v>
      </c>
      <c r="B163" s="61" t="str">
        <f ca="1">IF(A163="","",IFERROR(INDEX(Úrvinnsla!$B$2:$B$421,MATCH($A163,Úrvinnsla!$E$2:$E$421,0)),""))</f>
        <v>Þórður Gíslason</v>
      </c>
      <c r="C163" s="63">
        <f ca="1">IFERROR(INDEX(Úrvinnsla!$C$2:$C$421,MATCH($A163,Úrvinnsla!$E$2:$E$421,0)),"")</f>
        <v>192.0001</v>
      </c>
      <c r="D163" s="62">
        <f ca="1">IF(OFFSET(Nafnalisti!$C$3,MATCH($B163,Nafnalisti!$B$4:$B$425,0),COUNTA($D$3:D$3))=0,"",OFFSET(Nafnalisti!$C$3,MATCH($B163,Nafnalisti!$B$4:$B$425,0),COUNTA($D$3:D$3)))</f>
        <v>63</v>
      </c>
      <c r="E163" s="62">
        <f ca="1">IF(OFFSET(Nafnalisti!$C$3,MATCH($B163,Nafnalisti!$B$4:$B$425,0),COUNTA($D$3:E$3))=0,"",OFFSET(Nafnalisti!$C$3,MATCH($B163,Nafnalisti!$B$4:$B$425,0),COUNTA($D$3:E$3)))</f>
        <v>67</v>
      </c>
      <c r="F163" s="62" t="str">
        <f ca="1">IF(OFFSET(Nafnalisti!$C$3,MATCH($B163,Nafnalisti!$B$4:$B$425,0),COUNTA($D$3:F$3))=0,"",OFFSET(Nafnalisti!$C$3,MATCH($B163,Nafnalisti!$B$4:$B$425,0),COUNTA($D$3:F$3)))</f>
        <v/>
      </c>
      <c r="G163" s="62" t="str">
        <f ca="1">IF(OFFSET(Nafnalisti!$C$3,MATCH($B163,Nafnalisti!$B$4:$B$425,0),COUNTA($D$3:G$3))=0,"",OFFSET(Nafnalisti!$C$3,MATCH($B163,Nafnalisti!$B$4:$B$425,0),COUNTA($D$3:G$3)))</f>
        <v/>
      </c>
      <c r="H163" s="62">
        <f ca="1">IF(OFFSET(Nafnalisti!$C$3,MATCH($B163,Nafnalisti!$B$4:$B$425,0),COUNTA($D$3:H$3))=0,"",OFFSET(Nafnalisti!$C$3,MATCH($B163,Nafnalisti!$B$4:$B$425,0),COUNTA($D$3:H$3)))</f>
        <v>62</v>
      </c>
      <c r="I163" s="62" t="str">
        <f ca="1">IF(OFFSET(Nafnalisti!$C$3,MATCH($B163,Nafnalisti!$B$4:$B$425,0),COUNTA($D$3:I$3))=0,"",OFFSET(Nafnalisti!$C$3,MATCH($B163,Nafnalisti!$B$4:$B$425,0),COUNTA($D$3:I$3)))</f>
        <v/>
      </c>
      <c r="J163" s="62" t="str">
        <f ca="1">IF(OFFSET(Nafnalisti!$C$3,MATCH($B163,Nafnalisti!$B$4:$B$425,0),COUNTA($D$3:J$3))=0,"",OFFSET(Nafnalisti!$C$3,MATCH($B163,Nafnalisti!$B$4:$B$425,0),COUNTA($D$3:J$3)))</f>
        <v/>
      </c>
      <c r="K163" s="62" t="str">
        <f ca="1">IF(OFFSET(Nafnalisti!$C$3,MATCH($B163,Nafnalisti!$B$4:$B$425,0),COUNTA($D$3:K$3))=0,"",OFFSET(Nafnalisti!$C$3,MATCH($B163,Nafnalisti!$B$4:$B$425,0),COUNTA($D$3:K$3)))</f>
        <v/>
      </c>
      <c r="L163" s="62" t="str">
        <f ca="1">IF(OFFSET(Nafnalisti!$C$3,MATCH($B163,Nafnalisti!$B$4:$B$425,0),COUNTA($D$3:L$3))=0,"",OFFSET(Nafnalisti!$C$3,MATCH($B163,Nafnalisti!$B$4:$B$425,0),COUNTA($D$3:L$3)))</f>
        <v/>
      </c>
      <c r="M163" s="62" t="str">
        <f ca="1">IF(OFFSET(Nafnalisti!$C$3,MATCH($B163,Nafnalisti!$B$4:$B$425,0),COUNTA($D$3:M$3))=0,"",OFFSET(Nafnalisti!$C$3,MATCH($B163,Nafnalisti!$B$4:$B$425,0),COUNTA($D$3:M$3)))</f>
        <v/>
      </c>
      <c r="P163" s="1"/>
      <c r="T163" s="1"/>
      <c r="U163" s="1"/>
      <c r="V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8" customHeight="1" x14ac:dyDescent="0.2">
      <c r="A164" s="60">
        <f ca="1">IF(COUNT($A$4:A163)+1&gt;MAX(Nafnalisti!$S$4:$S$425),"",A163+1)</f>
        <v>161</v>
      </c>
      <c r="B164" s="61" t="str">
        <f ca="1">IF(A164="","",IFERROR(INDEX(Úrvinnsla!$B$2:$B$421,MATCH($A164,Úrvinnsla!$E$2:$E$421,0)),""))</f>
        <v>Benedikt Egilsson</v>
      </c>
      <c r="C164" s="63">
        <f ca="1">IFERROR(INDEX(Úrvinnsla!$C$2:$C$421,MATCH($A164,Úrvinnsla!$E$2:$E$421,0)),"")</f>
        <v>192.0001</v>
      </c>
      <c r="D164" s="62" t="str">
        <f ca="1">IF(OFFSET(Nafnalisti!$C$3,MATCH($B164,Nafnalisti!$B$4:$B$425,0),COUNTA($D$3:D$3))=0,"",OFFSET(Nafnalisti!$C$3,MATCH($B164,Nafnalisti!$B$4:$B$425,0),COUNTA($D$3:D$3)))</f>
        <v/>
      </c>
      <c r="E164" s="62">
        <f ca="1">IF(OFFSET(Nafnalisti!$C$3,MATCH($B164,Nafnalisti!$B$4:$B$425,0),COUNTA($D$3:E$3))=0,"",OFFSET(Nafnalisti!$C$3,MATCH($B164,Nafnalisti!$B$4:$B$425,0),COUNTA($D$3:E$3)))</f>
        <v>64</v>
      </c>
      <c r="F164" s="62">
        <f ca="1">IF(OFFSET(Nafnalisti!$C$3,MATCH($B164,Nafnalisti!$B$4:$B$425,0),COUNTA($D$3:F$3))=0,"",OFFSET(Nafnalisti!$C$3,MATCH($B164,Nafnalisti!$B$4:$B$425,0),COUNTA($D$3:F$3)))</f>
        <v>65</v>
      </c>
      <c r="G164" s="62">
        <f ca="1">IF(OFFSET(Nafnalisti!$C$3,MATCH($B164,Nafnalisti!$B$4:$B$425,0),COUNTA($D$3:G$3))=0,"",OFFSET(Nafnalisti!$C$3,MATCH($B164,Nafnalisti!$B$4:$B$425,0),COUNTA($D$3:G$3)))</f>
        <v>63</v>
      </c>
      <c r="H164" s="62" t="str">
        <f ca="1">IF(OFFSET(Nafnalisti!$C$3,MATCH($B164,Nafnalisti!$B$4:$B$425,0),COUNTA($D$3:H$3))=0,"",OFFSET(Nafnalisti!$C$3,MATCH($B164,Nafnalisti!$B$4:$B$425,0),COUNTA($D$3:H$3)))</f>
        <v/>
      </c>
      <c r="I164" s="62" t="str">
        <f ca="1">IF(OFFSET(Nafnalisti!$C$3,MATCH($B164,Nafnalisti!$B$4:$B$425,0),COUNTA($D$3:I$3))=0,"",OFFSET(Nafnalisti!$C$3,MATCH($B164,Nafnalisti!$B$4:$B$425,0),COUNTA($D$3:I$3)))</f>
        <v/>
      </c>
      <c r="J164" s="62" t="str">
        <f ca="1">IF(OFFSET(Nafnalisti!$C$3,MATCH($B164,Nafnalisti!$B$4:$B$425,0),COUNTA($D$3:J$3))=0,"",OFFSET(Nafnalisti!$C$3,MATCH($B164,Nafnalisti!$B$4:$B$425,0),COUNTA($D$3:J$3)))</f>
        <v/>
      </c>
      <c r="K164" s="62" t="str">
        <f ca="1">IF(OFFSET(Nafnalisti!$C$3,MATCH($B164,Nafnalisti!$B$4:$B$425,0),COUNTA($D$3:K$3))=0,"",OFFSET(Nafnalisti!$C$3,MATCH($B164,Nafnalisti!$B$4:$B$425,0),COUNTA($D$3:K$3)))</f>
        <v/>
      </c>
      <c r="L164" s="62" t="str">
        <f ca="1">IF(OFFSET(Nafnalisti!$C$3,MATCH($B164,Nafnalisti!$B$4:$B$425,0),COUNTA($D$3:L$3))=0,"",OFFSET(Nafnalisti!$C$3,MATCH($B164,Nafnalisti!$B$4:$B$425,0),COUNTA($D$3:L$3)))</f>
        <v/>
      </c>
      <c r="M164" s="62" t="str">
        <f ca="1">IF(OFFSET(Nafnalisti!$C$3,MATCH($B164,Nafnalisti!$B$4:$B$425,0),COUNTA($D$3:M$3))=0,"",OFFSET(Nafnalisti!$C$3,MATCH($B164,Nafnalisti!$B$4:$B$425,0),COUNTA($D$3:M$3)))</f>
        <v/>
      </c>
      <c r="P164" s="1"/>
      <c r="T164" s="1"/>
      <c r="U164" s="1"/>
      <c r="V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8" customHeight="1" x14ac:dyDescent="0.2">
      <c r="A165" s="60">
        <f ca="1">IF(COUNT($A$4:A164)+1&gt;MAX(Nafnalisti!$S$4:$S$425),"",A164+1)</f>
        <v>162</v>
      </c>
      <c r="B165" s="61" t="str">
        <f ca="1">IF(A165="","",IFERROR(INDEX(Úrvinnsla!$B$2:$B$421,MATCH($A165,Úrvinnsla!$E$2:$E$421,0)),""))</f>
        <v>Björn Gunnarsson</v>
      </c>
      <c r="C165" s="63">
        <f ca="1">IFERROR(INDEX(Úrvinnsla!$C$2:$C$421,MATCH($A165,Úrvinnsla!$E$2:$E$421,0)),"")</f>
        <v>194.0001</v>
      </c>
      <c r="D165" s="62" t="str">
        <f ca="1">IF(OFFSET(Nafnalisti!$C$3,MATCH($B165,Nafnalisti!$B$4:$B$425,0),COUNTA($D$3:D$3))=0,"",OFFSET(Nafnalisti!$C$3,MATCH($B165,Nafnalisti!$B$4:$B$425,0),COUNTA($D$3:D$3)))</f>
        <v/>
      </c>
      <c r="E165" s="62" t="str">
        <f ca="1">IF(OFFSET(Nafnalisti!$C$3,MATCH($B165,Nafnalisti!$B$4:$B$425,0),COUNTA($D$3:E$3))=0,"",OFFSET(Nafnalisti!$C$3,MATCH($B165,Nafnalisti!$B$4:$B$425,0),COUNTA($D$3:E$3)))</f>
        <v/>
      </c>
      <c r="F165" s="62">
        <f ca="1">IF(OFFSET(Nafnalisti!$C$3,MATCH($B165,Nafnalisti!$B$4:$B$425,0),COUNTA($D$3:F$3))=0,"",OFFSET(Nafnalisti!$C$3,MATCH($B165,Nafnalisti!$B$4:$B$425,0),COUNTA($D$3:F$3)))</f>
        <v>65</v>
      </c>
      <c r="G165" s="62">
        <f ca="1">IF(OFFSET(Nafnalisti!$C$3,MATCH($B165,Nafnalisti!$B$4:$B$425,0),COUNTA($D$3:G$3))=0,"",OFFSET(Nafnalisti!$C$3,MATCH($B165,Nafnalisti!$B$4:$B$425,0),COUNTA($D$3:G$3)))</f>
        <v>62</v>
      </c>
      <c r="H165" s="62">
        <f ca="1">IF(OFFSET(Nafnalisti!$C$3,MATCH($B165,Nafnalisti!$B$4:$B$425,0),COUNTA($D$3:H$3))=0,"",OFFSET(Nafnalisti!$C$3,MATCH($B165,Nafnalisti!$B$4:$B$425,0),COUNTA($D$3:H$3)))</f>
        <v>67</v>
      </c>
      <c r="I165" s="62" t="str">
        <f ca="1">IF(OFFSET(Nafnalisti!$C$3,MATCH($B165,Nafnalisti!$B$4:$B$425,0),COUNTA($D$3:I$3))=0,"",OFFSET(Nafnalisti!$C$3,MATCH($B165,Nafnalisti!$B$4:$B$425,0),COUNTA($D$3:I$3)))</f>
        <v/>
      </c>
      <c r="J165" s="62" t="str">
        <f ca="1">IF(OFFSET(Nafnalisti!$C$3,MATCH($B165,Nafnalisti!$B$4:$B$425,0),COUNTA($D$3:J$3))=0,"",OFFSET(Nafnalisti!$C$3,MATCH($B165,Nafnalisti!$B$4:$B$425,0),COUNTA($D$3:J$3)))</f>
        <v/>
      </c>
      <c r="K165" s="62" t="str">
        <f ca="1">IF(OFFSET(Nafnalisti!$C$3,MATCH($B165,Nafnalisti!$B$4:$B$425,0),COUNTA($D$3:K$3))=0,"",OFFSET(Nafnalisti!$C$3,MATCH($B165,Nafnalisti!$B$4:$B$425,0),COUNTA($D$3:K$3)))</f>
        <v/>
      </c>
      <c r="L165" s="62" t="str">
        <f ca="1">IF(OFFSET(Nafnalisti!$C$3,MATCH($B165,Nafnalisti!$B$4:$B$425,0),COUNTA($D$3:L$3))=0,"",OFFSET(Nafnalisti!$C$3,MATCH($B165,Nafnalisti!$B$4:$B$425,0),COUNTA($D$3:L$3)))</f>
        <v/>
      </c>
      <c r="M165" s="62" t="str">
        <f ca="1">IF(OFFSET(Nafnalisti!$C$3,MATCH($B165,Nafnalisti!$B$4:$B$425,0),COUNTA($D$3:M$3))=0,"",OFFSET(Nafnalisti!$C$3,MATCH($B165,Nafnalisti!$B$4:$B$425,0),COUNTA($D$3:M$3)))</f>
        <v/>
      </c>
      <c r="P165" s="1"/>
      <c r="T165" s="1"/>
      <c r="U165" s="1"/>
      <c r="V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8" customHeight="1" x14ac:dyDescent="0.2">
      <c r="A166" s="60">
        <f ca="1">IF(COUNT($A$4:A165)+1&gt;MAX(Nafnalisti!$S$4:$S$425),"",A165+1)</f>
        <v>163</v>
      </c>
      <c r="B166" s="61" t="str">
        <f ca="1">IF(A166="","",IFERROR(INDEX(Úrvinnsla!$B$2:$B$421,MATCH($A166,Úrvinnsla!$E$2:$E$421,0)),""))</f>
        <v>Hjalti Steinar Sigurbjörnsson</v>
      </c>
      <c r="C166" s="63">
        <f ca="1">IFERROR(INDEX(Úrvinnsla!$C$2:$C$421,MATCH($A166,Úrvinnsla!$E$2:$E$421,0)),"")</f>
        <v>195.0001</v>
      </c>
      <c r="D166" s="62">
        <f ca="1">IF(OFFSET(Nafnalisti!$C$3,MATCH($B166,Nafnalisti!$B$4:$B$425,0),COUNTA($D$3:D$3))=0,"",OFFSET(Nafnalisti!$C$3,MATCH($B166,Nafnalisti!$B$4:$B$425,0),COUNTA($D$3:D$3)))</f>
        <v>69</v>
      </c>
      <c r="E166" s="62">
        <f ca="1">IF(OFFSET(Nafnalisti!$C$3,MATCH($B166,Nafnalisti!$B$4:$B$425,0),COUNTA($D$3:E$3))=0,"",OFFSET(Nafnalisti!$C$3,MATCH($B166,Nafnalisti!$B$4:$B$425,0),COUNTA($D$3:E$3)))</f>
        <v>61</v>
      </c>
      <c r="F166" s="62" t="str">
        <f ca="1">IF(OFFSET(Nafnalisti!$C$3,MATCH($B166,Nafnalisti!$B$4:$B$425,0),COUNTA($D$3:F$3))=0,"",OFFSET(Nafnalisti!$C$3,MATCH($B166,Nafnalisti!$B$4:$B$425,0),COUNTA($D$3:F$3)))</f>
        <v/>
      </c>
      <c r="G166" s="62">
        <f ca="1">IF(OFFSET(Nafnalisti!$C$3,MATCH($B166,Nafnalisti!$B$4:$B$425,0),COUNTA($D$3:G$3))=0,"",OFFSET(Nafnalisti!$C$3,MATCH($B166,Nafnalisti!$B$4:$B$425,0),COUNTA($D$3:G$3)))</f>
        <v>65</v>
      </c>
      <c r="H166" s="62" t="str">
        <f ca="1">IF(OFFSET(Nafnalisti!$C$3,MATCH($B166,Nafnalisti!$B$4:$B$425,0),COUNTA($D$3:H$3))=0,"",OFFSET(Nafnalisti!$C$3,MATCH($B166,Nafnalisti!$B$4:$B$425,0),COUNTA($D$3:H$3)))</f>
        <v/>
      </c>
      <c r="I166" s="62" t="str">
        <f ca="1">IF(OFFSET(Nafnalisti!$C$3,MATCH($B166,Nafnalisti!$B$4:$B$425,0),COUNTA($D$3:I$3))=0,"",OFFSET(Nafnalisti!$C$3,MATCH($B166,Nafnalisti!$B$4:$B$425,0),COUNTA($D$3:I$3)))</f>
        <v/>
      </c>
      <c r="J166" s="62" t="str">
        <f ca="1">IF(OFFSET(Nafnalisti!$C$3,MATCH($B166,Nafnalisti!$B$4:$B$425,0),COUNTA($D$3:J$3))=0,"",OFFSET(Nafnalisti!$C$3,MATCH($B166,Nafnalisti!$B$4:$B$425,0),COUNTA($D$3:J$3)))</f>
        <v/>
      </c>
      <c r="K166" s="62" t="str">
        <f ca="1">IF(OFFSET(Nafnalisti!$C$3,MATCH($B166,Nafnalisti!$B$4:$B$425,0),COUNTA($D$3:K$3))=0,"",OFFSET(Nafnalisti!$C$3,MATCH($B166,Nafnalisti!$B$4:$B$425,0),COUNTA($D$3:K$3)))</f>
        <v/>
      </c>
      <c r="L166" s="62" t="str">
        <f ca="1">IF(OFFSET(Nafnalisti!$C$3,MATCH($B166,Nafnalisti!$B$4:$B$425,0),COUNTA($D$3:L$3))=0,"",OFFSET(Nafnalisti!$C$3,MATCH($B166,Nafnalisti!$B$4:$B$425,0),COUNTA($D$3:L$3)))</f>
        <v/>
      </c>
      <c r="M166" s="62" t="str">
        <f ca="1">IF(OFFSET(Nafnalisti!$C$3,MATCH($B166,Nafnalisti!$B$4:$B$425,0),COUNTA($D$3:M$3))=0,"",OFFSET(Nafnalisti!$C$3,MATCH($B166,Nafnalisti!$B$4:$B$425,0),COUNTA($D$3:M$3)))</f>
        <v/>
      </c>
      <c r="P166" s="1"/>
      <c r="T166" s="1"/>
      <c r="U166" s="1"/>
      <c r="V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8" customHeight="1" x14ac:dyDescent="0.2">
      <c r="A167" s="60">
        <f ca="1">IF(COUNT($A$4:A166)+1&gt;MAX(Nafnalisti!$S$4:$S$425),"",A166+1)</f>
        <v>164</v>
      </c>
      <c r="B167" s="61" t="str">
        <f ca="1">IF(A167="","",IFERROR(INDEX(Úrvinnsla!$B$2:$B$421,MATCH($A167,Úrvinnsla!$E$2:$E$421,0)),""))</f>
        <v>Björgvin Valdimarsson</v>
      </c>
      <c r="C167" s="63">
        <f ca="1">IFERROR(INDEX(Úrvinnsla!$C$2:$C$421,MATCH($A167,Úrvinnsla!$E$2:$E$421,0)),"")</f>
        <v>198.0001</v>
      </c>
      <c r="D167" s="62" t="str">
        <f ca="1">IF(OFFSET(Nafnalisti!$C$3,MATCH($B167,Nafnalisti!$B$4:$B$425,0),COUNTA($D$3:D$3))=0,"",OFFSET(Nafnalisti!$C$3,MATCH($B167,Nafnalisti!$B$4:$B$425,0),COUNTA($D$3:D$3)))</f>
        <v/>
      </c>
      <c r="E167" s="62" t="str">
        <f ca="1">IF(OFFSET(Nafnalisti!$C$3,MATCH($B167,Nafnalisti!$B$4:$B$425,0),COUNTA($D$3:E$3))=0,"",OFFSET(Nafnalisti!$C$3,MATCH($B167,Nafnalisti!$B$4:$B$425,0),COUNTA($D$3:E$3)))</f>
        <v/>
      </c>
      <c r="F167" s="62">
        <f ca="1">IF(OFFSET(Nafnalisti!$C$3,MATCH($B167,Nafnalisti!$B$4:$B$425,0),COUNTA($D$3:F$3))=0,"",OFFSET(Nafnalisti!$C$3,MATCH($B167,Nafnalisti!$B$4:$B$425,0),COUNTA($D$3:F$3)))</f>
        <v>66</v>
      </c>
      <c r="G167" s="62">
        <f ca="1">IF(OFFSET(Nafnalisti!$C$3,MATCH($B167,Nafnalisti!$B$4:$B$425,0),COUNTA($D$3:G$3))=0,"",OFFSET(Nafnalisti!$C$3,MATCH($B167,Nafnalisti!$B$4:$B$425,0),COUNTA($D$3:G$3)))</f>
        <v>65</v>
      </c>
      <c r="H167" s="62">
        <f ca="1">IF(OFFSET(Nafnalisti!$C$3,MATCH($B167,Nafnalisti!$B$4:$B$425,0),COUNTA($D$3:H$3))=0,"",OFFSET(Nafnalisti!$C$3,MATCH($B167,Nafnalisti!$B$4:$B$425,0),COUNTA($D$3:H$3)))</f>
        <v>67</v>
      </c>
      <c r="I167" s="62" t="str">
        <f ca="1">IF(OFFSET(Nafnalisti!$C$3,MATCH($B167,Nafnalisti!$B$4:$B$425,0),COUNTA($D$3:I$3))=0,"",OFFSET(Nafnalisti!$C$3,MATCH($B167,Nafnalisti!$B$4:$B$425,0),COUNTA($D$3:I$3)))</f>
        <v/>
      </c>
      <c r="J167" s="62" t="str">
        <f ca="1">IF(OFFSET(Nafnalisti!$C$3,MATCH($B167,Nafnalisti!$B$4:$B$425,0),COUNTA($D$3:J$3))=0,"",OFFSET(Nafnalisti!$C$3,MATCH($B167,Nafnalisti!$B$4:$B$425,0),COUNTA($D$3:J$3)))</f>
        <v/>
      </c>
      <c r="K167" s="62" t="str">
        <f ca="1">IF(OFFSET(Nafnalisti!$C$3,MATCH($B167,Nafnalisti!$B$4:$B$425,0),COUNTA($D$3:K$3))=0,"",OFFSET(Nafnalisti!$C$3,MATCH($B167,Nafnalisti!$B$4:$B$425,0),COUNTA($D$3:K$3)))</f>
        <v/>
      </c>
      <c r="L167" s="62" t="str">
        <f ca="1">IF(OFFSET(Nafnalisti!$C$3,MATCH($B167,Nafnalisti!$B$4:$B$425,0),COUNTA($D$3:L$3))=0,"",OFFSET(Nafnalisti!$C$3,MATCH($B167,Nafnalisti!$B$4:$B$425,0),COUNTA($D$3:L$3)))</f>
        <v/>
      </c>
      <c r="M167" s="62" t="str">
        <f ca="1">IF(OFFSET(Nafnalisti!$C$3,MATCH($B167,Nafnalisti!$B$4:$B$425,0),COUNTA($D$3:M$3))=0,"",OFFSET(Nafnalisti!$C$3,MATCH($B167,Nafnalisti!$B$4:$B$425,0),COUNTA($D$3:M$3)))</f>
        <v/>
      </c>
      <c r="P167" s="1"/>
      <c r="T167" s="1"/>
      <c r="U167" s="1"/>
      <c r="V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8" customHeight="1" x14ac:dyDescent="0.2">
      <c r="A168" s="60">
        <f ca="1">IF(COUNT($A$4:A167)+1&gt;MAX(Nafnalisti!$S$4:$S$425),"",A167+1)</f>
        <v>165</v>
      </c>
      <c r="B168" s="61" t="str">
        <f ca="1">IF(A168="","",IFERROR(INDEX(Úrvinnsla!$B$2:$B$421,MATCH($A168,Úrvinnsla!$E$2:$E$421,0)),""))</f>
        <v>Steinar Þórisson</v>
      </c>
      <c r="C168" s="63">
        <f ca="1">IFERROR(INDEX(Úrvinnsla!$C$2:$C$421,MATCH($A168,Úrvinnsla!$E$2:$E$421,0)),"")</f>
        <v>198.0001</v>
      </c>
      <c r="D168" s="62">
        <f ca="1">IF(OFFSET(Nafnalisti!$C$3,MATCH($B168,Nafnalisti!$B$4:$B$425,0),COUNTA($D$3:D$3))=0,"",OFFSET(Nafnalisti!$C$3,MATCH($B168,Nafnalisti!$B$4:$B$425,0),COUNTA($D$3:D$3)))</f>
        <v>65</v>
      </c>
      <c r="E168" s="62">
        <f ca="1">IF(OFFSET(Nafnalisti!$C$3,MATCH($B168,Nafnalisti!$B$4:$B$425,0),COUNTA($D$3:E$3))=0,"",OFFSET(Nafnalisti!$C$3,MATCH($B168,Nafnalisti!$B$4:$B$425,0),COUNTA($D$3:E$3)))</f>
        <v>67</v>
      </c>
      <c r="F168" s="62">
        <f ca="1">IF(OFFSET(Nafnalisti!$C$3,MATCH($B168,Nafnalisti!$B$4:$B$425,0),COUNTA($D$3:F$3))=0,"",OFFSET(Nafnalisti!$C$3,MATCH($B168,Nafnalisti!$B$4:$B$425,0),COUNTA($D$3:F$3)))</f>
        <v>66</v>
      </c>
      <c r="G168" s="62" t="str">
        <f ca="1">IF(OFFSET(Nafnalisti!$C$3,MATCH($B168,Nafnalisti!$B$4:$B$425,0),COUNTA($D$3:G$3))=0,"",OFFSET(Nafnalisti!$C$3,MATCH($B168,Nafnalisti!$B$4:$B$425,0),COUNTA($D$3:G$3)))</f>
        <v/>
      </c>
      <c r="H168" s="62" t="str">
        <f ca="1">IF(OFFSET(Nafnalisti!$C$3,MATCH($B168,Nafnalisti!$B$4:$B$425,0),COUNTA($D$3:H$3))=0,"",OFFSET(Nafnalisti!$C$3,MATCH($B168,Nafnalisti!$B$4:$B$425,0),COUNTA($D$3:H$3)))</f>
        <v/>
      </c>
      <c r="I168" s="62" t="str">
        <f ca="1">IF(OFFSET(Nafnalisti!$C$3,MATCH($B168,Nafnalisti!$B$4:$B$425,0),COUNTA($D$3:I$3))=0,"",OFFSET(Nafnalisti!$C$3,MATCH($B168,Nafnalisti!$B$4:$B$425,0),COUNTA($D$3:I$3)))</f>
        <v/>
      </c>
      <c r="J168" s="62" t="str">
        <f ca="1">IF(OFFSET(Nafnalisti!$C$3,MATCH($B168,Nafnalisti!$B$4:$B$425,0),COUNTA($D$3:J$3))=0,"",OFFSET(Nafnalisti!$C$3,MATCH($B168,Nafnalisti!$B$4:$B$425,0),COUNTA($D$3:J$3)))</f>
        <v/>
      </c>
      <c r="K168" s="62" t="str">
        <f ca="1">IF(OFFSET(Nafnalisti!$C$3,MATCH($B168,Nafnalisti!$B$4:$B$425,0),COUNTA($D$3:K$3))=0,"",OFFSET(Nafnalisti!$C$3,MATCH($B168,Nafnalisti!$B$4:$B$425,0),COUNTA($D$3:K$3)))</f>
        <v/>
      </c>
      <c r="L168" s="62" t="str">
        <f ca="1">IF(OFFSET(Nafnalisti!$C$3,MATCH($B168,Nafnalisti!$B$4:$B$425,0),COUNTA($D$3:L$3))=0,"",OFFSET(Nafnalisti!$C$3,MATCH($B168,Nafnalisti!$B$4:$B$425,0),COUNTA($D$3:L$3)))</f>
        <v/>
      </c>
      <c r="M168" s="62" t="str">
        <f ca="1">IF(OFFSET(Nafnalisti!$C$3,MATCH($B168,Nafnalisti!$B$4:$B$425,0),COUNTA($D$3:M$3))=0,"",OFFSET(Nafnalisti!$C$3,MATCH($B168,Nafnalisti!$B$4:$B$425,0),COUNTA($D$3:M$3)))</f>
        <v/>
      </c>
      <c r="P168" s="1"/>
      <c r="T168" s="1"/>
      <c r="U168" s="1"/>
      <c r="V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8" customHeight="1" x14ac:dyDescent="0.2">
      <c r="A169" s="60">
        <f ca="1">IF(COUNT($A$4:A168)+1&gt;MAX(Nafnalisti!$S$4:$S$425),"",A168+1)</f>
        <v>166</v>
      </c>
      <c r="B169" s="61" t="str">
        <f ca="1">IF(A169="","",IFERROR(INDEX(Úrvinnsla!$B$2:$B$421,MATCH($A169,Úrvinnsla!$E$2:$E$421,0)),""))</f>
        <v>Walter Hjartarson</v>
      </c>
      <c r="C169" s="63">
        <f ca="1">IFERROR(INDEX(Úrvinnsla!$C$2:$C$421,MATCH($A169,Úrvinnsla!$E$2:$E$421,0)),"")</f>
        <v>199.0001</v>
      </c>
      <c r="D169" s="62">
        <f ca="1">IF(OFFSET(Nafnalisti!$C$3,MATCH($B169,Nafnalisti!$B$4:$B$425,0),COUNTA($D$3:D$3))=0,"",OFFSET(Nafnalisti!$C$3,MATCH($B169,Nafnalisti!$B$4:$B$425,0),COUNTA($D$3:D$3)))</f>
        <v>63</v>
      </c>
      <c r="E169" s="62" t="str">
        <f ca="1">IF(OFFSET(Nafnalisti!$C$3,MATCH($B169,Nafnalisti!$B$4:$B$425,0),COUNTA($D$3:E$3))=0,"",OFFSET(Nafnalisti!$C$3,MATCH($B169,Nafnalisti!$B$4:$B$425,0),COUNTA($D$3:E$3)))</f>
        <v/>
      </c>
      <c r="F169" s="62">
        <f ca="1">IF(OFFSET(Nafnalisti!$C$3,MATCH($B169,Nafnalisti!$B$4:$B$425,0),COUNTA($D$3:F$3))=0,"",OFFSET(Nafnalisti!$C$3,MATCH($B169,Nafnalisti!$B$4:$B$425,0),COUNTA($D$3:F$3)))</f>
        <v>70</v>
      </c>
      <c r="G169" s="62" t="str">
        <f ca="1">IF(OFFSET(Nafnalisti!$C$3,MATCH($B169,Nafnalisti!$B$4:$B$425,0),COUNTA($D$3:G$3))=0,"",OFFSET(Nafnalisti!$C$3,MATCH($B169,Nafnalisti!$B$4:$B$425,0),COUNTA($D$3:G$3)))</f>
        <v/>
      </c>
      <c r="H169" s="62">
        <f ca="1">IF(OFFSET(Nafnalisti!$C$3,MATCH($B169,Nafnalisti!$B$4:$B$425,0),COUNTA($D$3:H$3))=0,"",OFFSET(Nafnalisti!$C$3,MATCH($B169,Nafnalisti!$B$4:$B$425,0),COUNTA($D$3:H$3)))</f>
        <v>66</v>
      </c>
      <c r="I169" s="62" t="str">
        <f ca="1">IF(OFFSET(Nafnalisti!$C$3,MATCH($B169,Nafnalisti!$B$4:$B$425,0),COUNTA($D$3:I$3))=0,"",OFFSET(Nafnalisti!$C$3,MATCH($B169,Nafnalisti!$B$4:$B$425,0),COUNTA($D$3:I$3)))</f>
        <v/>
      </c>
      <c r="J169" s="62" t="str">
        <f ca="1">IF(OFFSET(Nafnalisti!$C$3,MATCH($B169,Nafnalisti!$B$4:$B$425,0),COUNTA($D$3:J$3))=0,"",OFFSET(Nafnalisti!$C$3,MATCH($B169,Nafnalisti!$B$4:$B$425,0),COUNTA($D$3:J$3)))</f>
        <v/>
      </c>
      <c r="K169" s="62" t="str">
        <f ca="1">IF(OFFSET(Nafnalisti!$C$3,MATCH($B169,Nafnalisti!$B$4:$B$425,0),COUNTA($D$3:K$3))=0,"",OFFSET(Nafnalisti!$C$3,MATCH($B169,Nafnalisti!$B$4:$B$425,0),COUNTA($D$3:K$3)))</f>
        <v/>
      </c>
      <c r="L169" s="62" t="str">
        <f ca="1">IF(OFFSET(Nafnalisti!$C$3,MATCH($B169,Nafnalisti!$B$4:$B$425,0),COUNTA($D$3:L$3))=0,"",OFFSET(Nafnalisti!$C$3,MATCH($B169,Nafnalisti!$B$4:$B$425,0),COUNTA($D$3:L$3)))</f>
        <v/>
      </c>
      <c r="M169" s="62" t="str">
        <f ca="1">IF(OFFSET(Nafnalisti!$C$3,MATCH($B169,Nafnalisti!$B$4:$B$425,0),COUNTA($D$3:M$3))=0,"",OFFSET(Nafnalisti!$C$3,MATCH($B169,Nafnalisti!$B$4:$B$425,0),COUNTA($D$3:M$3)))</f>
        <v/>
      </c>
      <c r="P169" s="1"/>
      <c r="T169" s="1"/>
      <c r="U169" s="1"/>
      <c r="V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8" customHeight="1" x14ac:dyDescent="0.2">
      <c r="A170" s="60">
        <f ca="1">IF(COUNT($A$4:A169)+1&gt;MAX(Nafnalisti!$S$4:$S$425),"",A169+1)</f>
        <v>167</v>
      </c>
      <c r="B170" s="61" t="str">
        <f ca="1">IF(A170="","",IFERROR(INDEX(Úrvinnsla!$B$2:$B$421,MATCH($A170,Úrvinnsla!$E$2:$E$421,0)),""))</f>
        <v>Ólafur Ólafsson</v>
      </c>
      <c r="C170" s="63">
        <f ca="1">IFERROR(INDEX(Úrvinnsla!$C$2:$C$421,MATCH($A170,Úrvinnsla!$E$2:$E$421,0)),"")</f>
        <v>200.0001</v>
      </c>
      <c r="D170" s="62">
        <f ca="1">IF(OFFSET(Nafnalisti!$C$3,MATCH($B170,Nafnalisti!$B$4:$B$425,0),COUNTA($D$3:D$3))=0,"",OFFSET(Nafnalisti!$C$3,MATCH($B170,Nafnalisti!$B$4:$B$425,0),COUNTA($D$3:D$3)))</f>
        <v>66</v>
      </c>
      <c r="E170" s="62">
        <f ca="1">IF(OFFSET(Nafnalisti!$C$3,MATCH($B170,Nafnalisti!$B$4:$B$425,0),COUNTA($D$3:E$3))=0,"",OFFSET(Nafnalisti!$C$3,MATCH($B170,Nafnalisti!$B$4:$B$425,0),COUNTA($D$3:E$3)))</f>
        <v>68</v>
      </c>
      <c r="F170" s="62">
        <f ca="1">IF(OFFSET(Nafnalisti!$C$3,MATCH($B170,Nafnalisti!$B$4:$B$425,0),COUNTA($D$3:F$3))=0,"",OFFSET(Nafnalisti!$C$3,MATCH($B170,Nafnalisti!$B$4:$B$425,0),COUNTA($D$3:F$3)))</f>
        <v>66</v>
      </c>
      <c r="G170" s="62" t="str">
        <f ca="1">IF(OFFSET(Nafnalisti!$C$3,MATCH($B170,Nafnalisti!$B$4:$B$425,0),COUNTA($D$3:G$3))=0,"",OFFSET(Nafnalisti!$C$3,MATCH($B170,Nafnalisti!$B$4:$B$425,0),COUNTA($D$3:G$3)))</f>
        <v/>
      </c>
      <c r="H170" s="62" t="str">
        <f ca="1">IF(OFFSET(Nafnalisti!$C$3,MATCH($B170,Nafnalisti!$B$4:$B$425,0),COUNTA($D$3:H$3))=0,"",OFFSET(Nafnalisti!$C$3,MATCH($B170,Nafnalisti!$B$4:$B$425,0),COUNTA($D$3:H$3)))</f>
        <v/>
      </c>
      <c r="I170" s="62" t="str">
        <f ca="1">IF(OFFSET(Nafnalisti!$C$3,MATCH($B170,Nafnalisti!$B$4:$B$425,0),COUNTA($D$3:I$3))=0,"",OFFSET(Nafnalisti!$C$3,MATCH($B170,Nafnalisti!$B$4:$B$425,0),COUNTA($D$3:I$3)))</f>
        <v/>
      </c>
      <c r="J170" s="62" t="str">
        <f ca="1">IF(OFFSET(Nafnalisti!$C$3,MATCH($B170,Nafnalisti!$B$4:$B$425,0),COUNTA($D$3:J$3))=0,"",OFFSET(Nafnalisti!$C$3,MATCH($B170,Nafnalisti!$B$4:$B$425,0),COUNTA($D$3:J$3)))</f>
        <v/>
      </c>
      <c r="K170" s="62" t="str">
        <f ca="1">IF(OFFSET(Nafnalisti!$C$3,MATCH($B170,Nafnalisti!$B$4:$B$425,0),COUNTA($D$3:K$3))=0,"",OFFSET(Nafnalisti!$C$3,MATCH($B170,Nafnalisti!$B$4:$B$425,0),COUNTA($D$3:K$3)))</f>
        <v/>
      </c>
      <c r="L170" s="62" t="str">
        <f ca="1">IF(OFFSET(Nafnalisti!$C$3,MATCH($B170,Nafnalisti!$B$4:$B$425,0),COUNTA($D$3:L$3))=0,"",OFFSET(Nafnalisti!$C$3,MATCH($B170,Nafnalisti!$B$4:$B$425,0),COUNTA($D$3:L$3)))</f>
        <v/>
      </c>
      <c r="M170" s="62" t="str">
        <f ca="1">IF(OFFSET(Nafnalisti!$C$3,MATCH($B170,Nafnalisti!$B$4:$B$425,0),COUNTA($D$3:M$3))=0,"",OFFSET(Nafnalisti!$C$3,MATCH($B170,Nafnalisti!$B$4:$B$425,0),COUNTA($D$3:M$3)))</f>
        <v/>
      </c>
      <c r="P170" s="1"/>
      <c r="T170" s="1"/>
      <c r="U170" s="1"/>
      <c r="V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8" customHeight="1" x14ac:dyDescent="0.2">
      <c r="A171" s="60">
        <f ca="1">IF(COUNT($A$4:A170)+1&gt;MAX(Nafnalisti!$S$4:$S$425),"",A170+1)</f>
        <v>168</v>
      </c>
      <c r="B171" s="61" t="str">
        <f ca="1">IF(A171="","",IFERROR(INDEX(Úrvinnsla!$B$2:$B$421,MATCH($A171,Úrvinnsla!$E$2:$E$421,0)),""))</f>
        <v>Gylfi Guðmundsson</v>
      </c>
      <c r="C171" s="63">
        <f ca="1">IFERROR(INDEX(Úrvinnsla!$C$2:$C$421,MATCH($A171,Úrvinnsla!$E$2:$E$421,0)),"")</f>
        <v>200.0001</v>
      </c>
      <c r="D171" s="62">
        <f ca="1">IF(OFFSET(Nafnalisti!$C$3,MATCH($B171,Nafnalisti!$B$4:$B$425,0),COUNTA($D$3:D$3))=0,"",OFFSET(Nafnalisti!$C$3,MATCH($B171,Nafnalisti!$B$4:$B$425,0),COUNTA($D$3:D$3)))</f>
        <v>72</v>
      </c>
      <c r="E171" s="62">
        <f ca="1">IF(OFFSET(Nafnalisti!$C$3,MATCH($B171,Nafnalisti!$B$4:$B$425,0),COUNTA($D$3:E$3))=0,"",OFFSET(Nafnalisti!$C$3,MATCH($B171,Nafnalisti!$B$4:$B$425,0),COUNTA($D$3:E$3)))</f>
        <v>67</v>
      </c>
      <c r="F171" s="62">
        <f ca="1">IF(OFFSET(Nafnalisti!$C$3,MATCH($B171,Nafnalisti!$B$4:$B$425,0),COUNTA($D$3:F$3))=0,"",OFFSET(Nafnalisti!$C$3,MATCH($B171,Nafnalisti!$B$4:$B$425,0),COUNTA($D$3:F$3)))</f>
        <v>61</v>
      </c>
      <c r="G171" s="62" t="str">
        <f ca="1">IF(OFFSET(Nafnalisti!$C$3,MATCH($B171,Nafnalisti!$B$4:$B$425,0),COUNTA($D$3:G$3))=0,"",OFFSET(Nafnalisti!$C$3,MATCH($B171,Nafnalisti!$B$4:$B$425,0),COUNTA($D$3:G$3)))</f>
        <v/>
      </c>
      <c r="H171" s="62" t="str">
        <f ca="1">IF(OFFSET(Nafnalisti!$C$3,MATCH($B171,Nafnalisti!$B$4:$B$425,0),COUNTA($D$3:H$3))=0,"",OFFSET(Nafnalisti!$C$3,MATCH($B171,Nafnalisti!$B$4:$B$425,0),COUNTA($D$3:H$3)))</f>
        <v/>
      </c>
      <c r="I171" s="62" t="str">
        <f ca="1">IF(OFFSET(Nafnalisti!$C$3,MATCH($B171,Nafnalisti!$B$4:$B$425,0),COUNTA($D$3:I$3))=0,"",OFFSET(Nafnalisti!$C$3,MATCH($B171,Nafnalisti!$B$4:$B$425,0),COUNTA($D$3:I$3)))</f>
        <v/>
      </c>
      <c r="J171" s="62" t="str">
        <f ca="1">IF(OFFSET(Nafnalisti!$C$3,MATCH($B171,Nafnalisti!$B$4:$B$425,0),COUNTA($D$3:J$3))=0,"",OFFSET(Nafnalisti!$C$3,MATCH($B171,Nafnalisti!$B$4:$B$425,0),COUNTA($D$3:J$3)))</f>
        <v/>
      </c>
      <c r="K171" s="62" t="str">
        <f ca="1">IF(OFFSET(Nafnalisti!$C$3,MATCH($B171,Nafnalisti!$B$4:$B$425,0),COUNTA($D$3:K$3))=0,"",OFFSET(Nafnalisti!$C$3,MATCH($B171,Nafnalisti!$B$4:$B$425,0),COUNTA($D$3:K$3)))</f>
        <v/>
      </c>
      <c r="L171" s="62" t="str">
        <f ca="1">IF(OFFSET(Nafnalisti!$C$3,MATCH($B171,Nafnalisti!$B$4:$B$425,0),COUNTA($D$3:L$3))=0,"",OFFSET(Nafnalisti!$C$3,MATCH($B171,Nafnalisti!$B$4:$B$425,0),COUNTA($D$3:L$3)))</f>
        <v/>
      </c>
      <c r="M171" s="62" t="str">
        <f ca="1">IF(OFFSET(Nafnalisti!$C$3,MATCH($B171,Nafnalisti!$B$4:$B$425,0),COUNTA($D$3:M$3))=0,"",OFFSET(Nafnalisti!$C$3,MATCH($B171,Nafnalisti!$B$4:$B$425,0),COUNTA($D$3:M$3)))</f>
        <v/>
      </c>
      <c r="P171" s="1"/>
      <c r="T171" s="1"/>
      <c r="U171" s="1"/>
      <c r="V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8" customHeight="1" x14ac:dyDescent="0.2">
      <c r="A172" s="60">
        <f ca="1">IF(COUNT($A$4:A171)+1&gt;MAX(Nafnalisti!$S$4:$S$425),"",A171+1)</f>
        <v>169</v>
      </c>
      <c r="B172" s="61" t="str">
        <f ca="1">IF(A172="","",IFERROR(INDEX(Úrvinnsla!$B$2:$B$421,MATCH($A172,Úrvinnsla!$E$2:$E$421,0)),""))</f>
        <v>Guðmundur Helgi Þórarinsson</v>
      </c>
      <c r="C172" s="63">
        <f ca="1">IFERROR(INDEX(Úrvinnsla!$C$2:$C$421,MATCH($A172,Úrvinnsla!$E$2:$E$421,0)),"")</f>
        <v>201.0001</v>
      </c>
      <c r="D172" s="62">
        <f ca="1">IF(OFFSET(Nafnalisti!$C$3,MATCH($B172,Nafnalisti!$B$4:$B$425,0),COUNTA($D$3:D$3))=0,"",OFFSET(Nafnalisti!$C$3,MATCH($B172,Nafnalisti!$B$4:$B$425,0),COUNTA($D$3:D$3)))</f>
        <v>69</v>
      </c>
      <c r="E172" s="62" t="str">
        <f ca="1">IF(OFFSET(Nafnalisti!$C$3,MATCH($B172,Nafnalisti!$B$4:$B$425,0),COUNTA($D$3:E$3))=0,"",OFFSET(Nafnalisti!$C$3,MATCH($B172,Nafnalisti!$B$4:$B$425,0),COUNTA($D$3:E$3)))</f>
        <v/>
      </c>
      <c r="F172" s="62">
        <f ca="1">IF(OFFSET(Nafnalisti!$C$3,MATCH($B172,Nafnalisti!$B$4:$B$425,0),COUNTA($D$3:F$3))=0,"",OFFSET(Nafnalisti!$C$3,MATCH($B172,Nafnalisti!$B$4:$B$425,0),COUNTA($D$3:F$3)))</f>
        <v>61</v>
      </c>
      <c r="G172" s="62" t="str">
        <f ca="1">IF(OFFSET(Nafnalisti!$C$3,MATCH($B172,Nafnalisti!$B$4:$B$425,0),COUNTA($D$3:G$3))=0,"",OFFSET(Nafnalisti!$C$3,MATCH($B172,Nafnalisti!$B$4:$B$425,0),COUNTA($D$3:G$3)))</f>
        <v/>
      </c>
      <c r="H172" s="62">
        <f ca="1">IF(OFFSET(Nafnalisti!$C$3,MATCH($B172,Nafnalisti!$B$4:$B$425,0),COUNTA($D$3:H$3))=0,"",OFFSET(Nafnalisti!$C$3,MATCH($B172,Nafnalisti!$B$4:$B$425,0),COUNTA($D$3:H$3)))</f>
        <v>71</v>
      </c>
      <c r="I172" s="62" t="str">
        <f ca="1">IF(OFFSET(Nafnalisti!$C$3,MATCH($B172,Nafnalisti!$B$4:$B$425,0),COUNTA($D$3:I$3))=0,"",OFFSET(Nafnalisti!$C$3,MATCH($B172,Nafnalisti!$B$4:$B$425,0),COUNTA($D$3:I$3)))</f>
        <v/>
      </c>
      <c r="J172" s="62" t="str">
        <f ca="1">IF(OFFSET(Nafnalisti!$C$3,MATCH($B172,Nafnalisti!$B$4:$B$425,0),COUNTA($D$3:J$3))=0,"",OFFSET(Nafnalisti!$C$3,MATCH($B172,Nafnalisti!$B$4:$B$425,0),COUNTA($D$3:J$3)))</f>
        <v/>
      </c>
      <c r="K172" s="62" t="str">
        <f ca="1">IF(OFFSET(Nafnalisti!$C$3,MATCH($B172,Nafnalisti!$B$4:$B$425,0),COUNTA($D$3:K$3))=0,"",OFFSET(Nafnalisti!$C$3,MATCH($B172,Nafnalisti!$B$4:$B$425,0),COUNTA($D$3:K$3)))</f>
        <v/>
      </c>
      <c r="L172" s="62" t="str">
        <f ca="1">IF(OFFSET(Nafnalisti!$C$3,MATCH($B172,Nafnalisti!$B$4:$B$425,0),COUNTA($D$3:L$3))=0,"",OFFSET(Nafnalisti!$C$3,MATCH($B172,Nafnalisti!$B$4:$B$425,0),COUNTA($D$3:L$3)))</f>
        <v/>
      </c>
      <c r="M172" s="62" t="str">
        <f ca="1">IF(OFFSET(Nafnalisti!$C$3,MATCH($B172,Nafnalisti!$B$4:$B$425,0),COUNTA($D$3:M$3))=0,"",OFFSET(Nafnalisti!$C$3,MATCH($B172,Nafnalisti!$B$4:$B$425,0),COUNTA($D$3:M$3)))</f>
        <v/>
      </c>
      <c r="P172" s="1"/>
      <c r="T172" s="1"/>
      <c r="U172" s="1"/>
      <c r="V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8" customHeight="1" x14ac:dyDescent="0.2">
      <c r="A173" s="60">
        <f ca="1">IF(COUNT($A$4:A172)+1&gt;MAX(Nafnalisti!$S$4:$S$425),"",A172+1)</f>
        <v>170</v>
      </c>
      <c r="B173" s="61" t="str">
        <f ca="1">IF(A173="","",IFERROR(INDEX(Úrvinnsla!$B$2:$B$421,MATCH($A173,Úrvinnsla!$E$2:$E$421,0)),""))</f>
        <v>Kristján Óskarsson </v>
      </c>
      <c r="C173" s="63">
        <f ca="1">IFERROR(INDEX(Úrvinnsla!$C$2:$C$421,MATCH($A173,Úrvinnsla!$E$2:$E$421,0)),"")</f>
        <v>203.0001</v>
      </c>
      <c r="D173" s="62">
        <f ca="1">IF(OFFSET(Nafnalisti!$C$3,MATCH($B173,Nafnalisti!$B$4:$B$425,0),COUNTA($D$3:D$3))=0,"",OFFSET(Nafnalisti!$C$3,MATCH($B173,Nafnalisti!$B$4:$B$425,0),COUNTA($D$3:D$3)))</f>
        <v>66</v>
      </c>
      <c r="E173" s="62">
        <f ca="1">IF(OFFSET(Nafnalisti!$C$3,MATCH($B173,Nafnalisti!$B$4:$B$425,0),COUNTA($D$3:E$3))=0,"",OFFSET(Nafnalisti!$C$3,MATCH($B173,Nafnalisti!$B$4:$B$425,0),COUNTA($D$3:E$3)))</f>
        <v>67</v>
      </c>
      <c r="F173" s="62" t="str">
        <f ca="1">IF(OFFSET(Nafnalisti!$C$3,MATCH($B173,Nafnalisti!$B$4:$B$425,0),COUNTA($D$3:F$3))=0,"",OFFSET(Nafnalisti!$C$3,MATCH($B173,Nafnalisti!$B$4:$B$425,0),COUNTA($D$3:F$3)))</f>
        <v/>
      </c>
      <c r="G173" s="62" t="str">
        <f ca="1">IF(OFFSET(Nafnalisti!$C$3,MATCH($B173,Nafnalisti!$B$4:$B$425,0),COUNTA($D$3:G$3))=0,"",OFFSET(Nafnalisti!$C$3,MATCH($B173,Nafnalisti!$B$4:$B$425,0),COUNTA($D$3:G$3)))</f>
        <v/>
      </c>
      <c r="H173" s="62">
        <f ca="1">IF(OFFSET(Nafnalisti!$C$3,MATCH($B173,Nafnalisti!$B$4:$B$425,0),COUNTA($D$3:H$3))=0,"",OFFSET(Nafnalisti!$C$3,MATCH($B173,Nafnalisti!$B$4:$B$425,0),COUNTA($D$3:H$3)))</f>
        <v>70</v>
      </c>
      <c r="I173" s="62" t="str">
        <f ca="1">IF(OFFSET(Nafnalisti!$C$3,MATCH($B173,Nafnalisti!$B$4:$B$425,0),COUNTA($D$3:I$3))=0,"",OFFSET(Nafnalisti!$C$3,MATCH($B173,Nafnalisti!$B$4:$B$425,0),COUNTA($D$3:I$3)))</f>
        <v/>
      </c>
      <c r="J173" s="62" t="str">
        <f ca="1">IF(OFFSET(Nafnalisti!$C$3,MATCH($B173,Nafnalisti!$B$4:$B$425,0),COUNTA($D$3:J$3))=0,"",OFFSET(Nafnalisti!$C$3,MATCH($B173,Nafnalisti!$B$4:$B$425,0),COUNTA($D$3:J$3)))</f>
        <v/>
      </c>
      <c r="K173" s="62" t="str">
        <f ca="1">IF(OFFSET(Nafnalisti!$C$3,MATCH($B173,Nafnalisti!$B$4:$B$425,0),COUNTA($D$3:K$3))=0,"",OFFSET(Nafnalisti!$C$3,MATCH($B173,Nafnalisti!$B$4:$B$425,0),COUNTA($D$3:K$3)))</f>
        <v/>
      </c>
      <c r="L173" s="62" t="str">
        <f ca="1">IF(OFFSET(Nafnalisti!$C$3,MATCH($B173,Nafnalisti!$B$4:$B$425,0),COUNTA($D$3:L$3))=0,"",OFFSET(Nafnalisti!$C$3,MATCH($B173,Nafnalisti!$B$4:$B$425,0),COUNTA($D$3:L$3)))</f>
        <v/>
      </c>
      <c r="M173" s="62" t="str">
        <f ca="1">IF(OFFSET(Nafnalisti!$C$3,MATCH($B173,Nafnalisti!$B$4:$B$425,0),COUNTA($D$3:M$3))=0,"",OFFSET(Nafnalisti!$C$3,MATCH($B173,Nafnalisti!$B$4:$B$425,0),COUNTA($D$3:M$3)))</f>
        <v/>
      </c>
      <c r="P173" s="1"/>
      <c r="T173" s="1"/>
      <c r="U173" s="1"/>
      <c r="V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8" customHeight="1" x14ac:dyDescent="0.2">
      <c r="A174" s="60">
        <f ca="1">IF(COUNT($A$4:A173)+1&gt;MAX(Nafnalisti!$S$4:$S$425),"",A173+1)</f>
        <v>171</v>
      </c>
      <c r="B174" s="61" t="str">
        <f ca="1">IF(A174="","",IFERROR(INDEX(Úrvinnsla!$B$2:$B$421,MATCH($A174,Úrvinnsla!$E$2:$E$421,0)),""))</f>
        <v>Örn Baldursson</v>
      </c>
      <c r="C174" s="63">
        <f ca="1">IFERROR(INDEX(Úrvinnsla!$C$2:$C$421,MATCH($A174,Úrvinnsla!$E$2:$E$421,0)),"")</f>
        <v>204.0001</v>
      </c>
      <c r="D174" s="62">
        <f ca="1">IF(OFFSET(Nafnalisti!$C$3,MATCH($B174,Nafnalisti!$B$4:$B$425,0),COUNTA($D$3:D$3))=0,"",OFFSET(Nafnalisti!$C$3,MATCH($B174,Nafnalisti!$B$4:$B$425,0),COUNTA($D$3:D$3)))</f>
        <v>67</v>
      </c>
      <c r="E174" s="62">
        <f ca="1">IF(OFFSET(Nafnalisti!$C$3,MATCH($B174,Nafnalisti!$B$4:$B$425,0),COUNTA($D$3:E$3))=0,"",OFFSET(Nafnalisti!$C$3,MATCH($B174,Nafnalisti!$B$4:$B$425,0),COUNTA($D$3:E$3)))</f>
        <v>70</v>
      </c>
      <c r="F174" s="62">
        <f ca="1">IF(OFFSET(Nafnalisti!$C$3,MATCH($B174,Nafnalisti!$B$4:$B$425,0),COUNTA($D$3:F$3))=0,"",OFFSET(Nafnalisti!$C$3,MATCH($B174,Nafnalisti!$B$4:$B$425,0),COUNTA($D$3:F$3)))</f>
        <v>67</v>
      </c>
      <c r="G174" s="62" t="str">
        <f ca="1">IF(OFFSET(Nafnalisti!$C$3,MATCH($B174,Nafnalisti!$B$4:$B$425,0),COUNTA($D$3:G$3))=0,"",OFFSET(Nafnalisti!$C$3,MATCH($B174,Nafnalisti!$B$4:$B$425,0),COUNTA($D$3:G$3)))</f>
        <v/>
      </c>
      <c r="H174" s="62" t="str">
        <f ca="1">IF(OFFSET(Nafnalisti!$C$3,MATCH($B174,Nafnalisti!$B$4:$B$425,0),COUNTA($D$3:H$3))=0,"",OFFSET(Nafnalisti!$C$3,MATCH($B174,Nafnalisti!$B$4:$B$425,0),COUNTA($D$3:H$3)))</f>
        <v/>
      </c>
      <c r="I174" s="62" t="str">
        <f ca="1">IF(OFFSET(Nafnalisti!$C$3,MATCH($B174,Nafnalisti!$B$4:$B$425,0),COUNTA($D$3:I$3))=0,"",OFFSET(Nafnalisti!$C$3,MATCH($B174,Nafnalisti!$B$4:$B$425,0),COUNTA($D$3:I$3)))</f>
        <v/>
      </c>
      <c r="J174" s="62" t="str">
        <f ca="1">IF(OFFSET(Nafnalisti!$C$3,MATCH($B174,Nafnalisti!$B$4:$B$425,0),COUNTA($D$3:J$3))=0,"",OFFSET(Nafnalisti!$C$3,MATCH($B174,Nafnalisti!$B$4:$B$425,0),COUNTA($D$3:J$3)))</f>
        <v/>
      </c>
      <c r="K174" s="62" t="str">
        <f ca="1">IF(OFFSET(Nafnalisti!$C$3,MATCH($B174,Nafnalisti!$B$4:$B$425,0),COUNTA($D$3:K$3))=0,"",OFFSET(Nafnalisti!$C$3,MATCH($B174,Nafnalisti!$B$4:$B$425,0),COUNTA($D$3:K$3)))</f>
        <v/>
      </c>
      <c r="L174" s="62" t="str">
        <f ca="1">IF(OFFSET(Nafnalisti!$C$3,MATCH($B174,Nafnalisti!$B$4:$B$425,0),COUNTA($D$3:L$3))=0,"",OFFSET(Nafnalisti!$C$3,MATCH($B174,Nafnalisti!$B$4:$B$425,0),COUNTA($D$3:L$3)))</f>
        <v/>
      </c>
      <c r="M174" s="62" t="str">
        <f ca="1">IF(OFFSET(Nafnalisti!$C$3,MATCH($B174,Nafnalisti!$B$4:$B$425,0),COUNTA($D$3:M$3))=0,"",OFFSET(Nafnalisti!$C$3,MATCH($B174,Nafnalisti!$B$4:$B$425,0),COUNTA($D$3:M$3)))</f>
        <v/>
      </c>
      <c r="P174" s="1"/>
      <c r="T174" s="1"/>
      <c r="U174" s="1"/>
      <c r="V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8" customHeight="1" x14ac:dyDescent="0.2">
      <c r="A175" s="60">
        <f ca="1">IF(COUNT($A$4:A174)+1&gt;MAX(Nafnalisti!$S$4:$S$425),"",A174+1)</f>
        <v>172</v>
      </c>
      <c r="B175" s="61" t="str">
        <f ca="1">IF(A175="","",IFERROR(INDEX(Úrvinnsla!$B$2:$B$421,MATCH($A175,Úrvinnsla!$E$2:$E$421,0)),""))</f>
        <v>Benedikt - Gísli - Magnús - Rúnar</v>
      </c>
      <c r="C175" s="63">
        <f ca="1">IFERROR(INDEX(Úrvinnsla!$C$2:$C$421,MATCH($A175,Úrvinnsla!$E$2:$E$421,0)),"")</f>
        <v>376.00009999999997</v>
      </c>
      <c r="D175" s="62" t="str">
        <f ca="1">IF(OFFSET(Nafnalisti!$C$3,MATCH($B175,Nafnalisti!$B$4:$B$425,0),COUNTA($D$3:D$3))=0,"",OFFSET(Nafnalisti!$C$3,MATCH($B175,Nafnalisti!$B$4:$B$425,0),COUNTA($D$3:D$3)))</f>
        <v/>
      </c>
      <c r="E175" s="62" t="str">
        <f ca="1">IF(OFFSET(Nafnalisti!$C$3,MATCH($B175,Nafnalisti!$B$4:$B$425,0),COUNTA($D$3:E$3))=0,"",OFFSET(Nafnalisti!$C$3,MATCH($B175,Nafnalisti!$B$4:$B$425,0),COUNTA($D$3:E$3)))</f>
        <v/>
      </c>
      <c r="F175" s="62">
        <f ca="1">IF(OFFSET(Nafnalisti!$C$3,MATCH($B175,Nafnalisti!$B$4:$B$425,0),COUNTA($D$3:F$3))=0,"",OFFSET(Nafnalisti!$C$3,MATCH($B175,Nafnalisti!$B$4:$B$425,0),COUNTA($D$3:F$3)))</f>
        <v>126</v>
      </c>
      <c r="G175" s="62">
        <f ca="1">IF(OFFSET(Nafnalisti!$C$3,MATCH($B175,Nafnalisti!$B$4:$B$425,0),COUNTA($D$3:G$3))=0,"",OFFSET(Nafnalisti!$C$3,MATCH($B175,Nafnalisti!$B$4:$B$425,0),COUNTA($D$3:G$3)))</f>
        <v>123</v>
      </c>
      <c r="H175" s="62">
        <f ca="1">IF(OFFSET(Nafnalisti!$C$3,MATCH($B175,Nafnalisti!$B$4:$B$425,0),COUNTA($D$3:H$3))=0,"",OFFSET(Nafnalisti!$C$3,MATCH($B175,Nafnalisti!$B$4:$B$425,0),COUNTA($D$3:H$3)))</f>
        <v>127</v>
      </c>
      <c r="I175" s="62" t="str">
        <f ca="1">IF(OFFSET(Nafnalisti!$C$3,MATCH($B175,Nafnalisti!$B$4:$B$425,0),COUNTA($D$3:I$3))=0,"",OFFSET(Nafnalisti!$C$3,MATCH($B175,Nafnalisti!$B$4:$B$425,0),COUNTA($D$3:I$3)))</f>
        <v/>
      </c>
      <c r="J175" s="62" t="str">
        <f ca="1">IF(OFFSET(Nafnalisti!$C$3,MATCH($B175,Nafnalisti!$B$4:$B$425,0),COUNTA($D$3:J$3))=0,"",OFFSET(Nafnalisti!$C$3,MATCH($B175,Nafnalisti!$B$4:$B$425,0),COUNTA($D$3:J$3)))</f>
        <v/>
      </c>
      <c r="K175" s="62" t="str">
        <f ca="1">IF(OFFSET(Nafnalisti!$C$3,MATCH($B175,Nafnalisti!$B$4:$B$425,0),COUNTA($D$3:K$3))=0,"",OFFSET(Nafnalisti!$C$3,MATCH($B175,Nafnalisti!$B$4:$B$425,0),COUNTA($D$3:K$3)))</f>
        <v/>
      </c>
      <c r="L175" s="62" t="str">
        <f ca="1">IF(OFFSET(Nafnalisti!$C$3,MATCH($B175,Nafnalisti!$B$4:$B$425,0),COUNTA($D$3:L$3))=0,"",OFFSET(Nafnalisti!$C$3,MATCH($B175,Nafnalisti!$B$4:$B$425,0),COUNTA($D$3:L$3)))</f>
        <v/>
      </c>
      <c r="M175" s="62" t="str">
        <f ca="1">IF(OFFSET(Nafnalisti!$C$3,MATCH($B175,Nafnalisti!$B$4:$B$425,0),COUNTA($D$3:M$3))=0,"",OFFSET(Nafnalisti!$C$3,MATCH($B175,Nafnalisti!$B$4:$B$425,0),COUNTA($D$3:M$3)))</f>
        <v/>
      </c>
      <c r="P175" s="1"/>
      <c r="T175" s="1"/>
      <c r="U175" s="1"/>
      <c r="V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8" customHeight="1" x14ac:dyDescent="0.2">
      <c r="A176" s="60">
        <f ca="1">IF(COUNT($A$4:A175)+1&gt;MAX(Nafnalisti!$S$4:$S$425),"",A175+1)</f>
        <v>173</v>
      </c>
      <c r="B176" s="61" t="str">
        <f ca="1">IF(A176="","",IFERROR(INDEX(Úrvinnsla!$B$2:$B$421,MATCH($A176,Úrvinnsla!$E$2:$E$421,0)),""))</f>
        <v>Geir Hlöðver Ericsson</v>
      </c>
      <c r="C176" s="63">
        <f ca="1">IFERROR(INDEX(Úrvinnsla!$C$2:$C$421,MATCH($A176,Úrvinnsla!$E$2:$E$421,0)),"")</f>
        <v>120.0001</v>
      </c>
      <c r="D176" s="62" t="str">
        <f ca="1">IF(OFFSET(Nafnalisti!$C$3,MATCH($B176,Nafnalisti!$B$4:$B$425,0),COUNTA($D$3:D$3))=0,"",OFFSET(Nafnalisti!$C$3,MATCH($B176,Nafnalisti!$B$4:$B$425,0),COUNTA($D$3:D$3)))</f>
        <v/>
      </c>
      <c r="E176" s="62" t="str">
        <f ca="1">IF(OFFSET(Nafnalisti!$C$3,MATCH($B176,Nafnalisti!$B$4:$B$425,0),COUNTA($D$3:E$3))=0,"",OFFSET(Nafnalisti!$C$3,MATCH($B176,Nafnalisti!$B$4:$B$425,0),COUNTA($D$3:E$3)))</f>
        <v/>
      </c>
      <c r="F176" s="62">
        <f ca="1">IF(OFFSET(Nafnalisti!$C$3,MATCH($B176,Nafnalisti!$B$4:$B$425,0),COUNTA($D$3:F$3))=0,"",OFFSET(Nafnalisti!$C$3,MATCH($B176,Nafnalisti!$B$4:$B$425,0),COUNTA($D$3:F$3)))</f>
        <v>57</v>
      </c>
      <c r="G176" s="62">
        <f ca="1">IF(OFFSET(Nafnalisti!$C$3,MATCH($B176,Nafnalisti!$B$4:$B$425,0),COUNTA($D$3:G$3))=0,"",OFFSET(Nafnalisti!$C$3,MATCH($B176,Nafnalisti!$B$4:$B$425,0),COUNTA($D$3:G$3)))</f>
        <v>63</v>
      </c>
      <c r="H176" s="62" t="str">
        <f ca="1">IF(OFFSET(Nafnalisti!$C$3,MATCH($B176,Nafnalisti!$B$4:$B$425,0),COUNTA($D$3:H$3))=0,"",OFFSET(Nafnalisti!$C$3,MATCH($B176,Nafnalisti!$B$4:$B$425,0),COUNTA($D$3:H$3)))</f>
        <v/>
      </c>
      <c r="I176" s="62" t="str">
        <f ca="1">IF(OFFSET(Nafnalisti!$C$3,MATCH($B176,Nafnalisti!$B$4:$B$425,0),COUNTA($D$3:I$3))=0,"",OFFSET(Nafnalisti!$C$3,MATCH($B176,Nafnalisti!$B$4:$B$425,0),COUNTA($D$3:I$3)))</f>
        <v/>
      </c>
      <c r="J176" s="62" t="str">
        <f ca="1">IF(OFFSET(Nafnalisti!$C$3,MATCH($B176,Nafnalisti!$B$4:$B$425,0),COUNTA($D$3:J$3))=0,"",OFFSET(Nafnalisti!$C$3,MATCH($B176,Nafnalisti!$B$4:$B$425,0),COUNTA($D$3:J$3)))</f>
        <v/>
      </c>
      <c r="K176" s="62" t="str">
        <f ca="1">IF(OFFSET(Nafnalisti!$C$3,MATCH($B176,Nafnalisti!$B$4:$B$425,0),COUNTA($D$3:K$3))=0,"",OFFSET(Nafnalisti!$C$3,MATCH($B176,Nafnalisti!$B$4:$B$425,0),COUNTA($D$3:K$3)))</f>
        <v/>
      </c>
      <c r="L176" s="62" t="str">
        <f ca="1">IF(OFFSET(Nafnalisti!$C$3,MATCH($B176,Nafnalisti!$B$4:$B$425,0),COUNTA($D$3:L$3))=0,"",OFFSET(Nafnalisti!$C$3,MATCH($B176,Nafnalisti!$B$4:$B$425,0),COUNTA($D$3:L$3)))</f>
        <v/>
      </c>
      <c r="M176" s="62" t="str">
        <f ca="1">IF(OFFSET(Nafnalisti!$C$3,MATCH($B176,Nafnalisti!$B$4:$B$425,0),COUNTA($D$3:M$3))=0,"",OFFSET(Nafnalisti!$C$3,MATCH($B176,Nafnalisti!$B$4:$B$425,0),COUNTA($D$3:M$3)))</f>
        <v/>
      </c>
      <c r="P176" s="1"/>
      <c r="T176" s="1"/>
      <c r="U176" s="1"/>
      <c r="V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8" customHeight="1" x14ac:dyDescent="0.2">
      <c r="A177" s="60">
        <f ca="1">IF(COUNT($A$4:A176)+1&gt;MAX(Nafnalisti!$S$4:$S$425),"",A176+1)</f>
        <v>174</v>
      </c>
      <c r="B177" s="61" t="str">
        <f ca="1">IF(A177="","",IFERROR(INDEX(Úrvinnsla!$B$2:$B$421,MATCH($A177,Úrvinnsla!$E$2:$E$421,0)),""))</f>
        <v>Andrés Ásmundsson</v>
      </c>
      <c r="C177" s="63">
        <f ca="1">IFERROR(INDEX(Úrvinnsla!$C$2:$C$421,MATCH($A177,Úrvinnsla!$E$2:$E$421,0)),"")</f>
        <v>124.0001</v>
      </c>
      <c r="D177" s="62" t="str">
        <f ca="1">IF(OFFSET(Nafnalisti!$C$3,MATCH($B177,Nafnalisti!$B$4:$B$425,0),COUNTA($D$3:D$3))=0,"",OFFSET(Nafnalisti!$C$3,MATCH($B177,Nafnalisti!$B$4:$B$425,0),COUNTA($D$3:D$3)))</f>
        <v/>
      </c>
      <c r="E177" s="62">
        <f ca="1">IF(OFFSET(Nafnalisti!$C$3,MATCH($B177,Nafnalisti!$B$4:$B$425,0),COUNTA($D$3:E$3))=0,"",OFFSET(Nafnalisti!$C$3,MATCH($B177,Nafnalisti!$B$4:$B$425,0),COUNTA($D$3:E$3)))</f>
        <v>66</v>
      </c>
      <c r="F177" s="62">
        <f ca="1">IF(OFFSET(Nafnalisti!$C$3,MATCH($B177,Nafnalisti!$B$4:$B$425,0),COUNTA($D$3:F$3))=0,"",OFFSET(Nafnalisti!$C$3,MATCH($B177,Nafnalisti!$B$4:$B$425,0),COUNTA($D$3:F$3)))</f>
        <v>58</v>
      </c>
      <c r="G177" s="62" t="str">
        <f ca="1">IF(OFFSET(Nafnalisti!$C$3,MATCH($B177,Nafnalisti!$B$4:$B$425,0),COUNTA($D$3:G$3))=0,"",OFFSET(Nafnalisti!$C$3,MATCH($B177,Nafnalisti!$B$4:$B$425,0),COUNTA($D$3:G$3)))</f>
        <v/>
      </c>
      <c r="H177" s="62" t="str">
        <f ca="1">IF(OFFSET(Nafnalisti!$C$3,MATCH($B177,Nafnalisti!$B$4:$B$425,0),COUNTA($D$3:H$3))=0,"",OFFSET(Nafnalisti!$C$3,MATCH($B177,Nafnalisti!$B$4:$B$425,0),COUNTA($D$3:H$3)))</f>
        <v/>
      </c>
      <c r="I177" s="62" t="str">
        <f ca="1">IF(OFFSET(Nafnalisti!$C$3,MATCH($B177,Nafnalisti!$B$4:$B$425,0),COUNTA($D$3:I$3))=0,"",OFFSET(Nafnalisti!$C$3,MATCH($B177,Nafnalisti!$B$4:$B$425,0),COUNTA($D$3:I$3)))</f>
        <v/>
      </c>
      <c r="J177" s="62" t="str">
        <f ca="1">IF(OFFSET(Nafnalisti!$C$3,MATCH($B177,Nafnalisti!$B$4:$B$425,0),COUNTA($D$3:J$3))=0,"",OFFSET(Nafnalisti!$C$3,MATCH($B177,Nafnalisti!$B$4:$B$425,0),COUNTA($D$3:J$3)))</f>
        <v/>
      </c>
      <c r="K177" s="62" t="str">
        <f ca="1">IF(OFFSET(Nafnalisti!$C$3,MATCH($B177,Nafnalisti!$B$4:$B$425,0),COUNTA($D$3:K$3))=0,"",OFFSET(Nafnalisti!$C$3,MATCH($B177,Nafnalisti!$B$4:$B$425,0),COUNTA($D$3:K$3)))</f>
        <v/>
      </c>
      <c r="L177" s="62" t="str">
        <f ca="1">IF(OFFSET(Nafnalisti!$C$3,MATCH($B177,Nafnalisti!$B$4:$B$425,0),COUNTA($D$3:L$3))=0,"",OFFSET(Nafnalisti!$C$3,MATCH($B177,Nafnalisti!$B$4:$B$425,0),COUNTA($D$3:L$3)))</f>
        <v/>
      </c>
      <c r="M177" s="62" t="str">
        <f ca="1">IF(OFFSET(Nafnalisti!$C$3,MATCH($B177,Nafnalisti!$B$4:$B$425,0),COUNTA($D$3:M$3))=0,"",OFFSET(Nafnalisti!$C$3,MATCH($B177,Nafnalisti!$B$4:$B$425,0),COUNTA($D$3:M$3)))</f>
        <v/>
      </c>
      <c r="P177" s="1"/>
      <c r="T177" s="1"/>
      <c r="U177" s="1"/>
      <c r="V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8" customHeight="1" x14ac:dyDescent="0.2">
      <c r="A178" s="60">
        <f ca="1">IF(COUNT($A$4:A177)+1&gt;MAX(Nafnalisti!$S$4:$S$425),"",A177+1)</f>
        <v>175</v>
      </c>
      <c r="B178" s="61" t="str">
        <f ca="1">IF(A178="","",IFERROR(INDEX(Úrvinnsla!$B$2:$B$421,MATCH($A178,Úrvinnsla!$E$2:$E$421,0)),""))</f>
        <v>Gísli H. Guðmundsson</v>
      </c>
      <c r="C178" s="63">
        <f ca="1">IFERROR(INDEX(Úrvinnsla!$C$2:$C$421,MATCH($A178,Úrvinnsla!$E$2:$E$421,0)),"")</f>
        <v>124.0001</v>
      </c>
      <c r="D178" s="62" t="str">
        <f ca="1">IF(OFFSET(Nafnalisti!$C$3,MATCH($B178,Nafnalisti!$B$4:$B$425,0),COUNTA($D$3:D$3))=0,"",OFFSET(Nafnalisti!$C$3,MATCH($B178,Nafnalisti!$B$4:$B$425,0),COUNTA($D$3:D$3)))</f>
        <v/>
      </c>
      <c r="E178" s="62" t="str">
        <f ca="1">IF(OFFSET(Nafnalisti!$C$3,MATCH($B178,Nafnalisti!$B$4:$B$425,0),COUNTA($D$3:E$3))=0,"",OFFSET(Nafnalisti!$C$3,MATCH($B178,Nafnalisti!$B$4:$B$425,0),COUNTA($D$3:E$3)))</f>
        <v/>
      </c>
      <c r="F178" s="62">
        <f ca="1">IF(OFFSET(Nafnalisti!$C$3,MATCH($B178,Nafnalisti!$B$4:$B$425,0),COUNTA($D$3:F$3))=0,"",OFFSET(Nafnalisti!$C$3,MATCH($B178,Nafnalisti!$B$4:$B$425,0),COUNTA($D$3:F$3)))</f>
        <v>61</v>
      </c>
      <c r="G178" s="62">
        <f ca="1">IF(OFFSET(Nafnalisti!$C$3,MATCH($B178,Nafnalisti!$B$4:$B$425,0),COUNTA($D$3:G$3))=0,"",OFFSET(Nafnalisti!$C$3,MATCH($B178,Nafnalisti!$B$4:$B$425,0),COUNTA($D$3:G$3)))</f>
        <v>63</v>
      </c>
      <c r="H178" s="62" t="str">
        <f ca="1">IF(OFFSET(Nafnalisti!$C$3,MATCH($B178,Nafnalisti!$B$4:$B$425,0),COUNTA($D$3:H$3))=0,"",OFFSET(Nafnalisti!$C$3,MATCH($B178,Nafnalisti!$B$4:$B$425,0),COUNTA($D$3:H$3)))</f>
        <v/>
      </c>
      <c r="I178" s="62" t="str">
        <f ca="1">IF(OFFSET(Nafnalisti!$C$3,MATCH($B178,Nafnalisti!$B$4:$B$425,0),COUNTA($D$3:I$3))=0,"",OFFSET(Nafnalisti!$C$3,MATCH($B178,Nafnalisti!$B$4:$B$425,0),COUNTA($D$3:I$3)))</f>
        <v/>
      </c>
      <c r="J178" s="62" t="str">
        <f ca="1">IF(OFFSET(Nafnalisti!$C$3,MATCH($B178,Nafnalisti!$B$4:$B$425,0),COUNTA($D$3:J$3))=0,"",OFFSET(Nafnalisti!$C$3,MATCH($B178,Nafnalisti!$B$4:$B$425,0),COUNTA($D$3:J$3)))</f>
        <v/>
      </c>
      <c r="K178" s="62" t="str">
        <f ca="1">IF(OFFSET(Nafnalisti!$C$3,MATCH($B178,Nafnalisti!$B$4:$B$425,0),COUNTA($D$3:K$3))=0,"",OFFSET(Nafnalisti!$C$3,MATCH($B178,Nafnalisti!$B$4:$B$425,0),COUNTA($D$3:K$3)))</f>
        <v/>
      </c>
      <c r="L178" s="62" t="str">
        <f ca="1">IF(OFFSET(Nafnalisti!$C$3,MATCH($B178,Nafnalisti!$B$4:$B$425,0),COUNTA($D$3:L$3))=0,"",OFFSET(Nafnalisti!$C$3,MATCH($B178,Nafnalisti!$B$4:$B$425,0),COUNTA($D$3:L$3)))</f>
        <v/>
      </c>
      <c r="M178" s="62" t="str">
        <f ca="1">IF(OFFSET(Nafnalisti!$C$3,MATCH($B178,Nafnalisti!$B$4:$B$425,0),COUNTA($D$3:M$3))=0,"",OFFSET(Nafnalisti!$C$3,MATCH($B178,Nafnalisti!$B$4:$B$425,0),COUNTA($D$3:M$3)))</f>
        <v/>
      </c>
      <c r="P178" s="1"/>
      <c r="T178" s="1"/>
      <c r="U178" s="1"/>
      <c r="V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8" customHeight="1" x14ac:dyDescent="0.2">
      <c r="A179" s="60">
        <f ca="1">IF(COUNT($A$4:A178)+1&gt;MAX(Nafnalisti!$S$4:$S$425),"",A178+1)</f>
        <v>176</v>
      </c>
      <c r="B179" s="61" t="str">
        <f ca="1">IF(A179="","",IFERROR(INDEX(Úrvinnsla!$B$2:$B$421,MATCH($A179,Úrvinnsla!$E$2:$E$421,0)),""))</f>
        <v>Lúðvík J. Ásgeirsson</v>
      </c>
      <c r="C179" s="63">
        <f ca="1">IFERROR(INDEX(Úrvinnsla!$C$2:$C$421,MATCH($A179,Úrvinnsla!$E$2:$E$421,0)),"")</f>
        <v>124.0001</v>
      </c>
      <c r="D179" s="62" t="str">
        <f ca="1">IF(OFFSET(Nafnalisti!$C$3,MATCH($B179,Nafnalisti!$B$4:$B$425,0),COUNTA($D$3:D$3))=0,"",OFFSET(Nafnalisti!$C$3,MATCH($B179,Nafnalisti!$B$4:$B$425,0),COUNTA($D$3:D$3)))</f>
        <v/>
      </c>
      <c r="E179" s="62" t="str">
        <f ca="1">IF(OFFSET(Nafnalisti!$C$3,MATCH($B179,Nafnalisti!$B$4:$B$425,0),COUNTA($D$3:E$3))=0,"",OFFSET(Nafnalisti!$C$3,MATCH($B179,Nafnalisti!$B$4:$B$425,0),COUNTA($D$3:E$3)))</f>
        <v/>
      </c>
      <c r="F179" s="62" t="str">
        <f ca="1">IF(OFFSET(Nafnalisti!$C$3,MATCH($B179,Nafnalisti!$B$4:$B$425,0),COUNTA($D$3:F$3))=0,"",OFFSET(Nafnalisti!$C$3,MATCH($B179,Nafnalisti!$B$4:$B$425,0),COUNTA($D$3:F$3)))</f>
        <v/>
      </c>
      <c r="G179" s="62">
        <f ca="1">IF(OFFSET(Nafnalisti!$C$3,MATCH($B179,Nafnalisti!$B$4:$B$425,0),COUNTA($D$3:G$3))=0,"",OFFSET(Nafnalisti!$C$3,MATCH($B179,Nafnalisti!$B$4:$B$425,0),COUNTA($D$3:G$3)))</f>
        <v>59</v>
      </c>
      <c r="H179" s="62">
        <f ca="1">IF(OFFSET(Nafnalisti!$C$3,MATCH($B179,Nafnalisti!$B$4:$B$425,0),COUNTA($D$3:H$3))=0,"",OFFSET(Nafnalisti!$C$3,MATCH($B179,Nafnalisti!$B$4:$B$425,0),COUNTA($D$3:H$3)))</f>
        <v>65</v>
      </c>
      <c r="I179" s="62" t="str">
        <f ca="1">IF(OFFSET(Nafnalisti!$C$3,MATCH($B179,Nafnalisti!$B$4:$B$425,0),COUNTA($D$3:I$3))=0,"",OFFSET(Nafnalisti!$C$3,MATCH($B179,Nafnalisti!$B$4:$B$425,0),COUNTA($D$3:I$3)))</f>
        <v/>
      </c>
      <c r="J179" s="62" t="str">
        <f ca="1">IF(OFFSET(Nafnalisti!$C$3,MATCH($B179,Nafnalisti!$B$4:$B$425,0),COUNTA($D$3:J$3))=0,"",OFFSET(Nafnalisti!$C$3,MATCH($B179,Nafnalisti!$B$4:$B$425,0),COUNTA($D$3:J$3)))</f>
        <v/>
      </c>
      <c r="K179" s="62" t="str">
        <f ca="1">IF(OFFSET(Nafnalisti!$C$3,MATCH($B179,Nafnalisti!$B$4:$B$425,0),COUNTA($D$3:K$3))=0,"",OFFSET(Nafnalisti!$C$3,MATCH($B179,Nafnalisti!$B$4:$B$425,0),COUNTA($D$3:K$3)))</f>
        <v/>
      </c>
      <c r="L179" s="62" t="str">
        <f ca="1">IF(OFFSET(Nafnalisti!$C$3,MATCH($B179,Nafnalisti!$B$4:$B$425,0),COUNTA($D$3:L$3))=0,"",OFFSET(Nafnalisti!$C$3,MATCH($B179,Nafnalisti!$B$4:$B$425,0),COUNTA($D$3:L$3)))</f>
        <v/>
      </c>
      <c r="M179" s="62" t="str">
        <f ca="1">IF(OFFSET(Nafnalisti!$C$3,MATCH($B179,Nafnalisti!$B$4:$B$425,0),COUNTA($D$3:M$3))=0,"",OFFSET(Nafnalisti!$C$3,MATCH($B179,Nafnalisti!$B$4:$B$425,0),COUNTA($D$3:M$3)))</f>
        <v/>
      </c>
      <c r="P179" s="1"/>
      <c r="T179" s="1"/>
      <c r="U179" s="1"/>
      <c r="V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8" customHeight="1" x14ac:dyDescent="0.2">
      <c r="A180" s="60">
        <f ca="1">IF(COUNT($A$4:A179)+1&gt;MAX(Nafnalisti!$S$4:$S$425),"",A179+1)</f>
        <v>177</v>
      </c>
      <c r="B180" s="61" t="str">
        <f ca="1">IF(A180="","",IFERROR(INDEX(Úrvinnsla!$B$2:$B$421,MATCH($A180,Úrvinnsla!$E$2:$E$421,0)),""))</f>
        <v>Einar Long</v>
      </c>
      <c r="C180" s="63">
        <f ca="1">IFERROR(INDEX(Úrvinnsla!$C$2:$C$421,MATCH($A180,Úrvinnsla!$E$2:$E$421,0)),"")</f>
        <v>125.0001</v>
      </c>
      <c r="D180" s="62">
        <f ca="1">IF(OFFSET(Nafnalisti!$C$3,MATCH($B180,Nafnalisti!$B$4:$B$425,0),COUNTA($D$3:D$3))=0,"",OFFSET(Nafnalisti!$C$3,MATCH($B180,Nafnalisti!$B$4:$B$425,0),COUNTA($D$3:D$3)))</f>
        <v>62</v>
      </c>
      <c r="E180" s="62" t="str">
        <f ca="1">IF(OFFSET(Nafnalisti!$C$3,MATCH($B180,Nafnalisti!$B$4:$B$425,0),COUNTA($D$3:E$3))=0,"",OFFSET(Nafnalisti!$C$3,MATCH($B180,Nafnalisti!$B$4:$B$425,0),COUNTA($D$3:E$3)))</f>
        <v/>
      </c>
      <c r="F180" s="62" t="str">
        <f ca="1">IF(OFFSET(Nafnalisti!$C$3,MATCH($B180,Nafnalisti!$B$4:$B$425,0),COUNTA($D$3:F$3))=0,"",OFFSET(Nafnalisti!$C$3,MATCH($B180,Nafnalisti!$B$4:$B$425,0),COUNTA($D$3:F$3)))</f>
        <v/>
      </c>
      <c r="G180" s="62" t="str">
        <f ca="1">IF(OFFSET(Nafnalisti!$C$3,MATCH($B180,Nafnalisti!$B$4:$B$425,0),COUNTA($D$3:G$3))=0,"",OFFSET(Nafnalisti!$C$3,MATCH($B180,Nafnalisti!$B$4:$B$425,0),COUNTA($D$3:G$3)))</f>
        <v/>
      </c>
      <c r="H180" s="62">
        <f ca="1">IF(OFFSET(Nafnalisti!$C$3,MATCH($B180,Nafnalisti!$B$4:$B$425,0),COUNTA($D$3:H$3))=0,"",OFFSET(Nafnalisti!$C$3,MATCH($B180,Nafnalisti!$B$4:$B$425,0),COUNTA($D$3:H$3)))</f>
        <v>63</v>
      </c>
      <c r="I180" s="62" t="str">
        <f ca="1">IF(OFFSET(Nafnalisti!$C$3,MATCH($B180,Nafnalisti!$B$4:$B$425,0),COUNTA($D$3:I$3))=0,"",OFFSET(Nafnalisti!$C$3,MATCH($B180,Nafnalisti!$B$4:$B$425,0),COUNTA($D$3:I$3)))</f>
        <v/>
      </c>
      <c r="J180" s="62" t="str">
        <f ca="1">IF(OFFSET(Nafnalisti!$C$3,MATCH($B180,Nafnalisti!$B$4:$B$425,0),COUNTA($D$3:J$3))=0,"",OFFSET(Nafnalisti!$C$3,MATCH($B180,Nafnalisti!$B$4:$B$425,0),COUNTA($D$3:J$3)))</f>
        <v/>
      </c>
      <c r="K180" s="62" t="str">
        <f ca="1">IF(OFFSET(Nafnalisti!$C$3,MATCH($B180,Nafnalisti!$B$4:$B$425,0),COUNTA($D$3:K$3))=0,"",OFFSET(Nafnalisti!$C$3,MATCH($B180,Nafnalisti!$B$4:$B$425,0),COUNTA($D$3:K$3)))</f>
        <v/>
      </c>
      <c r="L180" s="62" t="str">
        <f ca="1">IF(OFFSET(Nafnalisti!$C$3,MATCH($B180,Nafnalisti!$B$4:$B$425,0),COUNTA($D$3:L$3))=0,"",OFFSET(Nafnalisti!$C$3,MATCH($B180,Nafnalisti!$B$4:$B$425,0),COUNTA($D$3:L$3)))</f>
        <v/>
      </c>
      <c r="M180" s="62" t="str">
        <f ca="1">IF(OFFSET(Nafnalisti!$C$3,MATCH($B180,Nafnalisti!$B$4:$B$425,0),COUNTA($D$3:M$3))=0,"",OFFSET(Nafnalisti!$C$3,MATCH($B180,Nafnalisti!$B$4:$B$425,0),COUNTA($D$3:M$3)))</f>
        <v/>
      </c>
      <c r="P180" s="1"/>
      <c r="T180" s="1"/>
      <c r="U180" s="1"/>
      <c r="V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8" customHeight="1" x14ac:dyDescent="0.2">
      <c r="A181" s="60">
        <f ca="1">IF(COUNT($A$4:A180)+1&gt;MAX(Nafnalisti!$S$4:$S$425),"",A180+1)</f>
        <v>178</v>
      </c>
      <c r="B181" s="61" t="str">
        <f ca="1">IF(A181="","",IFERROR(INDEX(Úrvinnsla!$B$2:$B$421,MATCH($A181,Úrvinnsla!$E$2:$E$421,0)),""))</f>
        <v>Arnar Másson</v>
      </c>
      <c r="C181" s="63">
        <f ca="1">IFERROR(INDEX(Úrvinnsla!$C$2:$C$421,MATCH($A181,Úrvinnsla!$E$2:$E$421,0)),"")</f>
        <v>128.0001</v>
      </c>
      <c r="D181" s="62" t="str">
        <f ca="1">IF(OFFSET(Nafnalisti!$C$3,MATCH($B181,Nafnalisti!$B$4:$B$425,0),COUNTA($D$3:D$3))=0,"",OFFSET(Nafnalisti!$C$3,MATCH($B181,Nafnalisti!$B$4:$B$425,0),COUNTA($D$3:D$3)))</f>
        <v/>
      </c>
      <c r="E181" s="62" t="str">
        <f ca="1">IF(OFFSET(Nafnalisti!$C$3,MATCH($B181,Nafnalisti!$B$4:$B$425,0),COUNTA($D$3:E$3))=0,"",OFFSET(Nafnalisti!$C$3,MATCH($B181,Nafnalisti!$B$4:$B$425,0),COUNTA($D$3:E$3)))</f>
        <v/>
      </c>
      <c r="F181" s="62">
        <f ca="1">IF(OFFSET(Nafnalisti!$C$3,MATCH($B181,Nafnalisti!$B$4:$B$425,0),COUNTA($D$3:F$3))=0,"",OFFSET(Nafnalisti!$C$3,MATCH($B181,Nafnalisti!$B$4:$B$425,0),COUNTA($D$3:F$3)))</f>
        <v>64</v>
      </c>
      <c r="G181" s="62">
        <f ca="1">IF(OFFSET(Nafnalisti!$C$3,MATCH($B181,Nafnalisti!$B$4:$B$425,0),COUNTA($D$3:G$3))=0,"",OFFSET(Nafnalisti!$C$3,MATCH($B181,Nafnalisti!$B$4:$B$425,0),COUNTA($D$3:G$3)))</f>
        <v>64</v>
      </c>
      <c r="H181" s="62" t="str">
        <f ca="1">IF(OFFSET(Nafnalisti!$C$3,MATCH($B181,Nafnalisti!$B$4:$B$425,0),COUNTA($D$3:H$3))=0,"",OFFSET(Nafnalisti!$C$3,MATCH($B181,Nafnalisti!$B$4:$B$425,0),COUNTA($D$3:H$3)))</f>
        <v/>
      </c>
      <c r="I181" s="62" t="str">
        <f ca="1">IF(OFFSET(Nafnalisti!$C$3,MATCH($B181,Nafnalisti!$B$4:$B$425,0),COUNTA($D$3:I$3))=0,"",OFFSET(Nafnalisti!$C$3,MATCH($B181,Nafnalisti!$B$4:$B$425,0),COUNTA($D$3:I$3)))</f>
        <v/>
      </c>
      <c r="J181" s="62" t="str">
        <f ca="1">IF(OFFSET(Nafnalisti!$C$3,MATCH($B181,Nafnalisti!$B$4:$B$425,0),COUNTA($D$3:J$3))=0,"",OFFSET(Nafnalisti!$C$3,MATCH($B181,Nafnalisti!$B$4:$B$425,0),COUNTA($D$3:J$3)))</f>
        <v/>
      </c>
      <c r="K181" s="62" t="str">
        <f ca="1">IF(OFFSET(Nafnalisti!$C$3,MATCH($B181,Nafnalisti!$B$4:$B$425,0),COUNTA($D$3:K$3))=0,"",OFFSET(Nafnalisti!$C$3,MATCH($B181,Nafnalisti!$B$4:$B$425,0),COUNTA($D$3:K$3)))</f>
        <v/>
      </c>
      <c r="L181" s="62" t="str">
        <f ca="1">IF(OFFSET(Nafnalisti!$C$3,MATCH($B181,Nafnalisti!$B$4:$B$425,0),COUNTA($D$3:L$3))=0,"",OFFSET(Nafnalisti!$C$3,MATCH($B181,Nafnalisti!$B$4:$B$425,0),COUNTA($D$3:L$3)))</f>
        <v/>
      </c>
      <c r="M181" s="62" t="str">
        <f ca="1">IF(OFFSET(Nafnalisti!$C$3,MATCH($B181,Nafnalisti!$B$4:$B$425,0),COUNTA($D$3:M$3))=0,"",OFFSET(Nafnalisti!$C$3,MATCH($B181,Nafnalisti!$B$4:$B$425,0),COUNTA($D$3:M$3)))</f>
        <v/>
      </c>
      <c r="P181" s="1"/>
      <c r="T181" s="1"/>
      <c r="U181" s="1"/>
      <c r="V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8" customHeight="1" x14ac:dyDescent="0.2">
      <c r="A182" s="60">
        <f ca="1">IF(COUNT($A$4:A181)+1&gt;MAX(Nafnalisti!$S$4:$S$425),"",A181+1)</f>
        <v>179</v>
      </c>
      <c r="B182" s="61" t="str">
        <f ca="1">IF(A182="","",IFERROR(INDEX(Úrvinnsla!$B$2:$B$421,MATCH($A182,Úrvinnsla!$E$2:$E$421,0)),""))</f>
        <v>Rúnar Guðjónsson</v>
      </c>
      <c r="C182" s="63">
        <f ca="1">IFERROR(INDEX(Úrvinnsla!$C$2:$C$421,MATCH($A182,Úrvinnsla!$E$2:$E$421,0)),"")</f>
        <v>128.0001</v>
      </c>
      <c r="D182" s="62" t="str">
        <f ca="1">IF(OFFSET(Nafnalisti!$C$3,MATCH($B182,Nafnalisti!$B$4:$B$425,0),COUNTA($D$3:D$3))=0,"",OFFSET(Nafnalisti!$C$3,MATCH($B182,Nafnalisti!$B$4:$B$425,0),COUNTA($D$3:D$3)))</f>
        <v/>
      </c>
      <c r="E182" s="62" t="str">
        <f ca="1">IF(OFFSET(Nafnalisti!$C$3,MATCH($B182,Nafnalisti!$B$4:$B$425,0),COUNTA($D$3:E$3))=0,"",OFFSET(Nafnalisti!$C$3,MATCH($B182,Nafnalisti!$B$4:$B$425,0),COUNTA($D$3:E$3)))</f>
        <v/>
      </c>
      <c r="F182" s="62" t="str">
        <f ca="1">IF(OFFSET(Nafnalisti!$C$3,MATCH($B182,Nafnalisti!$B$4:$B$425,0),COUNTA($D$3:F$3))=0,"",OFFSET(Nafnalisti!$C$3,MATCH($B182,Nafnalisti!$B$4:$B$425,0),COUNTA($D$3:F$3)))</f>
        <v/>
      </c>
      <c r="G182" s="62">
        <f ca="1">IF(OFFSET(Nafnalisti!$C$3,MATCH($B182,Nafnalisti!$B$4:$B$425,0),COUNTA($D$3:G$3))=0,"",OFFSET(Nafnalisti!$C$3,MATCH($B182,Nafnalisti!$B$4:$B$425,0),COUNTA($D$3:G$3)))</f>
        <v>65</v>
      </c>
      <c r="H182" s="62">
        <f ca="1">IF(OFFSET(Nafnalisti!$C$3,MATCH($B182,Nafnalisti!$B$4:$B$425,0),COUNTA($D$3:H$3))=0,"",OFFSET(Nafnalisti!$C$3,MATCH($B182,Nafnalisti!$B$4:$B$425,0),COUNTA($D$3:H$3)))</f>
        <v>63</v>
      </c>
      <c r="I182" s="62" t="str">
        <f ca="1">IF(OFFSET(Nafnalisti!$C$3,MATCH($B182,Nafnalisti!$B$4:$B$425,0),COUNTA($D$3:I$3))=0,"",OFFSET(Nafnalisti!$C$3,MATCH($B182,Nafnalisti!$B$4:$B$425,0),COUNTA($D$3:I$3)))</f>
        <v/>
      </c>
      <c r="J182" s="62" t="str">
        <f ca="1">IF(OFFSET(Nafnalisti!$C$3,MATCH($B182,Nafnalisti!$B$4:$B$425,0),COUNTA($D$3:J$3))=0,"",OFFSET(Nafnalisti!$C$3,MATCH($B182,Nafnalisti!$B$4:$B$425,0),COUNTA($D$3:J$3)))</f>
        <v/>
      </c>
      <c r="K182" s="62" t="str">
        <f ca="1">IF(OFFSET(Nafnalisti!$C$3,MATCH($B182,Nafnalisti!$B$4:$B$425,0),COUNTA($D$3:K$3))=0,"",OFFSET(Nafnalisti!$C$3,MATCH($B182,Nafnalisti!$B$4:$B$425,0),COUNTA($D$3:K$3)))</f>
        <v/>
      </c>
      <c r="L182" s="62" t="str">
        <f ca="1">IF(OFFSET(Nafnalisti!$C$3,MATCH($B182,Nafnalisti!$B$4:$B$425,0),COUNTA($D$3:L$3))=0,"",OFFSET(Nafnalisti!$C$3,MATCH($B182,Nafnalisti!$B$4:$B$425,0),COUNTA($D$3:L$3)))</f>
        <v/>
      </c>
      <c r="M182" s="62" t="str">
        <f ca="1">IF(OFFSET(Nafnalisti!$C$3,MATCH($B182,Nafnalisti!$B$4:$B$425,0),COUNTA($D$3:M$3))=0,"",OFFSET(Nafnalisti!$C$3,MATCH($B182,Nafnalisti!$B$4:$B$425,0),COUNTA($D$3:M$3)))</f>
        <v/>
      </c>
      <c r="P182" s="1"/>
      <c r="T182" s="1"/>
      <c r="U182" s="1"/>
      <c r="V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8" customHeight="1" x14ac:dyDescent="0.2">
      <c r="A183" s="60">
        <f ca="1">IF(COUNT($A$4:A182)+1&gt;MAX(Nafnalisti!$S$4:$S$425),"",A182+1)</f>
        <v>180</v>
      </c>
      <c r="B183" s="61" t="str">
        <f ca="1">IF(A183="","",IFERROR(INDEX(Úrvinnsla!$B$2:$B$421,MATCH($A183,Úrvinnsla!$E$2:$E$421,0)),""))</f>
        <v>Eyþór Kolbeinsson</v>
      </c>
      <c r="C183" s="63">
        <f ca="1">IFERROR(INDEX(Úrvinnsla!$C$2:$C$421,MATCH($A183,Úrvinnsla!$E$2:$E$421,0)),"")</f>
        <v>129.0001</v>
      </c>
      <c r="D183" s="62" t="str">
        <f ca="1">IF(OFFSET(Nafnalisti!$C$3,MATCH($B183,Nafnalisti!$B$4:$B$425,0),COUNTA($D$3:D$3))=0,"",OFFSET(Nafnalisti!$C$3,MATCH($B183,Nafnalisti!$B$4:$B$425,0),COUNTA($D$3:D$3)))</f>
        <v/>
      </c>
      <c r="E183" s="62">
        <f ca="1">IF(OFFSET(Nafnalisti!$C$3,MATCH($B183,Nafnalisti!$B$4:$B$425,0),COUNTA($D$3:E$3))=0,"",OFFSET(Nafnalisti!$C$3,MATCH($B183,Nafnalisti!$B$4:$B$425,0),COUNTA($D$3:E$3)))</f>
        <v>65</v>
      </c>
      <c r="F183" s="62">
        <f ca="1">IF(OFFSET(Nafnalisti!$C$3,MATCH($B183,Nafnalisti!$B$4:$B$425,0),COUNTA($D$3:F$3))=0,"",OFFSET(Nafnalisti!$C$3,MATCH($B183,Nafnalisti!$B$4:$B$425,0),COUNTA($D$3:F$3)))</f>
        <v>64</v>
      </c>
      <c r="G183" s="62" t="str">
        <f ca="1">IF(OFFSET(Nafnalisti!$C$3,MATCH($B183,Nafnalisti!$B$4:$B$425,0),COUNTA($D$3:G$3))=0,"",OFFSET(Nafnalisti!$C$3,MATCH($B183,Nafnalisti!$B$4:$B$425,0),COUNTA($D$3:G$3)))</f>
        <v/>
      </c>
      <c r="H183" s="62" t="str">
        <f ca="1">IF(OFFSET(Nafnalisti!$C$3,MATCH($B183,Nafnalisti!$B$4:$B$425,0),COUNTA($D$3:H$3))=0,"",OFFSET(Nafnalisti!$C$3,MATCH($B183,Nafnalisti!$B$4:$B$425,0),COUNTA($D$3:H$3)))</f>
        <v/>
      </c>
      <c r="I183" s="62" t="str">
        <f ca="1">IF(OFFSET(Nafnalisti!$C$3,MATCH($B183,Nafnalisti!$B$4:$B$425,0),COUNTA($D$3:I$3))=0,"",OFFSET(Nafnalisti!$C$3,MATCH($B183,Nafnalisti!$B$4:$B$425,0),COUNTA($D$3:I$3)))</f>
        <v/>
      </c>
      <c r="J183" s="62" t="str">
        <f ca="1">IF(OFFSET(Nafnalisti!$C$3,MATCH($B183,Nafnalisti!$B$4:$B$425,0),COUNTA($D$3:J$3))=0,"",OFFSET(Nafnalisti!$C$3,MATCH($B183,Nafnalisti!$B$4:$B$425,0),COUNTA($D$3:J$3)))</f>
        <v/>
      </c>
      <c r="K183" s="62" t="str">
        <f ca="1">IF(OFFSET(Nafnalisti!$C$3,MATCH($B183,Nafnalisti!$B$4:$B$425,0),COUNTA($D$3:K$3))=0,"",OFFSET(Nafnalisti!$C$3,MATCH($B183,Nafnalisti!$B$4:$B$425,0),COUNTA($D$3:K$3)))</f>
        <v/>
      </c>
      <c r="L183" s="62" t="str">
        <f ca="1">IF(OFFSET(Nafnalisti!$C$3,MATCH($B183,Nafnalisti!$B$4:$B$425,0),COUNTA($D$3:L$3))=0,"",OFFSET(Nafnalisti!$C$3,MATCH($B183,Nafnalisti!$B$4:$B$425,0),COUNTA($D$3:L$3)))</f>
        <v/>
      </c>
      <c r="M183" s="62" t="str">
        <f ca="1">IF(OFFSET(Nafnalisti!$C$3,MATCH($B183,Nafnalisti!$B$4:$B$425,0),COUNTA($D$3:M$3))=0,"",OFFSET(Nafnalisti!$C$3,MATCH($B183,Nafnalisti!$B$4:$B$425,0),COUNTA($D$3:M$3)))</f>
        <v/>
      </c>
      <c r="P183" s="1"/>
      <c r="T183" s="1"/>
      <c r="U183" s="1"/>
      <c r="V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8" customHeight="1" x14ac:dyDescent="0.2">
      <c r="A184" s="60">
        <f ca="1">IF(COUNT($A$4:A183)+1&gt;MAX(Nafnalisti!$S$4:$S$425),"",A183+1)</f>
        <v>181</v>
      </c>
      <c r="B184" s="61" t="str">
        <f ca="1">IF(A184="","",IFERROR(INDEX(Úrvinnsla!$B$2:$B$421,MATCH($A184,Úrvinnsla!$E$2:$E$421,0)),""))</f>
        <v>Magnús Gunnarsson</v>
      </c>
      <c r="C184" s="63">
        <f ca="1">IFERROR(INDEX(Úrvinnsla!$C$2:$C$421,MATCH($A184,Úrvinnsla!$E$2:$E$421,0)),"")</f>
        <v>130.0001</v>
      </c>
      <c r="D184" s="62" t="str">
        <f ca="1">IF(OFFSET(Nafnalisti!$C$3,MATCH($B184,Nafnalisti!$B$4:$B$425,0),COUNTA($D$3:D$3))=0,"",OFFSET(Nafnalisti!$C$3,MATCH($B184,Nafnalisti!$B$4:$B$425,0),COUNTA($D$3:D$3)))</f>
        <v/>
      </c>
      <c r="E184" s="62" t="str">
        <f ca="1">IF(OFFSET(Nafnalisti!$C$3,MATCH($B184,Nafnalisti!$B$4:$B$425,0),COUNTA($D$3:E$3))=0,"",OFFSET(Nafnalisti!$C$3,MATCH($B184,Nafnalisti!$B$4:$B$425,0),COUNTA($D$3:E$3)))</f>
        <v/>
      </c>
      <c r="F184" s="62" t="str">
        <f ca="1">IF(OFFSET(Nafnalisti!$C$3,MATCH($B184,Nafnalisti!$B$4:$B$425,0),COUNTA($D$3:F$3))=0,"",OFFSET(Nafnalisti!$C$3,MATCH($B184,Nafnalisti!$B$4:$B$425,0),COUNTA($D$3:F$3)))</f>
        <v/>
      </c>
      <c r="G184" s="62">
        <f ca="1">IF(OFFSET(Nafnalisti!$C$3,MATCH($B184,Nafnalisti!$B$4:$B$425,0),COUNTA($D$3:G$3))=0,"",OFFSET(Nafnalisti!$C$3,MATCH($B184,Nafnalisti!$B$4:$B$425,0),COUNTA($D$3:G$3)))</f>
        <v>66</v>
      </c>
      <c r="H184" s="62">
        <f ca="1">IF(OFFSET(Nafnalisti!$C$3,MATCH($B184,Nafnalisti!$B$4:$B$425,0),COUNTA($D$3:H$3))=0,"",OFFSET(Nafnalisti!$C$3,MATCH($B184,Nafnalisti!$B$4:$B$425,0),COUNTA($D$3:H$3)))</f>
        <v>64</v>
      </c>
      <c r="I184" s="62" t="str">
        <f ca="1">IF(OFFSET(Nafnalisti!$C$3,MATCH($B184,Nafnalisti!$B$4:$B$425,0),COUNTA($D$3:I$3))=0,"",OFFSET(Nafnalisti!$C$3,MATCH($B184,Nafnalisti!$B$4:$B$425,0),COUNTA($D$3:I$3)))</f>
        <v/>
      </c>
      <c r="J184" s="62" t="str">
        <f ca="1">IF(OFFSET(Nafnalisti!$C$3,MATCH($B184,Nafnalisti!$B$4:$B$425,0),COUNTA($D$3:J$3))=0,"",OFFSET(Nafnalisti!$C$3,MATCH($B184,Nafnalisti!$B$4:$B$425,0),COUNTA($D$3:J$3)))</f>
        <v/>
      </c>
      <c r="K184" s="62" t="str">
        <f ca="1">IF(OFFSET(Nafnalisti!$C$3,MATCH($B184,Nafnalisti!$B$4:$B$425,0),COUNTA($D$3:K$3))=0,"",OFFSET(Nafnalisti!$C$3,MATCH($B184,Nafnalisti!$B$4:$B$425,0),COUNTA($D$3:K$3)))</f>
        <v/>
      </c>
      <c r="L184" s="62" t="str">
        <f ca="1">IF(OFFSET(Nafnalisti!$C$3,MATCH($B184,Nafnalisti!$B$4:$B$425,0),COUNTA($D$3:L$3))=0,"",OFFSET(Nafnalisti!$C$3,MATCH($B184,Nafnalisti!$B$4:$B$425,0),COUNTA($D$3:L$3)))</f>
        <v/>
      </c>
      <c r="M184" s="62" t="str">
        <f ca="1">IF(OFFSET(Nafnalisti!$C$3,MATCH($B184,Nafnalisti!$B$4:$B$425,0),COUNTA($D$3:M$3))=0,"",OFFSET(Nafnalisti!$C$3,MATCH($B184,Nafnalisti!$B$4:$B$425,0),COUNTA($D$3:M$3)))</f>
        <v/>
      </c>
      <c r="P184" s="1"/>
      <c r="T184" s="1"/>
      <c r="U184" s="1"/>
      <c r="V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8" customHeight="1" x14ac:dyDescent="0.2">
      <c r="A185" s="60">
        <f ca="1">IF(COUNT($A$4:A184)+1&gt;MAX(Nafnalisti!$S$4:$S$425),"",A184+1)</f>
        <v>182</v>
      </c>
      <c r="B185" s="61" t="str">
        <f ca="1">IF(A185="","",IFERROR(INDEX(Úrvinnsla!$B$2:$B$421,MATCH($A185,Úrvinnsla!$E$2:$E$421,0)),""))</f>
        <v>Páll Svavar Pálsson</v>
      </c>
      <c r="C185" s="63">
        <f ca="1">IFERROR(INDEX(Úrvinnsla!$C$2:$C$421,MATCH($A185,Úrvinnsla!$E$2:$E$421,0)),"")</f>
        <v>132.0001</v>
      </c>
      <c r="D185" s="62">
        <f ca="1">IF(OFFSET(Nafnalisti!$C$3,MATCH($B185,Nafnalisti!$B$4:$B$425,0),COUNTA($D$3:D$3))=0,"",OFFSET(Nafnalisti!$C$3,MATCH($B185,Nafnalisti!$B$4:$B$425,0),COUNTA($D$3:D$3)))</f>
        <v>70</v>
      </c>
      <c r="E185" s="62" t="str">
        <f ca="1">IF(OFFSET(Nafnalisti!$C$3,MATCH($B185,Nafnalisti!$B$4:$B$425,0),COUNTA($D$3:E$3))=0,"",OFFSET(Nafnalisti!$C$3,MATCH($B185,Nafnalisti!$B$4:$B$425,0),COUNTA($D$3:E$3)))</f>
        <v/>
      </c>
      <c r="F185" s="62">
        <f ca="1">IF(OFFSET(Nafnalisti!$C$3,MATCH($B185,Nafnalisti!$B$4:$B$425,0),COUNTA($D$3:F$3))=0,"",OFFSET(Nafnalisti!$C$3,MATCH($B185,Nafnalisti!$B$4:$B$425,0),COUNTA($D$3:F$3)))</f>
        <v>62</v>
      </c>
      <c r="G185" s="62" t="str">
        <f ca="1">IF(OFFSET(Nafnalisti!$C$3,MATCH($B185,Nafnalisti!$B$4:$B$425,0),COUNTA($D$3:G$3))=0,"",OFFSET(Nafnalisti!$C$3,MATCH($B185,Nafnalisti!$B$4:$B$425,0),COUNTA($D$3:G$3)))</f>
        <v/>
      </c>
      <c r="H185" s="62" t="str">
        <f ca="1">IF(OFFSET(Nafnalisti!$C$3,MATCH($B185,Nafnalisti!$B$4:$B$425,0),COUNTA($D$3:H$3))=0,"",OFFSET(Nafnalisti!$C$3,MATCH($B185,Nafnalisti!$B$4:$B$425,0),COUNTA($D$3:H$3)))</f>
        <v/>
      </c>
      <c r="I185" s="62" t="str">
        <f ca="1">IF(OFFSET(Nafnalisti!$C$3,MATCH($B185,Nafnalisti!$B$4:$B$425,0),COUNTA($D$3:I$3))=0,"",OFFSET(Nafnalisti!$C$3,MATCH($B185,Nafnalisti!$B$4:$B$425,0),COUNTA($D$3:I$3)))</f>
        <v/>
      </c>
      <c r="J185" s="62" t="str">
        <f ca="1">IF(OFFSET(Nafnalisti!$C$3,MATCH($B185,Nafnalisti!$B$4:$B$425,0),COUNTA($D$3:J$3))=0,"",OFFSET(Nafnalisti!$C$3,MATCH($B185,Nafnalisti!$B$4:$B$425,0),COUNTA($D$3:J$3)))</f>
        <v/>
      </c>
      <c r="K185" s="62" t="str">
        <f ca="1">IF(OFFSET(Nafnalisti!$C$3,MATCH($B185,Nafnalisti!$B$4:$B$425,0),COUNTA($D$3:K$3))=0,"",OFFSET(Nafnalisti!$C$3,MATCH($B185,Nafnalisti!$B$4:$B$425,0),COUNTA($D$3:K$3)))</f>
        <v/>
      </c>
      <c r="L185" s="62" t="str">
        <f ca="1">IF(OFFSET(Nafnalisti!$C$3,MATCH($B185,Nafnalisti!$B$4:$B$425,0),COUNTA($D$3:L$3))=0,"",OFFSET(Nafnalisti!$C$3,MATCH($B185,Nafnalisti!$B$4:$B$425,0),COUNTA($D$3:L$3)))</f>
        <v/>
      </c>
      <c r="M185" s="62" t="str">
        <f ca="1">IF(OFFSET(Nafnalisti!$C$3,MATCH($B185,Nafnalisti!$B$4:$B$425,0),COUNTA($D$3:M$3))=0,"",OFFSET(Nafnalisti!$C$3,MATCH($B185,Nafnalisti!$B$4:$B$425,0),COUNTA($D$3:M$3)))</f>
        <v/>
      </c>
      <c r="P185" s="1"/>
      <c r="T185" s="1"/>
      <c r="U185" s="1"/>
      <c r="V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8" customHeight="1" x14ac:dyDescent="0.2">
      <c r="A186" s="60">
        <f ca="1">IF(COUNT($A$4:A185)+1&gt;MAX(Nafnalisti!$S$4:$S$425),"",A185+1)</f>
        <v>183</v>
      </c>
      <c r="B186" s="61" t="str">
        <f ca="1">IF(A186="","",IFERROR(INDEX(Úrvinnsla!$B$2:$B$421,MATCH($A186,Úrvinnsla!$E$2:$E$421,0)),""))</f>
        <v>Sigurður Erlingsson</v>
      </c>
      <c r="C186" s="63">
        <f ca="1">IFERROR(INDEX(Úrvinnsla!$C$2:$C$421,MATCH($A186,Úrvinnsla!$E$2:$E$421,0)),"")</f>
        <v>134.0001</v>
      </c>
      <c r="D186" s="62">
        <f ca="1">IF(OFFSET(Nafnalisti!$C$3,MATCH($B186,Nafnalisti!$B$4:$B$425,0),COUNTA($D$3:D$3))=0,"",OFFSET(Nafnalisti!$C$3,MATCH($B186,Nafnalisti!$B$4:$B$425,0),COUNTA($D$3:D$3)))</f>
        <v>67</v>
      </c>
      <c r="E186" s="62">
        <f ca="1">IF(OFFSET(Nafnalisti!$C$3,MATCH($B186,Nafnalisti!$B$4:$B$425,0),COUNTA($D$3:E$3))=0,"",OFFSET(Nafnalisti!$C$3,MATCH($B186,Nafnalisti!$B$4:$B$425,0),COUNTA($D$3:E$3)))</f>
        <v>67</v>
      </c>
      <c r="F186" s="62" t="str">
        <f ca="1">IF(OFFSET(Nafnalisti!$C$3,MATCH($B186,Nafnalisti!$B$4:$B$425,0),COUNTA($D$3:F$3))=0,"",OFFSET(Nafnalisti!$C$3,MATCH($B186,Nafnalisti!$B$4:$B$425,0),COUNTA($D$3:F$3)))</f>
        <v/>
      </c>
      <c r="G186" s="62" t="str">
        <f ca="1">IF(OFFSET(Nafnalisti!$C$3,MATCH($B186,Nafnalisti!$B$4:$B$425,0),COUNTA($D$3:G$3))=0,"",OFFSET(Nafnalisti!$C$3,MATCH($B186,Nafnalisti!$B$4:$B$425,0),COUNTA($D$3:G$3)))</f>
        <v/>
      </c>
      <c r="H186" s="62" t="str">
        <f ca="1">IF(OFFSET(Nafnalisti!$C$3,MATCH($B186,Nafnalisti!$B$4:$B$425,0),COUNTA($D$3:H$3))=0,"",OFFSET(Nafnalisti!$C$3,MATCH($B186,Nafnalisti!$B$4:$B$425,0),COUNTA($D$3:H$3)))</f>
        <v/>
      </c>
      <c r="I186" s="62" t="str">
        <f ca="1">IF(OFFSET(Nafnalisti!$C$3,MATCH($B186,Nafnalisti!$B$4:$B$425,0),COUNTA($D$3:I$3))=0,"",OFFSET(Nafnalisti!$C$3,MATCH($B186,Nafnalisti!$B$4:$B$425,0),COUNTA($D$3:I$3)))</f>
        <v/>
      </c>
      <c r="J186" s="62" t="str">
        <f ca="1">IF(OFFSET(Nafnalisti!$C$3,MATCH($B186,Nafnalisti!$B$4:$B$425,0),COUNTA($D$3:J$3))=0,"",OFFSET(Nafnalisti!$C$3,MATCH($B186,Nafnalisti!$B$4:$B$425,0),COUNTA($D$3:J$3)))</f>
        <v/>
      </c>
      <c r="K186" s="62" t="str">
        <f ca="1">IF(OFFSET(Nafnalisti!$C$3,MATCH($B186,Nafnalisti!$B$4:$B$425,0),COUNTA($D$3:K$3))=0,"",OFFSET(Nafnalisti!$C$3,MATCH($B186,Nafnalisti!$B$4:$B$425,0),COUNTA($D$3:K$3)))</f>
        <v/>
      </c>
      <c r="L186" s="62" t="str">
        <f ca="1">IF(OFFSET(Nafnalisti!$C$3,MATCH($B186,Nafnalisti!$B$4:$B$425,0),COUNTA($D$3:L$3))=0,"",OFFSET(Nafnalisti!$C$3,MATCH($B186,Nafnalisti!$B$4:$B$425,0),COUNTA($D$3:L$3)))</f>
        <v/>
      </c>
      <c r="M186" s="62" t="str">
        <f ca="1">IF(OFFSET(Nafnalisti!$C$3,MATCH($B186,Nafnalisti!$B$4:$B$425,0),COUNTA($D$3:M$3))=0,"",OFFSET(Nafnalisti!$C$3,MATCH($B186,Nafnalisti!$B$4:$B$425,0),COUNTA($D$3:M$3)))</f>
        <v/>
      </c>
      <c r="P186" s="1"/>
      <c r="T186" s="1"/>
      <c r="U186" s="1"/>
      <c r="V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8" customHeight="1" x14ac:dyDescent="0.2">
      <c r="A187" s="60">
        <f ca="1">IF(COUNT($A$4:A186)+1&gt;MAX(Nafnalisti!$S$4:$S$425),"",A186+1)</f>
        <v>184</v>
      </c>
      <c r="B187" s="61" t="str">
        <f ca="1">IF(A187="","",IFERROR(INDEX(Úrvinnsla!$B$2:$B$421,MATCH($A187,Úrvinnsla!$E$2:$E$421,0)),""))</f>
        <v>Sigurþór Guðmundsson</v>
      </c>
      <c r="C187" s="63">
        <f ca="1">IFERROR(INDEX(Úrvinnsla!$C$2:$C$421,MATCH($A187,Úrvinnsla!$E$2:$E$421,0)),"")</f>
        <v>62.000100000000003</v>
      </c>
      <c r="D187" s="62" t="str">
        <f ca="1">IF(OFFSET(Nafnalisti!$C$3,MATCH($B187,Nafnalisti!$B$4:$B$425,0),COUNTA($D$3:D$3))=0,"",OFFSET(Nafnalisti!$C$3,MATCH($B187,Nafnalisti!$B$4:$B$425,0),COUNTA($D$3:D$3)))</f>
        <v/>
      </c>
      <c r="E187" s="62" t="str">
        <f ca="1">IF(OFFSET(Nafnalisti!$C$3,MATCH($B187,Nafnalisti!$B$4:$B$425,0),COUNTA($D$3:E$3))=0,"",OFFSET(Nafnalisti!$C$3,MATCH($B187,Nafnalisti!$B$4:$B$425,0),COUNTA($D$3:E$3)))</f>
        <v/>
      </c>
      <c r="F187" s="62" t="str">
        <f ca="1">IF(OFFSET(Nafnalisti!$C$3,MATCH($B187,Nafnalisti!$B$4:$B$425,0),COUNTA($D$3:F$3))=0,"",OFFSET(Nafnalisti!$C$3,MATCH($B187,Nafnalisti!$B$4:$B$425,0),COUNTA($D$3:F$3)))</f>
        <v/>
      </c>
      <c r="G187" s="62" t="str">
        <f ca="1">IF(OFFSET(Nafnalisti!$C$3,MATCH($B187,Nafnalisti!$B$4:$B$425,0),COUNTA($D$3:G$3))=0,"",OFFSET(Nafnalisti!$C$3,MATCH($B187,Nafnalisti!$B$4:$B$425,0),COUNTA($D$3:G$3)))</f>
        <v/>
      </c>
      <c r="H187" s="62">
        <f ca="1">IF(OFFSET(Nafnalisti!$C$3,MATCH($B187,Nafnalisti!$B$4:$B$425,0),COUNTA($D$3:H$3))=0,"",OFFSET(Nafnalisti!$C$3,MATCH($B187,Nafnalisti!$B$4:$B$425,0),COUNTA($D$3:H$3)))</f>
        <v>62</v>
      </c>
      <c r="I187" s="62" t="str">
        <f ca="1">IF(OFFSET(Nafnalisti!$C$3,MATCH($B187,Nafnalisti!$B$4:$B$425,0),COUNTA($D$3:I$3))=0,"",OFFSET(Nafnalisti!$C$3,MATCH($B187,Nafnalisti!$B$4:$B$425,0),COUNTA($D$3:I$3)))</f>
        <v/>
      </c>
      <c r="J187" s="62" t="str">
        <f ca="1">IF(OFFSET(Nafnalisti!$C$3,MATCH($B187,Nafnalisti!$B$4:$B$425,0),COUNTA($D$3:J$3))=0,"",OFFSET(Nafnalisti!$C$3,MATCH($B187,Nafnalisti!$B$4:$B$425,0),COUNTA($D$3:J$3)))</f>
        <v/>
      </c>
      <c r="K187" s="62" t="str">
        <f ca="1">IF(OFFSET(Nafnalisti!$C$3,MATCH($B187,Nafnalisti!$B$4:$B$425,0),COUNTA($D$3:K$3))=0,"",OFFSET(Nafnalisti!$C$3,MATCH($B187,Nafnalisti!$B$4:$B$425,0),COUNTA($D$3:K$3)))</f>
        <v/>
      </c>
      <c r="L187" s="62" t="str">
        <f ca="1">IF(OFFSET(Nafnalisti!$C$3,MATCH($B187,Nafnalisti!$B$4:$B$425,0),COUNTA($D$3:L$3))=0,"",OFFSET(Nafnalisti!$C$3,MATCH($B187,Nafnalisti!$B$4:$B$425,0),COUNTA($D$3:L$3)))</f>
        <v/>
      </c>
      <c r="M187" s="62" t="str">
        <f ca="1">IF(OFFSET(Nafnalisti!$C$3,MATCH($B187,Nafnalisti!$B$4:$B$425,0),COUNTA($D$3:M$3))=0,"",OFFSET(Nafnalisti!$C$3,MATCH($B187,Nafnalisti!$B$4:$B$425,0),COUNTA($D$3:M$3)))</f>
        <v/>
      </c>
      <c r="P187" s="1"/>
      <c r="T187" s="1"/>
      <c r="U187" s="1"/>
      <c r="V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8" customHeight="1" x14ac:dyDescent="0.2">
      <c r="A188" s="60">
        <f ca="1">IF(COUNT($A$4:A187)+1&gt;MAX(Nafnalisti!$S$4:$S$425),"",A187+1)</f>
        <v>185</v>
      </c>
      <c r="B188" s="61" t="str">
        <f ca="1">IF(A188="","",IFERROR(INDEX(Úrvinnsla!$B$2:$B$421,MATCH($A188,Úrvinnsla!$E$2:$E$421,0)),""))</f>
        <v>Guðmundur Eiríksson</v>
      </c>
      <c r="C188" s="63">
        <f ca="1">IFERROR(INDEX(Úrvinnsla!$C$2:$C$421,MATCH($A188,Úrvinnsla!$E$2:$E$421,0)),"")</f>
        <v>63.000100000000003</v>
      </c>
      <c r="D188" s="62" t="str">
        <f ca="1">IF(OFFSET(Nafnalisti!$C$3,MATCH($B188,Nafnalisti!$B$4:$B$425,0),COUNTA($D$3:D$3))=0,"",OFFSET(Nafnalisti!$C$3,MATCH($B188,Nafnalisti!$B$4:$B$425,0),COUNTA($D$3:D$3)))</f>
        <v/>
      </c>
      <c r="E188" s="62">
        <f ca="1">IF(OFFSET(Nafnalisti!$C$3,MATCH($B188,Nafnalisti!$B$4:$B$425,0),COUNTA($D$3:E$3))=0,"",OFFSET(Nafnalisti!$C$3,MATCH($B188,Nafnalisti!$B$4:$B$425,0),COUNTA($D$3:E$3)))</f>
        <v>63</v>
      </c>
      <c r="F188" s="62" t="str">
        <f ca="1">IF(OFFSET(Nafnalisti!$C$3,MATCH($B188,Nafnalisti!$B$4:$B$425,0),COUNTA($D$3:F$3))=0,"",OFFSET(Nafnalisti!$C$3,MATCH($B188,Nafnalisti!$B$4:$B$425,0),COUNTA($D$3:F$3)))</f>
        <v/>
      </c>
      <c r="G188" s="62" t="str">
        <f ca="1">IF(OFFSET(Nafnalisti!$C$3,MATCH($B188,Nafnalisti!$B$4:$B$425,0),COUNTA($D$3:G$3))=0,"",OFFSET(Nafnalisti!$C$3,MATCH($B188,Nafnalisti!$B$4:$B$425,0),COUNTA($D$3:G$3)))</f>
        <v/>
      </c>
      <c r="H188" s="62" t="str">
        <f ca="1">IF(OFFSET(Nafnalisti!$C$3,MATCH($B188,Nafnalisti!$B$4:$B$425,0),COUNTA($D$3:H$3))=0,"",OFFSET(Nafnalisti!$C$3,MATCH($B188,Nafnalisti!$B$4:$B$425,0),COUNTA($D$3:H$3)))</f>
        <v/>
      </c>
      <c r="I188" s="62" t="str">
        <f ca="1">IF(OFFSET(Nafnalisti!$C$3,MATCH($B188,Nafnalisti!$B$4:$B$425,0),COUNTA($D$3:I$3))=0,"",OFFSET(Nafnalisti!$C$3,MATCH($B188,Nafnalisti!$B$4:$B$425,0),COUNTA($D$3:I$3)))</f>
        <v/>
      </c>
      <c r="J188" s="62" t="str">
        <f ca="1">IF(OFFSET(Nafnalisti!$C$3,MATCH($B188,Nafnalisti!$B$4:$B$425,0),COUNTA($D$3:J$3))=0,"",OFFSET(Nafnalisti!$C$3,MATCH($B188,Nafnalisti!$B$4:$B$425,0),COUNTA($D$3:J$3)))</f>
        <v/>
      </c>
      <c r="K188" s="62" t="str">
        <f ca="1">IF(OFFSET(Nafnalisti!$C$3,MATCH($B188,Nafnalisti!$B$4:$B$425,0),COUNTA($D$3:K$3))=0,"",OFFSET(Nafnalisti!$C$3,MATCH($B188,Nafnalisti!$B$4:$B$425,0),COUNTA($D$3:K$3)))</f>
        <v/>
      </c>
      <c r="L188" s="62" t="str">
        <f ca="1">IF(OFFSET(Nafnalisti!$C$3,MATCH($B188,Nafnalisti!$B$4:$B$425,0),COUNTA($D$3:L$3))=0,"",OFFSET(Nafnalisti!$C$3,MATCH($B188,Nafnalisti!$B$4:$B$425,0),COUNTA($D$3:L$3)))</f>
        <v/>
      </c>
      <c r="M188" s="62" t="str">
        <f ca="1">IF(OFFSET(Nafnalisti!$C$3,MATCH($B188,Nafnalisti!$B$4:$B$425,0),COUNTA($D$3:M$3))=0,"",OFFSET(Nafnalisti!$C$3,MATCH($B188,Nafnalisti!$B$4:$B$425,0),COUNTA($D$3:M$3)))</f>
        <v/>
      </c>
      <c r="P188" s="1"/>
      <c r="T188" s="1"/>
      <c r="U188" s="1"/>
      <c r="V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8" customHeight="1" x14ac:dyDescent="0.2">
      <c r="A189" s="60">
        <f ca="1">IF(COUNT($A$4:A188)+1&gt;MAX(Nafnalisti!$S$4:$S$425),"",A188+1)</f>
        <v>186</v>
      </c>
      <c r="B189" s="61" t="str">
        <f ca="1">IF(A189="","",IFERROR(INDEX(Úrvinnsla!$B$2:$B$421,MATCH($A189,Úrvinnsla!$E$2:$E$421,0)),""))</f>
        <v>Róbert Arnþórsson</v>
      </c>
      <c r="C189" s="63">
        <f ca="1">IFERROR(INDEX(Úrvinnsla!$C$2:$C$421,MATCH($A189,Úrvinnsla!$E$2:$E$421,0)),"")</f>
        <v>64.000100000000003</v>
      </c>
      <c r="D189" s="62" t="str">
        <f ca="1">IF(OFFSET(Nafnalisti!$C$3,MATCH($B189,Nafnalisti!$B$4:$B$425,0),COUNTA($D$3:D$3))=0,"",OFFSET(Nafnalisti!$C$3,MATCH($B189,Nafnalisti!$B$4:$B$425,0),COUNTA($D$3:D$3)))</f>
        <v/>
      </c>
      <c r="E189" s="62" t="str">
        <f ca="1">IF(OFFSET(Nafnalisti!$C$3,MATCH($B189,Nafnalisti!$B$4:$B$425,0),COUNTA($D$3:E$3))=0,"",OFFSET(Nafnalisti!$C$3,MATCH($B189,Nafnalisti!$B$4:$B$425,0),COUNTA($D$3:E$3)))</f>
        <v/>
      </c>
      <c r="F189" s="62" t="str">
        <f ca="1">IF(OFFSET(Nafnalisti!$C$3,MATCH($B189,Nafnalisti!$B$4:$B$425,0),COUNTA($D$3:F$3))=0,"",OFFSET(Nafnalisti!$C$3,MATCH($B189,Nafnalisti!$B$4:$B$425,0),COUNTA($D$3:F$3)))</f>
        <v/>
      </c>
      <c r="G189" s="62" t="str">
        <f ca="1">IF(OFFSET(Nafnalisti!$C$3,MATCH($B189,Nafnalisti!$B$4:$B$425,0),COUNTA($D$3:G$3))=0,"",OFFSET(Nafnalisti!$C$3,MATCH($B189,Nafnalisti!$B$4:$B$425,0),COUNTA($D$3:G$3)))</f>
        <v/>
      </c>
      <c r="H189" s="62">
        <f ca="1">IF(OFFSET(Nafnalisti!$C$3,MATCH($B189,Nafnalisti!$B$4:$B$425,0),COUNTA($D$3:H$3))=0,"",OFFSET(Nafnalisti!$C$3,MATCH($B189,Nafnalisti!$B$4:$B$425,0),COUNTA($D$3:H$3)))</f>
        <v>64</v>
      </c>
      <c r="I189" s="62" t="str">
        <f ca="1">IF(OFFSET(Nafnalisti!$C$3,MATCH($B189,Nafnalisti!$B$4:$B$425,0),COUNTA($D$3:I$3))=0,"",OFFSET(Nafnalisti!$C$3,MATCH($B189,Nafnalisti!$B$4:$B$425,0),COUNTA($D$3:I$3)))</f>
        <v/>
      </c>
      <c r="J189" s="62" t="str">
        <f ca="1">IF(OFFSET(Nafnalisti!$C$3,MATCH($B189,Nafnalisti!$B$4:$B$425,0),COUNTA($D$3:J$3))=0,"",OFFSET(Nafnalisti!$C$3,MATCH($B189,Nafnalisti!$B$4:$B$425,0),COUNTA($D$3:J$3)))</f>
        <v/>
      </c>
      <c r="K189" s="62" t="str">
        <f ca="1">IF(OFFSET(Nafnalisti!$C$3,MATCH($B189,Nafnalisti!$B$4:$B$425,0),COUNTA($D$3:K$3))=0,"",OFFSET(Nafnalisti!$C$3,MATCH($B189,Nafnalisti!$B$4:$B$425,0),COUNTA($D$3:K$3)))</f>
        <v/>
      </c>
      <c r="L189" s="62" t="str">
        <f ca="1">IF(OFFSET(Nafnalisti!$C$3,MATCH($B189,Nafnalisti!$B$4:$B$425,0),COUNTA($D$3:L$3))=0,"",OFFSET(Nafnalisti!$C$3,MATCH($B189,Nafnalisti!$B$4:$B$425,0),COUNTA($D$3:L$3)))</f>
        <v/>
      </c>
      <c r="M189" s="62" t="str">
        <f ca="1">IF(OFFSET(Nafnalisti!$C$3,MATCH($B189,Nafnalisti!$B$4:$B$425,0),COUNTA($D$3:M$3))=0,"",OFFSET(Nafnalisti!$C$3,MATCH($B189,Nafnalisti!$B$4:$B$425,0),COUNTA($D$3:M$3)))</f>
        <v/>
      </c>
      <c r="N189" s="11"/>
      <c r="P189" s="1"/>
      <c r="T189" s="1"/>
      <c r="U189" s="1"/>
      <c r="V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8" customHeight="1" x14ac:dyDescent="0.2">
      <c r="A190" s="60">
        <f ca="1">IF(COUNT($A$4:A189)+1&gt;MAX(Nafnalisti!$S$4:$S$425),"",A189+1)</f>
        <v>187</v>
      </c>
      <c r="B190" s="61" t="str">
        <f ca="1">IF(A190="","",IFERROR(INDEX(Úrvinnsla!$B$2:$B$421,MATCH($A190,Úrvinnsla!$E$2:$E$421,0)),""))</f>
        <v>Ögmundur Máni Ögmundsson</v>
      </c>
      <c r="C190" s="63">
        <f ca="1">IFERROR(INDEX(Úrvinnsla!$C$2:$C$421,MATCH($A190,Úrvinnsla!$E$2:$E$421,0)),"")</f>
        <v>64.000100000000003</v>
      </c>
      <c r="D190" s="62" t="str">
        <f ca="1">IF(OFFSET(Nafnalisti!$C$3,MATCH($B190,Nafnalisti!$B$4:$B$425,0),COUNTA($D$3:D$3))=0,"",OFFSET(Nafnalisti!$C$3,MATCH($B190,Nafnalisti!$B$4:$B$425,0),COUNTA($D$3:D$3)))</f>
        <v/>
      </c>
      <c r="E190" s="62" t="str">
        <f ca="1">IF(OFFSET(Nafnalisti!$C$3,MATCH($B190,Nafnalisti!$B$4:$B$425,0),COUNTA($D$3:E$3))=0,"",OFFSET(Nafnalisti!$C$3,MATCH($B190,Nafnalisti!$B$4:$B$425,0),COUNTA($D$3:E$3)))</f>
        <v/>
      </c>
      <c r="F190" s="62" t="str">
        <f ca="1">IF(OFFSET(Nafnalisti!$C$3,MATCH($B190,Nafnalisti!$B$4:$B$425,0),COUNTA($D$3:F$3))=0,"",OFFSET(Nafnalisti!$C$3,MATCH($B190,Nafnalisti!$B$4:$B$425,0),COUNTA($D$3:F$3)))</f>
        <v/>
      </c>
      <c r="G190" s="62" t="str">
        <f ca="1">IF(OFFSET(Nafnalisti!$C$3,MATCH($B190,Nafnalisti!$B$4:$B$425,0),COUNTA($D$3:G$3))=0,"",OFFSET(Nafnalisti!$C$3,MATCH($B190,Nafnalisti!$B$4:$B$425,0),COUNTA($D$3:G$3)))</f>
        <v/>
      </c>
      <c r="H190" s="62">
        <f ca="1">IF(OFFSET(Nafnalisti!$C$3,MATCH($B190,Nafnalisti!$B$4:$B$425,0),COUNTA($D$3:H$3))=0,"",OFFSET(Nafnalisti!$C$3,MATCH($B190,Nafnalisti!$B$4:$B$425,0),COUNTA($D$3:H$3)))</f>
        <v>64</v>
      </c>
      <c r="I190" s="62" t="str">
        <f ca="1">IF(OFFSET(Nafnalisti!$C$3,MATCH($B190,Nafnalisti!$B$4:$B$425,0),COUNTA($D$3:I$3))=0,"",OFFSET(Nafnalisti!$C$3,MATCH($B190,Nafnalisti!$B$4:$B$425,0),COUNTA($D$3:I$3)))</f>
        <v/>
      </c>
      <c r="J190" s="62" t="str">
        <f ca="1">IF(OFFSET(Nafnalisti!$C$3,MATCH($B190,Nafnalisti!$B$4:$B$425,0),COUNTA($D$3:J$3))=0,"",OFFSET(Nafnalisti!$C$3,MATCH($B190,Nafnalisti!$B$4:$B$425,0),COUNTA($D$3:J$3)))</f>
        <v/>
      </c>
      <c r="K190" s="62" t="str">
        <f ca="1">IF(OFFSET(Nafnalisti!$C$3,MATCH($B190,Nafnalisti!$B$4:$B$425,0),COUNTA($D$3:K$3))=0,"",OFFSET(Nafnalisti!$C$3,MATCH($B190,Nafnalisti!$B$4:$B$425,0),COUNTA($D$3:K$3)))</f>
        <v/>
      </c>
      <c r="L190" s="62" t="str">
        <f ca="1">IF(OFFSET(Nafnalisti!$C$3,MATCH($B190,Nafnalisti!$B$4:$B$425,0),COUNTA($D$3:L$3))=0,"",OFFSET(Nafnalisti!$C$3,MATCH($B190,Nafnalisti!$B$4:$B$425,0),COUNTA($D$3:L$3)))</f>
        <v/>
      </c>
      <c r="M190" s="62" t="str">
        <f ca="1">IF(OFFSET(Nafnalisti!$C$3,MATCH($B190,Nafnalisti!$B$4:$B$425,0),COUNTA($D$3:M$3))=0,"",OFFSET(Nafnalisti!$C$3,MATCH($B190,Nafnalisti!$B$4:$B$425,0),COUNTA($D$3:M$3)))</f>
        <v/>
      </c>
      <c r="P190" s="1"/>
      <c r="T190" s="1"/>
      <c r="U190" s="1"/>
      <c r="V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8" customHeight="1" x14ac:dyDescent="0.2">
      <c r="A191" s="60">
        <f ca="1">IF(COUNT($A$4:A190)+1&gt;MAX(Nafnalisti!$S$4:$S$425),"",A190+1)</f>
        <v>188</v>
      </c>
      <c r="B191" s="61" t="str">
        <f ca="1">IF(A191="","",IFERROR(INDEX(Úrvinnsla!$B$2:$B$421,MATCH($A191,Úrvinnsla!$E$2:$E$421,0)),""))</f>
        <v>Hilmar Ólafsson</v>
      </c>
      <c r="C191" s="63">
        <f ca="1">IFERROR(INDEX(Úrvinnsla!$C$2:$C$421,MATCH($A191,Úrvinnsla!$E$2:$E$421,0)),"")</f>
        <v>67.000100000000003</v>
      </c>
      <c r="D191" s="62">
        <f ca="1">IF(OFFSET(Nafnalisti!$C$3,MATCH($B191,Nafnalisti!$B$4:$B$425,0),COUNTA($D$3:D$3))=0,"",OFFSET(Nafnalisti!$C$3,MATCH($B191,Nafnalisti!$B$4:$B$425,0),COUNTA($D$3:D$3)))</f>
        <v>67</v>
      </c>
      <c r="E191" s="62" t="str">
        <f ca="1">IF(OFFSET(Nafnalisti!$C$3,MATCH($B191,Nafnalisti!$B$4:$B$425,0),COUNTA($D$3:E$3))=0,"",OFFSET(Nafnalisti!$C$3,MATCH($B191,Nafnalisti!$B$4:$B$425,0),COUNTA($D$3:E$3)))</f>
        <v/>
      </c>
      <c r="F191" s="62" t="str">
        <f ca="1">IF(OFFSET(Nafnalisti!$C$3,MATCH($B191,Nafnalisti!$B$4:$B$425,0),COUNTA($D$3:F$3))=0,"",OFFSET(Nafnalisti!$C$3,MATCH($B191,Nafnalisti!$B$4:$B$425,0),COUNTA($D$3:F$3)))</f>
        <v/>
      </c>
      <c r="G191" s="62" t="str">
        <f ca="1">IF(OFFSET(Nafnalisti!$C$3,MATCH($B191,Nafnalisti!$B$4:$B$425,0),COUNTA($D$3:G$3))=0,"",OFFSET(Nafnalisti!$C$3,MATCH($B191,Nafnalisti!$B$4:$B$425,0),COUNTA($D$3:G$3)))</f>
        <v/>
      </c>
      <c r="H191" s="62" t="str">
        <f ca="1">IF(OFFSET(Nafnalisti!$C$3,MATCH($B191,Nafnalisti!$B$4:$B$425,0),COUNTA($D$3:H$3))=0,"",OFFSET(Nafnalisti!$C$3,MATCH($B191,Nafnalisti!$B$4:$B$425,0),COUNTA($D$3:H$3)))</f>
        <v/>
      </c>
      <c r="I191" s="62" t="str">
        <f ca="1">IF(OFFSET(Nafnalisti!$C$3,MATCH($B191,Nafnalisti!$B$4:$B$425,0),COUNTA($D$3:I$3))=0,"",OFFSET(Nafnalisti!$C$3,MATCH($B191,Nafnalisti!$B$4:$B$425,0),COUNTA($D$3:I$3)))</f>
        <v/>
      </c>
      <c r="J191" s="62" t="str">
        <f ca="1">IF(OFFSET(Nafnalisti!$C$3,MATCH($B191,Nafnalisti!$B$4:$B$425,0),COUNTA($D$3:J$3))=0,"",OFFSET(Nafnalisti!$C$3,MATCH($B191,Nafnalisti!$B$4:$B$425,0),COUNTA($D$3:J$3)))</f>
        <v/>
      </c>
      <c r="K191" s="62" t="str">
        <f ca="1">IF(OFFSET(Nafnalisti!$C$3,MATCH($B191,Nafnalisti!$B$4:$B$425,0),COUNTA($D$3:K$3))=0,"",OFFSET(Nafnalisti!$C$3,MATCH($B191,Nafnalisti!$B$4:$B$425,0),COUNTA($D$3:K$3)))</f>
        <v/>
      </c>
      <c r="L191" s="62" t="str">
        <f ca="1">IF(OFFSET(Nafnalisti!$C$3,MATCH($B191,Nafnalisti!$B$4:$B$425,0),COUNTA($D$3:L$3))=0,"",OFFSET(Nafnalisti!$C$3,MATCH($B191,Nafnalisti!$B$4:$B$425,0),COUNTA($D$3:L$3)))</f>
        <v/>
      </c>
      <c r="M191" s="62" t="str">
        <f ca="1">IF(OFFSET(Nafnalisti!$C$3,MATCH($B191,Nafnalisti!$B$4:$B$425,0),COUNTA($D$3:M$3))=0,"",OFFSET(Nafnalisti!$C$3,MATCH($B191,Nafnalisti!$B$4:$B$425,0),COUNTA($D$3:M$3)))</f>
        <v/>
      </c>
      <c r="P191" s="1"/>
      <c r="T191" s="1"/>
      <c r="U191" s="1"/>
      <c r="V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8" customHeight="1" x14ac:dyDescent="0.2">
      <c r="A192" s="60">
        <f ca="1">IF(COUNT($A$4:A191)+1&gt;MAX(Nafnalisti!$S$4:$S$425),"",A191+1)</f>
        <v>189</v>
      </c>
      <c r="B192" s="61" t="str">
        <f ca="1">IF(A192="","",IFERROR(INDEX(Úrvinnsla!$B$2:$B$421,MATCH($A192,Úrvinnsla!$E$2:$E$421,0)),""))</f>
        <v>Pétur Örn Þórarinsson</v>
      </c>
      <c r="C192" s="63">
        <f ca="1">IFERROR(INDEX(Úrvinnsla!$C$2:$C$421,MATCH($A192,Úrvinnsla!$E$2:$E$421,0)),"")</f>
        <v>71.000100000000003</v>
      </c>
      <c r="D192" s="62">
        <f ca="1">IF(OFFSET(Nafnalisti!$C$3,MATCH($B192,Nafnalisti!$B$4:$B$425,0),COUNTA($D$3:D$3))=0,"",OFFSET(Nafnalisti!$C$3,MATCH($B192,Nafnalisti!$B$4:$B$425,0),COUNTA($D$3:D$3)))</f>
        <v>71</v>
      </c>
      <c r="E192" s="62" t="str">
        <f ca="1">IF(OFFSET(Nafnalisti!$C$3,MATCH($B192,Nafnalisti!$B$4:$B$425,0),COUNTA($D$3:E$3))=0,"",OFFSET(Nafnalisti!$C$3,MATCH($B192,Nafnalisti!$B$4:$B$425,0),COUNTA($D$3:E$3)))</f>
        <v/>
      </c>
      <c r="F192" s="62" t="str">
        <f ca="1">IF(OFFSET(Nafnalisti!$C$3,MATCH($B192,Nafnalisti!$B$4:$B$425,0),COUNTA($D$3:F$3))=0,"",OFFSET(Nafnalisti!$C$3,MATCH($B192,Nafnalisti!$B$4:$B$425,0),COUNTA($D$3:F$3)))</f>
        <v/>
      </c>
      <c r="G192" s="62" t="str">
        <f ca="1">IF(OFFSET(Nafnalisti!$C$3,MATCH($B192,Nafnalisti!$B$4:$B$425,0),COUNTA($D$3:G$3))=0,"",OFFSET(Nafnalisti!$C$3,MATCH($B192,Nafnalisti!$B$4:$B$425,0),COUNTA($D$3:G$3)))</f>
        <v/>
      </c>
      <c r="H192" s="62" t="str">
        <f ca="1">IF(OFFSET(Nafnalisti!$C$3,MATCH($B192,Nafnalisti!$B$4:$B$425,0),COUNTA($D$3:H$3))=0,"",OFFSET(Nafnalisti!$C$3,MATCH($B192,Nafnalisti!$B$4:$B$425,0),COUNTA($D$3:H$3)))</f>
        <v/>
      </c>
      <c r="I192" s="62" t="str">
        <f ca="1">IF(OFFSET(Nafnalisti!$C$3,MATCH($B192,Nafnalisti!$B$4:$B$425,0),COUNTA($D$3:I$3))=0,"",OFFSET(Nafnalisti!$C$3,MATCH($B192,Nafnalisti!$B$4:$B$425,0),COUNTA($D$3:I$3)))</f>
        <v/>
      </c>
      <c r="J192" s="62" t="str">
        <f ca="1">IF(OFFSET(Nafnalisti!$C$3,MATCH($B192,Nafnalisti!$B$4:$B$425,0),COUNTA($D$3:J$3))=0,"",OFFSET(Nafnalisti!$C$3,MATCH($B192,Nafnalisti!$B$4:$B$425,0),COUNTA($D$3:J$3)))</f>
        <v/>
      </c>
      <c r="K192" s="62" t="str">
        <f ca="1">IF(OFFSET(Nafnalisti!$C$3,MATCH($B192,Nafnalisti!$B$4:$B$425,0),COUNTA($D$3:K$3))=0,"",OFFSET(Nafnalisti!$C$3,MATCH($B192,Nafnalisti!$B$4:$B$425,0),COUNTA($D$3:K$3)))</f>
        <v/>
      </c>
      <c r="L192" s="62" t="str">
        <f ca="1">IF(OFFSET(Nafnalisti!$C$3,MATCH($B192,Nafnalisti!$B$4:$B$425,0),COUNTA($D$3:L$3))=0,"",OFFSET(Nafnalisti!$C$3,MATCH($B192,Nafnalisti!$B$4:$B$425,0),COUNTA($D$3:L$3)))</f>
        <v/>
      </c>
      <c r="M192" s="62" t="str">
        <f ca="1">IF(OFFSET(Nafnalisti!$C$3,MATCH($B192,Nafnalisti!$B$4:$B$425,0),COUNTA($D$3:M$3))=0,"",OFFSET(Nafnalisti!$C$3,MATCH($B192,Nafnalisti!$B$4:$B$425,0),COUNTA($D$3:M$3)))</f>
        <v/>
      </c>
      <c r="P192" s="1"/>
      <c r="T192" s="1"/>
      <c r="U192" s="1"/>
      <c r="V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8" customHeight="1" x14ac:dyDescent="0.2">
      <c r="A193" s="60">
        <f ca="1">IF(COUNT($A$4:A192)+1&gt;MAX(Nafnalisti!$S$4:$S$425),"",A192+1)</f>
        <v>190</v>
      </c>
      <c r="B193" s="61" t="str">
        <f ca="1">IF(A193="","",IFERROR(INDEX(Úrvinnsla!$B$2:$B$421,MATCH($A193,Úrvinnsla!$E$2:$E$421,0)),""))</f>
        <v/>
      </c>
      <c r="C193" s="63" t="str">
        <f ca="1">IFERROR(INDEX(Úrvinnsla!$C$2:$C$421,MATCH($A193,Úrvinnsla!$E$2:$E$421,0)),"")</f>
        <v/>
      </c>
      <c r="D193" s="62" t="str">
        <f ca="1">IF(OFFSET(Nafnalisti!$C$3,MATCH($B193,Nafnalisti!$B$4:$B$425,0),COUNTA($D$3:D$3))=0,"",OFFSET(Nafnalisti!$C$3,MATCH($B193,Nafnalisti!$B$4:$B$425,0),COUNTA($D$3:D$3)))</f>
        <v/>
      </c>
      <c r="E193" s="62" t="str">
        <f ca="1">IF(OFFSET(Nafnalisti!$C$3,MATCH($B193,Nafnalisti!$B$4:$B$425,0),COUNTA($D$3:E$3))=0,"",OFFSET(Nafnalisti!$C$3,MATCH($B193,Nafnalisti!$B$4:$B$425,0),COUNTA($D$3:E$3)))</f>
        <v/>
      </c>
      <c r="F193" s="62" t="str">
        <f ca="1">IF(OFFSET(Nafnalisti!$C$3,MATCH($B193,Nafnalisti!$B$4:$B$425,0),COUNTA($D$3:F$3))=0,"",OFFSET(Nafnalisti!$C$3,MATCH($B193,Nafnalisti!$B$4:$B$425,0),COUNTA($D$3:F$3)))</f>
        <v/>
      </c>
      <c r="G193" s="62" t="str">
        <f ca="1">IF(OFFSET(Nafnalisti!$C$3,MATCH($B193,Nafnalisti!$B$4:$B$425,0),COUNTA($D$3:G$3))=0,"",OFFSET(Nafnalisti!$C$3,MATCH($B193,Nafnalisti!$B$4:$B$425,0),COUNTA($D$3:G$3)))</f>
        <v/>
      </c>
      <c r="H193" s="62" t="str">
        <f ca="1">IF(OFFSET(Nafnalisti!$C$3,MATCH($B193,Nafnalisti!$B$4:$B$425,0),COUNTA($D$3:H$3))=0,"",OFFSET(Nafnalisti!$C$3,MATCH($B193,Nafnalisti!$B$4:$B$425,0),COUNTA($D$3:H$3)))</f>
        <v/>
      </c>
      <c r="I193" s="62" t="str">
        <f ca="1">IF(OFFSET(Nafnalisti!$C$3,MATCH($B193,Nafnalisti!$B$4:$B$425,0),COUNTA($D$3:I$3))=0,"",OFFSET(Nafnalisti!$C$3,MATCH($B193,Nafnalisti!$B$4:$B$425,0),COUNTA($D$3:I$3)))</f>
        <v/>
      </c>
      <c r="J193" s="62" t="str">
        <f ca="1">IF(OFFSET(Nafnalisti!$C$3,MATCH($B193,Nafnalisti!$B$4:$B$425,0),COUNTA($D$3:J$3))=0,"",OFFSET(Nafnalisti!$C$3,MATCH($B193,Nafnalisti!$B$4:$B$425,0),COUNTA($D$3:J$3)))</f>
        <v/>
      </c>
      <c r="K193" s="62" t="str">
        <f ca="1">IF(OFFSET(Nafnalisti!$C$3,MATCH($B193,Nafnalisti!$B$4:$B$425,0),COUNTA($D$3:K$3))=0,"",OFFSET(Nafnalisti!$C$3,MATCH($B193,Nafnalisti!$B$4:$B$425,0),COUNTA($D$3:K$3)))</f>
        <v/>
      </c>
      <c r="L193" s="62" t="str">
        <f ca="1">IF(OFFSET(Nafnalisti!$C$3,MATCH($B193,Nafnalisti!$B$4:$B$425,0),COUNTA($D$3:L$3))=0,"",OFFSET(Nafnalisti!$C$3,MATCH($B193,Nafnalisti!$B$4:$B$425,0),COUNTA($D$3:L$3)))</f>
        <v/>
      </c>
      <c r="M193" s="62" t="str">
        <f ca="1">IF(OFFSET(Nafnalisti!$C$3,MATCH($B193,Nafnalisti!$B$4:$B$425,0),COUNTA($D$3:M$3))=0,"",OFFSET(Nafnalisti!$C$3,MATCH($B193,Nafnalisti!$B$4:$B$425,0),COUNTA($D$3:M$3)))</f>
        <v/>
      </c>
      <c r="P193" s="1"/>
      <c r="T193" s="1"/>
      <c r="U193" s="1"/>
      <c r="V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8" customHeight="1" x14ac:dyDescent="0.2">
      <c r="A194" s="60">
        <f ca="1">IF(COUNT($A$4:A193)+1&gt;MAX(Nafnalisti!$S$4:$S$425),"",A193+1)</f>
        <v>191</v>
      </c>
      <c r="B194" s="61" t="str">
        <f ca="1">IF(A194="","",IFERROR(INDEX(Úrvinnsla!$B$2:$B$421,MATCH($A194,Úrvinnsla!$E$2:$E$421,0)),""))</f>
        <v/>
      </c>
      <c r="C194" s="63" t="str">
        <f ca="1">IFERROR(INDEX(Úrvinnsla!$C$2:$C$421,MATCH($A194,Úrvinnsla!$E$2:$E$421,0)),"")</f>
        <v/>
      </c>
      <c r="D194" s="62" t="str">
        <f ca="1">IF(OFFSET(Nafnalisti!$C$3,MATCH($B194,Nafnalisti!$B$4:$B$425,0),COUNTA($D$3:D$3))=0,"",OFFSET(Nafnalisti!$C$3,MATCH($B194,Nafnalisti!$B$4:$B$425,0),COUNTA($D$3:D$3)))</f>
        <v/>
      </c>
      <c r="E194" s="62" t="str">
        <f ca="1">IF(OFFSET(Nafnalisti!$C$3,MATCH($B194,Nafnalisti!$B$4:$B$425,0),COUNTA($D$3:E$3))=0,"",OFFSET(Nafnalisti!$C$3,MATCH($B194,Nafnalisti!$B$4:$B$425,0),COUNTA($D$3:E$3)))</f>
        <v/>
      </c>
      <c r="F194" s="62" t="str">
        <f ca="1">IF(OFFSET(Nafnalisti!$C$3,MATCH($B194,Nafnalisti!$B$4:$B$425,0),COUNTA($D$3:F$3))=0,"",OFFSET(Nafnalisti!$C$3,MATCH($B194,Nafnalisti!$B$4:$B$425,0),COUNTA($D$3:F$3)))</f>
        <v/>
      </c>
      <c r="G194" s="62" t="str">
        <f ca="1">IF(OFFSET(Nafnalisti!$C$3,MATCH($B194,Nafnalisti!$B$4:$B$425,0),COUNTA($D$3:G$3))=0,"",OFFSET(Nafnalisti!$C$3,MATCH($B194,Nafnalisti!$B$4:$B$425,0),COUNTA($D$3:G$3)))</f>
        <v/>
      </c>
      <c r="H194" s="62" t="str">
        <f ca="1">IF(OFFSET(Nafnalisti!$C$3,MATCH($B194,Nafnalisti!$B$4:$B$425,0),COUNTA($D$3:H$3))=0,"",OFFSET(Nafnalisti!$C$3,MATCH($B194,Nafnalisti!$B$4:$B$425,0),COUNTA($D$3:H$3)))</f>
        <v/>
      </c>
      <c r="I194" s="62" t="str">
        <f ca="1">IF(OFFSET(Nafnalisti!$C$3,MATCH($B194,Nafnalisti!$B$4:$B$425,0),COUNTA($D$3:I$3))=0,"",OFFSET(Nafnalisti!$C$3,MATCH($B194,Nafnalisti!$B$4:$B$425,0),COUNTA($D$3:I$3)))</f>
        <v/>
      </c>
      <c r="J194" s="62" t="str">
        <f ca="1">IF(OFFSET(Nafnalisti!$C$3,MATCH($B194,Nafnalisti!$B$4:$B$425,0),COUNTA($D$3:J$3))=0,"",OFFSET(Nafnalisti!$C$3,MATCH($B194,Nafnalisti!$B$4:$B$425,0),COUNTA($D$3:J$3)))</f>
        <v/>
      </c>
      <c r="K194" s="62" t="str">
        <f ca="1">IF(OFFSET(Nafnalisti!$C$3,MATCH($B194,Nafnalisti!$B$4:$B$425,0),COUNTA($D$3:K$3))=0,"",OFFSET(Nafnalisti!$C$3,MATCH($B194,Nafnalisti!$B$4:$B$425,0),COUNTA($D$3:K$3)))</f>
        <v/>
      </c>
      <c r="L194" s="62" t="str">
        <f ca="1">IF(OFFSET(Nafnalisti!$C$3,MATCH($B194,Nafnalisti!$B$4:$B$425,0),COUNTA($D$3:L$3))=0,"",OFFSET(Nafnalisti!$C$3,MATCH($B194,Nafnalisti!$B$4:$B$425,0),COUNTA($D$3:L$3)))</f>
        <v/>
      </c>
      <c r="M194" s="62" t="str">
        <f ca="1">IF(OFFSET(Nafnalisti!$C$3,MATCH($B194,Nafnalisti!$B$4:$B$425,0),COUNTA($D$3:M$3))=0,"",OFFSET(Nafnalisti!$C$3,MATCH($B194,Nafnalisti!$B$4:$B$425,0),COUNTA($D$3:M$3)))</f>
        <v/>
      </c>
      <c r="P194" s="1"/>
      <c r="T194" s="1"/>
      <c r="U194" s="1"/>
      <c r="V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8" customHeight="1" x14ac:dyDescent="0.2">
      <c r="A195" s="60">
        <f ca="1">IF(COUNT($A$4:A194)+1&gt;MAX(Nafnalisti!$S$4:$S$425),"",A194+1)</f>
        <v>192</v>
      </c>
      <c r="B195" s="61" t="str">
        <f ca="1">IF(A195="","",IFERROR(INDEX(Úrvinnsla!$B$2:$B$421,MATCH($A195,Úrvinnsla!$E$2:$E$421,0)),""))</f>
        <v/>
      </c>
      <c r="C195" s="63" t="str">
        <f ca="1">IFERROR(INDEX(Úrvinnsla!$C$2:$C$421,MATCH($A195,Úrvinnsla!$E$2:$E$421,0)),"")</f>
        <v/>
      </c>
      <c r="D195" s="62" t="str">
        <f ca="1">IF(OFFSET(Nafnalisti!$C$3,MATCH($B195,Nafnalisti!$B$4:$B$425,0),COUNTA($D$3:D$3))=0,"",OFFSET(Nafnalisti!$C$3,MATCH($B195,Nafnalisti!$B$4:$B$425,0),COUNTA($D$3:D$3)))</f>
        <v/>
      </c>
      <c r="E195" s="62" t="str">
        <f ca="1">IF(OFFSET(Nafnalisti!$C$3,MATCH($B195,Nafnalisti!$B$4:$B$425,0),COUNTA($D$3:E$3))=0,"",OFFSET(Nafnalisti!$C$3,MATCH($B195,Nafnalisti!$B$4:$B$425,0),COUNTA($D$3:E$3)))</f>
        <v/>
      </c>
      <c r="F195" s="62" t="str">
        <f ca="1">IF(OFFSET(Nafnalisti!$C$3,MATCH($B195,Nafnalisti!$B$4:$B$425,0),COUNTA($D$3:F$3))=0,"",OFFSET(Nafnalisti!$C$3,MATCH($B195,Nafnalisti!$B$4:$B$425,0),COUNTA($D$3:F$3)))</f>
        <v/>
      </c>
      <c r="G195" s="62" t="str">
        <f ca="1">IF(OFFSET(Nafnalisti!$C$3,MATCH($B195,Nafnalisti!$B$4:$B$425,0),COUNTA($D$3:G$3))=0,"",OFFSET(Nafnalisti!$C$3,MATCH($B195,Nafnalisti!$B$4:$B$425,0),COUNTA($D$3:G$3)))</f>
        <v/>
      </c>
      <c r="H195" s="62" t="str">
        <f ca="1">IF(OFFSET(Nafnalisti!$C$3,MATCH($B195,Nafnalisti!$B$4:$B$425,0),COUNTA($D$3:H$3))=0,"",OFFSET(Nafnalisti!$C$3,MATCH($B195,Nafnalisti!$B$4:$B$425,0),COUNTA($D$3:H$3)))</f>
        <v/>
      </c>
      <c r="I195" s="62" t="str">
        <f ca="1">IF(OFFSET(Nafnalisti!$C$3,MATCH($B195,Nafnalisti!$B$4:$B$425,0),COUNTA($D$3:I$3))=0,"",OFFSET(Nafnalisti!$C$3,MATCH($B195,Nafnalisti!$B$4:$B$425,0),COUNTA($D$3:I$3)))</f>
        <v/>
      </c>
      <c r="J195" s="62" t="str">
        <f ca="1">IF(OFFSET(Nafnalisti!$C$3,MATCH($B195,Nafnalisti!$B$4:$B$425,0),COUNTA($D$3:J$3))=0,"",OFFSET(Nafnalisti!$C$3,MATCH($B195,Nafnalisti!$B$4:$B$425,0),COUNTA($D$3:J$3)))</f>
        <v/>
      </c>
      <c r="K195" s="62" t="str">
        <f ca="1">IF(OFFSET(Nafnalisti!$C$3,MATCH($B195,Nafnalisti!$B$4:$B$425,0),COUNTA($D$3:K$3))=0,"",OFFSET(Nafnalisti!$C$3,MATCH($B195,Nafnalisti!$B$4:$B$425,0),COUNTA($D$3:K$3)))</f>
        <v/>
      </c>
      <c r="L195" s="62" t="str">
        <f ca="1">IF(OFFSET(Nafnalisti!$C$3,MATCH($B195,Nafnalisti!$B$4:$B$425,0),COUNTA($D$3:L$3))=0,"",OFFSET(Nafnalisti!$C$3,MATCH($B195,Nafnalisti!$B$4:$B$425,0),COUNTA($D$3:L$3)))</f>
        <v/>
      </c>
      <c r="M195" s="62" t="str">
        <f ca="1">IF(OFFSET(Nafnalisti!$C$3,MATCH($B195,Nafnalisti!$B$4:$B$425,0),COUNTA($D$3:M$3))=0,"",OFFSET(Nafnalisti!$C$3,MATCH($B195,Nafnalisti!$B$4:$B$425,0),COUNTA($D$3:M$3)))</f>
        <v/>
      </c>
      <c r="P195" s="1"/>
      <c r="T195" s="1"/>
      <c r="U195" s="1"/>
      <c r="V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8" customHeight="1" x14ac:dyDescent="0.2">
      <c r="A196" s="60">
        <f ca="1">IF(COUNT($A$4:A195)+1&gt;MAX(Nafnalisti!$S$4:$S$425),"",A195+1)</f>
        <v>193</v>
      </c>
      <c r="B196" s="61" t="str">
        <f ca="1">IF(A196="","",IFERROR(INDEX(Úrvinnsla!$B$2:$B$421,MATCH($A196,Úrvinnsla!$E$2:$E$421,0)),""))</f>
        <v/>
      </c>
      <c r="C196" s="63" t="str">
        <f ca="1">IFERROR(INDEX(Úrvinnsla!$C$2:$C$421,MATCH($A196,Úrvinnsla!$E$2:$E$421,0)),"")</f>
        <v/>
      </c>
      <c r="D196" s="62" t="str">
        <f ca="1">IF(OFFSET(Nafnalisti!$C$3,MATCH($B196,Nafnalisti!$B$4:$B$425,0),COUNTA($D$3:D$3))=0,"",OFFSET(Nafnalisti!$C$3,MATCH($B196,Nafnalisti!$B$4:$B$425,0),COUNTA($D$3:D$3)))</f>
        <v/>
      </c>
      <c r="E196" s="62" t="str">
        <f ca="1">IF(OFFSET(Nafnalisti!$C$3,MATCH($B196,Nafnalisti!$B$4:$B$425,0),COUNTA($D$3:E$3))=0,"",OFFSET(Nafnalisti!$C$3,MATCH($B196,Nafnalisti!$B$4:$B$425,0),COUNTA($D$3:E$3)))</f>
        <v/>
      </c>
      <c r="F196" s="62" t="str">
        <f ca="1">IF(OFFSET(Nafnalisti!$C$3,MATCH($B196,Nafnalisti!$B$4:$B$425,0),COUNTA($D$3:F$3))=0,"",OFFSET(Nafnalisti!$C$3,MATCH($B196,Nafnalisti!$B$4:$B$425,0),COUNTA($D$3:F$3)))</f>
        <v/>
      </c>
      <c r="G196" s="62" t="str">
        <f ca="1">IF(OFFSET(Nafnalisti!$C$3,MATCH($B196,Nafnalisti!$B$4:$B$425,0),COUNTA($D$3:G$3))=0,"",OFFSET(Nafnalisti!$C$3,MATCH($B196,Nafnalisti!$B$4:$B$425,0),COUNTA($D$3:G$3)))</f>
        <v/>
      </c>
      <c r="H196" s="62" t="str">
        <f ca="1">IF(OFFSET(Nafnalisti!$C$3,MATCH($B196,Nafnalisti!$B$4:$B$425,0),COUNTA($D$3:H$3))=0,"",OFFSET(Nafnalisti!$C$3,MATCH($B196,Nafnalisti!$B$4:$B$425,0),COUNTA($D$3:H$3)))</f>
        <v/>
      </c>
      <c r="I196" s="62" t="str">
        <f ca="1">IF(OFFSET(Nafnalisti!$C$3,MATCH($B196,Nafnalisti!$B$4:$B$425,0),COUNTA($D$3:I$3))=0,"",OFFSET(Nafnalisti!$C$3,MATCH($B196,Nafnalisti!$B$4:$B$425,0),COUNTA($D$3:I$3)))</f>
        <v/>
      </c>
      <c r="J196" s="62" t="str">
        <f ca="1">IF(OFFSET(Nafnalisti!$C$3,MATCH($B196,Nafnalisti!$B$4:$B$425,0),COUNTA($D$3:J$3))=0,"",OFFSET(Nafnalisti!$C$3,MATCH($B196,Nafnalisti!$B$4:$B$425,0),COUNTA($D$3:J$3)))</f>
        <v/>
      </c>
      <c r="K196" s="62" t="str">
        <f ca="1">IF(OFFSET(Nafnalisti!$C$3,MATCH($B196,Nafnalisti!$B$4:$B$425,0),COUNTA($D$3:K$3))=0,"",OFFSET(Nafnalisti!$C$3,MATCH($B196,Nafnalisti!$B$4:$B$425,0),COUNTA($D$3:K$3)))</f>
        <v/>
      </c>
      <c r="L196" s="62" t="str">
        <f ca="1">IF(OFFSET(Nafnalisti!$C$3,MATCH($B196,Nafnalisti!$B$4:$B$425,0),COUNTA($D$3:L$3))=0,"",OFFSET(Nafnalisti!$C$3,MATCH($B196,Nafnalisti!$B$4:$B$425,0),COUNTA($D$3:L$3)))</f>
        <v/>
      </c>
      <c r="M196" s="62" t="str">
        <f ca="1">IF(OFFSET(Nafnalisti!$C$3,MATCH($B196,Nafnalisti!$B$4:$B$425,0),COUNTA($D$3:M$3))=0,"",OFFSET(Nafnalisti!$C$3,MATCH($B196,Nafnalisti!$B$4:$B$425,0),COUNTA($D$3:M$3)))</f>
        <v/>
      </c>
      <c r="P196" s="1"/>
      <c r="T196" s="1"/>
      <c r="U196" s="1"/>
      <c r="V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8" customHeight="1" x14ac:dyDescent="0.2">
      <c r="A197" s="60">
        <f ca="1">IF(COUNT($A$4:A196)+1&gt;MAX(Nafnalisti!$S$4:$S$425),"",A196+1)</f>
        <v>194</v>
      </c>
      <c r="B197" s="61" t="str">
        <f ca="1">IF(A197="","",IFERROR(INDEX(Úrvinnsla!$B$2:$B$421,MATCH($A197,Úrvinnsla!$E$2:$E$421,0)),""))</f>
        <v/>
      </c>
      <c r="C197" s="63" t="str">
        <f ca="1">IFERROR(INDEX(Úrvinnsla!$C$2:$C$421,MATCH($A197,Úrvinnsla!$E$2:$E$421,0)),"")</f>
        <v/>
      </c>
      <c r="D197" s="62" t="str">
        <f ca="1">IF(OFFSET(Nafnalisti!$C$3,MATCH($B197,Nafnalisti!$B$4:$B$425,0),COUNTA($D$3:D$3))=0,"",OFFSET(Nafnalisti!$C$3,MATCH($B197,Nafnalisti!$B$4:$B$425,0),COUNTA($D$3:D$3)))</f>
        <v/>
      </c>
      <c r="E197" s="62" t="str">
        <f ca="1">IF(OFFSET(Nafnalisti!$C$3,MATCH($B197,Nafnalisti!$B$4:$B$425,0),COUNTA($D$3:E$3))=0,"",OFFSET(Nafnalisti!$C$3,MATCH($B197,Nafnalisti!$B$4:$B$425,0),COUNTA($D$3:E$3)))</f>
        <v/>
      </c>
      <c r="F197" s="62" t="str">
        <f ca="1">IF(OFFSET(Nafnalisti!$C$3,MATCH($B197,Nafnalisti!$B$4:$B$425,0),COUNTA($D$3:F$3))=0,"",OFFSET(Nafnalisti!$C$3,MATCH($B197,Nafnalisti!$B$4:$B$425,0),COUNTA($D$3:F$3)))</f>
        <v/>
      </c>
      <c r="G197" s="62" t="str">
        <f ca="1">IF(OFFSET(Nafnalisti!$C$3,MATCH($B197,Nafnalisti!$B$4:$B$425,0),COUNTA($D$3:G$3))=0,"",OFFSET(Nafnalisti!$C$3,MATCH($B197,Nafnalisti!$B$4:$B$425,0),COUNTA($D$3:G$3)))</f>
        <v/>
      </c>
      <c r="H197" s="62" t="str">
        <f ca="1">IF(OFFSET(Nafnalisti!$C$3,MATCH($B197,Nafnalisti!$B$4:$B$425,0),COUNTA($D$3:H$3))=0,"",OFFSET(Nafnalisti!$C$3,MATCH($B197,Nafnalisti!$B$4:$B$425,0),COUNTA($D$3:H$3)))</f>
        <v/>
      </c>
      <c r="I197" s="62" t="str">
        <f ca="1">IF(OFFSET(Nafnalisti!$C$3,MATCH($B197,Nafnalisti!$B$4:$B$425,0),COUNTA($D$3:I$3))=0,"",OFFSET(Nafnalisti!$C$3,MATCH($B197,Nafnalisti!$B$4:$B$425,0),COUNTA($D$3:I$3)))</f>
        <v/>
      </c>
      <c r="J197" s="62" t="str">
        <f ca="1">IF(OFFSET(Nafnalisti!$C$3,MATCH($B197,Nafnalisti!$B$4:$B$425,0),COUNTA($D$3:J$3))=0,"",OFFSET(Nafnalisti!$C$3,MATCH($B197,Nafnalisti!$B$4:$B$425,0),COUNTA($D$3:J$3)))</f>
        <v/>
      </c>
      <c r="K197" s="62" t="str">
        <f ca="1">IF(OFFSET(Nafnalisti!$C$3,MATCH($B197,Nafnalisti!$B$4:$B$425,0),COUNTA($D$3:K$3))=0,"",OFFSET(Nafnalisti!$C$3,MATCH($B197,Nafnalisti!$B$4:$B$425,0),COUNTA($D$3:K$3)))</f>
        <v/>
      </c>
      <c r="L197" s="62" t="str">
        <f ca="1">IF(OFFSET(Nafnalisti!$C$3,MATCH($B197,Nafnalisti!$B$4:$B$425,0),COUNTA($D$3:L$3))=0,"",OFFSET(Nafnalisti!$C$3,MATCH($B197,Nafnalisti!$B$4:$B$425,0),COUNTA($D$3:L$3)))</f>
        <v/>
      </c>
      <c r="M197" s="62" t="str">
        <f ca="1">IF(OFFSET(Nafnalisti!$C$3,MATCH($B197,Nafnalisti!$B$4:$B$425,0),COUNTA($D$3:M$3))=0,"",OFFSET(Nafnalisti!$C$3,MATCH($B197,Nafnalisti!$B$4:$B$425,0),COUNTA($D$3:M$3)))</f>
        <v/>
      </c>
      <c r="P197" s="1"/>
      <c r="T197" s="1"/>
      <c r="U197" s="1"/>
      <c r="V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8" customHeight="1" x14ac:dyDescent="0.2">
      <c r="A198" s="60">
        <f ca="1">IF(COUNT($A$4:A197)+1&gt;MAX(Nafnalisti!$S$4:$S$425),"",A197+1)</f>
        <v>195</v>
      </c>
      <c r="B198" s="61" t="str">
        <f ca="1">IF(A198="","",IFERROR(INDEX(Úrvinnsla!$B$2:$B$421,MATCH($A198,Úrvinnsla!$E$2:$E$421,0)),""))</f>
        <v/>
      </c>
      <c r="C198" s="63" t="str">
        <f ca="1">IFERROR(INDEX(Úrvinnsla!$C$2:$C$421,MATCH($A198,Úrvinnsla!$E$2:$E$421,0)),"")</f>
        <v/>
      </c>
      <c r="D198" s="62" t="str">
        <f ca="1">IF(OFFSET(Nafnalisti!$C$3,MATCH($B198,Nafnalisti!$B$4:$B$425,0),COUNTA($D$3:D$3))=0,"",OFFSET(Nafnalisti!$C$3,MATCH($B198,Nafnalisti!$B$4:$B$425,0),COUNTA($D$3:D$3)))</f>
        <v/>
      </c>
      <c r="E198" s="62" t="str">
        <f ca="1">IF(OFFSET(Nafnalisti!$C$3,MATCH($B198,Nafnalisti!$B$4:$B$425,0),COUNTA($D$3:E$3))=0,"",OFFSET(Nafnalisti!$C$3,MATCH($B198,Nafnalisti!$B$4:$B$425,0),COUNTA($D$3:E$3)))</f>
        <v/>
      </c>
      <c r="F198" s="62" t="str">
        <f ca="1">IF(OFFSET(Nafnalisti!$C$3,MATCH($B198,Nafnalisti!$B$4:$B$425,0),COUNTA($D$3:F$3))=0,"",OFFSET(Nafnalisti!$C$3,MATCH($B198,Nafnalisti!$B$4:$B$425,0),COUNTA($D$3:F$3)))</f>
        <v/>
      </c>
      <c r="G198" s="62" t="str">
        <f ca="1">IF(OFFSET(Nafnalisti!$C$3,MATCH($B198,Nafnalisti!$B$4:$B$425,0),COUNTA($D$3:G$3))=0,"",OFFSET(Nafnalisti!$C$3,MATCH($B198,Nafnalisti!$B$4:$B$425,0),COUNTA($D$3:G$3)))</f>
        <v/>
      </c>
      <c r="H198" s="62" t="str">
        <f ca="1">IF(OFFSET(Nafnalisti!$C$3,MATCH($B198,Nafnalisti!$B$4:$B$425,0),COUNTA($D$3:H$3))=0,"",OFFSET(Nafnalisti!$C$3,MATCH($B198,Nafnalisti!$B$4:$B$425,0),COUNTA($D$3:H$3)))</f>
        <v/>
      </c>
      <c r="I198" s="62" t="str">
        <f ca="1">IF(OFFSET(Nafnalisti!$C$3,MATCH($B198,Nafnalisti!$B$4:$B$425,0),COUNTA($D$3:I$3))=0,"",OFFSET(Nafnalisti!$C$3,MATCH($B198,Nafnalisti!$B$4:$B$425,0),COUNTA($D$3:I$3)))</f>
        <v/>
      </c>
      <c r="J198" s="62" t="str">
        <f ca="1">IF(OFFSET(Nafnalisti!$C$3,MATCH($B198,Nafnalisti!$B$4:$B$425,0),COUNTA($D$3:J$3))=0,"",OFFSET(Nafnalisti!$C$3,MATCH($B198,Nafnalisti!$B$4:$B$425,0),COUNTA($D$3:J$3)))</f>
        <v/>
      </c>
      <c r="K198" s="62" t="str">
        <f ca="1">IF(OFFSET(Nafnalisti!$C$3,MATCH($B198,Nafnalisti!$B$4:$B$425,0),COUNTA($D$3:K$3))=0,"",OFFSET(Nafnalisti!$C$3,MATCH($B198,Nafnalisti!$B$4:$B$425,0),COUNTA($D$3:K$3)))</f>
        <v/>
      </c>
      <c r="L198" s="62" t="str">
        <f ca="1">IF(OFFSET(Nafnalisti!$C$3,MATCH($B198,Nafnalisti!$B$4:$B$425,0),COUNTA($D$3:L$3))=0,"",OFFSET(Nafnalisti!$C$3,MATCH($B198,Nafnalisti!$B$4:$B$425,0),COUNTA($D$3:L$3)))</f>
        <v/>
      </c>
      <c r="M198" s="62" t="str">
        <f ca="1">IF(OFFSET(Nafnalisti!$C$3,MATCH($B198,Nafnalisti!$B$4:$B$425,0),COUNTA($D$3:M$3))=0,"",OFFSET(Nafnalisti!$C$3,MATCH($B198,Nafnalisti!$B$4:$B$425,0),COUNTA($D$3:M$3)))</f>
        <v/>
      </c>
      <c r="P198" s="1"/>
      <c r="T198" s="1"/>
      <c r="U198" s="1"/>
      <c r="V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8" customHeight="1" x14ac:dyDescent="0.2">
      <c r="A199" s="60">
        <f ca="1">IF(COUNT($A$4:A198)+1&gt;MAX(Nafnalisti!$S$4:$S$425),"",A198+1)</f>
        <v>196</v>
      </c>
      <c r="B199" s="61" t="str">
        <f ca="1">IF(A199="","",IFERROR(INDEX(Úrvinnsla!$B$2:$B$421,MATCH($A199,Úrvinnsla!$E$2:$E$421,0)),""))</f>
        <v/>
      </c>
      <c r="C199" s="63" t="str">
        <f ca="1">IFERROR(INDEX(Úrvinnsla!$C$2:$C$421,MATCH($A199,Úrvinnsla!$E$2:$E$421,0)),"")</f>
        <v/>
      </c>
      <c r="D199" s="62" t="str">
        <f ca="1">IF(OFFSET(Nafnalisti!$C$3,MATCH($B199,Nafnalisti!$B$4:$B$425,0),COUNTA($D$3:D$3))=0,"",OFFSET(Nafnalisti!$C$3,MATCH($B199,Nafnalisti!$B$4:$B$425,0),COUNTA($D$3:D$3)))</f>
        <v/>
      </c>
      <c r="E199" s="62" t="str">
        <f ca="1">IF(OFFSET(Nafnalisti!$C$3,MATCH($B199,Nafnalisti!$B$4:$B$425,0),COUNTA($D$3:E$3))=0,"",OFFSET(Nafnalisti!$C$3,MATCH($B199,Nafnalisti!$B$4:$B$425,0),COUNTA($D$3:E$3)))</f>
        <v/>
      </c>
      <c r="F199" s="62" t="str">
        <f ca="1">IF(OFFSET(Nafnalisti!$C$3,MATCH($B199,Nafnalisti!$B$4:$B$425,0),COUNTA($D$3:F$3))=0,"",OFFSET(Nafnalisti!$C$3,MATCH($B199,Nafnalisti!$B$4:$B$425,0),COUNTA($D$3:F$3)))</f>
        <v/>
      </c>
      <c r="G199" s="62" t="str">
        <f ca="1">IF(OFFSET(Nafnalisti!$C$3,MATCH($B199,Nafnalisti!$B$4:$B$425,0),COUNTA($D$3:G$3))=0,"",OFFSET(Nafnalisti!$C$3,MATCH($B199,Nafnalisti!$B$4:$B$425,0),COUNTA($D$3:G$3)))</f>
        <v/>
      </c>
      <c r="H199" s="62" t="str">
        <f ca="1">IF(OFFSET(Nafnalisti!$C$3,MATCH($B199,Nafnalisti!$B$4:$B$425,0),COUNTA($D$3:H$3))=0,"",OFFSET(Nafnalisti!$C$3,MATCH($B199,Nafnalisti!$B$4:$B$425,0),COUNTA($D$3:H$3)))</f>
        <v/>
      </c>
      <c r="I199" s="62" t="str">
        <f ca="1">IF(OFFSET(Nafnalisti!$C$3,MATCH($B199,Nafnalisti!$B$4:$B$425,0),COUNTA($D$3:I$3))=0,"",OFFSET(Nafnalisti!$C$3,MATCH($B199,Nafnalisti!$B$4:$B$425,0),COUNTA($D$3:I$3)))</f>
        <v/>
      </c>
      <c r="J199" s="62" t="str">
        <f ca="1">IF(OFFSET(Nafnalisti!$C$3,MATCH($B199,Nafnalisti!$B$4:$B$425,0),COUNTA($D$3:J$3))=0,"",OFFSET(Nafnalisti!$C$3,MATCH($B199,Nafnalisti!$B$4:$B$425,0),COUNTA($D$3:J$3)))</f>
        <v/>
      </c>
      <c r="K199" s="62" t="str">
        <f ca="1">IF(OFFSET(Nafnalisti!$C$3,MATCH($B199,Nafnalisti!$B$4:$B$425,0),COUNTA($D$3:K$3))=0,"",OFFSET(Nafnalisti!$C$3,MATCH($B199,Nafnalisti!$B$4:$B$425,0),COUNTA($D$3:K$3)))</f>
        <v/>
      </c>
      <c r="L199" s="62" t="str">
        <f ca="1">IF(OFFSET(Nafnalisti!$C$3,MATCH($B199,Nafnalisti!$B$4:$B$425,0),COUNTA($D$3:L$3))=0,"",OFFSET(Nafnalisti!$C$3,MATCH($B199,Nafnalisti!$B$4:$B$425,0),COUNTA($D$3:L$3)))</f>
        <v/>
      </c>
      <c r="M199" s="62" t="str">
        <f ca="1">IF(OFFSET(Nafnalisti!$C$3,MATCH($B199,Nafnalisti!$B$4:$B$425,0),COUNTA($D$3:M$3))=0,"",OFFSET(Nafnalisti!$C$3,MATCH($B199,Nafnalisti!$B$4:$B$425,0),COUNTA($D$3:M$3)))</f>
        <v/>
      </c>
      <c r="P199" s="1"/>
      <c r="T199" s="1"/>
      <c r="U199" s="1"/>
      <c r="V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8" customHeight="1" x14ac:dyDescent="0.2">
      <c r="A200" s="60" t="str">
        <f ca="1">IF(COUNT($A$4:A199)+1&gt;MAX(Nafnalisti!$S$4:$S$425),"",A199+1)</f>
        <v/>
      </c>
      <c r="B200" s="61" t="str">
        <f ca="1">IF(A200="","",IFERROR(INDEX(Úrvinnsla!$B$2:$B$421,MATCH($A200,Úrvinnsla!$E$2:$E$421,0)),""))</f>
        <v/>
      </c>
      <c r="C200" s="63" t="str">
        <f ca="1">IFERROR(INDEX(Úrvinnsla!$C$2:$C$421,MATCH($A200,Úrvinnsla!$E$2:$E$421,0)),"")</f>
        <v/>
      </c>
      <c r="D200" s="62" t="str">
        <f ca="1">IF(OFFSET(Nafnalisti!$C$3,MATCH($B200,Nafnalisti!$B$4:$B$425,0),COUNTA($D$3:D$3))=0,"",OFFSET(Nafnalisti!$C$3,MATCH($B200,Nafnalisti!$B$4:$B$425,0),COUNTA($D$3:D$3)))</f>
        <v/>
      </c>
      <c r="E200" s="62" t="str">
        <f ca="1">IF(OFFSET(Nafnalisti!$C$3,MATCH($B200,Nafnalisti!$B$4:$B$425,0),COUNTA($D$3:E$3))=0,"",OFFSET(Nafnalisti!$C$3,MATCH($B200,Nafnalisti!$B$4:$B$425,0),COUNTA($D$3:E$3)))</f>
        <v/>
      </c>
      <c r="F200" s="62" t="str">
        <f ca="1">IF(OFFSET(Nafnalisti!$C$3,MATCH($B200,Nafnalisti!$B$4:$B$425,0),COUNTA($D$3:F$3))=0,"",OFFSET(Nafnalisti!$C$3,MATCH($B200,Nafnalisti!$B$4:$B$425,0),COUNTA($D$3:F$3)))</f>
        <v/>
      </c>
      <c r="G200" s="62" t="str">
        <f ca="1">IF(OFFSET(Nafnalisti!$C$3,MATCH($B200,Nafnalisti!$B$4:$B$425,0),COUNTA($D$3:G$3))=0,"",OFFSET(Nafnalisti!$C$3,MATCH($B200,Nafnalisti!$B$4:$B$425,0),COUNTA($D$3:G$3)))</f>
        <v/>
      </c>
      <c r="H200" s="62" t="str">
        <f ca="1">IF(OFFSET(Nafnalisti!$C$3,MATCH($B200,Nafnalisti!$B$4:$B$425,0),COUNTA($D$3:H$3))=0,"",OFFSET(Nafnalisti!$C$3,MATCH($B200,Nafnalisti!$B$4:$B$425,0),COUNTA($D$3:H$3)))</f>
        <v/>
      </c>
      <c r="I200" s="62" t="str">
        <f ca="1">IF(OFFSET(Nafnalisti!$C$3,MATCH($B200,Nafnalisti!$B$4:$B$425,0),COUNTA($D$3:I$3))=0,"",OFFSET(Nafnalisti!$C$3,MATCH($B200,Nafnalisti!$B$4:$B$425,0),COUNTA($D$3:I$3)))</f>
        <v/>
      </c>
      <c r="J200" s="62" t="str">
        <f ca="1">IF(OFFSET(Nafnalisti!$C$3,MATCH($B200,Nafnalisti!$B$4:$B$425,0),COUNTA($D$3:J$3))=0,"",OFFSET(Nafnalisti!$C$3,MATCH($B200,Nafnalisti!$B$4:$B$425,0),COUNTA($D$3:J$3)))</f>
        <v/>
      </c>
      <c r="K200" s="62" t="str">
        <f ca="1">IF(OFFSET(Nafnalisti!$C$3,MATCH($B200,Nafnalisti!$B$4:$B$425,0),COUNTA($D$3:K$3))=0,"",OFFSET(Nafnalisti!$C$3,MATCH($B200,Nafnalisti!$B$4:$B$425,0),COUNTA($D$3:K$3)))</f>
        <v/>
      </c>
      <c r="L200" s="62" t="str">
        <f ca="1">IF(OFFSET(Nafnalisti!$C$3,MATCH($B200,Nafnalisti!$B$4:$B$425,0),COUNTA($D$3:L$3))=0,"",OFFSET(Nafnalisti!$C$3,MATCH($B200,Nafnalisti!$B$4:$B$425,0),COUNTA($D$3:L$3)))</f>
        <v/>
      </c>
      <c r="M200" s="62" t="str">
        <f ca="1">IF(OFFSET(Nafnalisti!$C$3,MATCH($B200,Nafnalisti!$B$4:$B$425,0),COUNTA($D$3:M$3))=0,"",OFFSET(Nafnalisti!$C$3,MATCH($B200,Nafnalisti!$B$4:$B$425,0),COUNTA($D$3:M$3)))</f>
        <v/>
      </c>
      <c r="P200" s="1"/>
      <c r="T200" s="1"/>
      <c r="U200" s="1"/>
      <c r="V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8" customHeight="1" x14ac:dyDescent="0.2">
      <c r="A201" s="60" t="str">
        <f ca="1">IF(COUNT($A$4:A200)+1&gt;MAX(Nafnalisti!$S$4:$S$425),"",A200+1)</f>
        <v/>
      </c>
      <c r="B201" s="61" t="str">
        <f ca="1">IF(A201="","",IFERROR(INDEX(Úrvinnsla!$B$2:$B$421,MATCH($A201,Úrvinnsla!$E$2:$E$421,0)),""))</f>
        <v/>
      </c>
      <c r="C201" s="63" t="str">
        <f ca="1">IFERROR(INDEX(Úrvinnsla!$C$2:$C$421,MATCH($A201,Úrvinnsla!$E$2:$E$421,0)),"")</f>
        <v/>
      </c>
      <c r="D201" s="62" t="str">
        <f ca="1">IF(OFFSET(Nafnalisti!$C$3,MATCH($B201,Nafnalisti!$B$4:$B$425,0),COUNTA($D$3:D$3))=0,"",OFFSET(Nafnalisti!$C$3,MATCH($B201,Nafnalisti!$B$4:$B$425,0),COUNTA($D$3:D$3)))</f>
        <v/>
      </c>
      <c r="E201" s="62" t="str">
        <f ca="1">IF(OFFSET(Nafnalisti!$C$3,MATCH($B201,Nafnalisti!$B$4:$B$425,0),COUNTA($D$3:E$3))=0,"",OFFSET(Nafnalisti!$C$3,MATCH($B201,Nafnalisti!$B$4:$B$425,0),COUNTA($D$3:E$3)))</f>
        <v/>
      </c>
      <c r="F201" s="62" t="str">
        <f ca="1">IF(OFFSET(Nafnalisti!$C$3,MATCH($B201,Nafnalisti!$B$4:$B$425,0),COUNTA($D$3:F$3))=0,"",OFFSET(Nafnalisti!$C$3,MATCH($B201,Nafnalisti!$B$4:$B$425,0),COUNTA($D$3:F$3)))</f>
        <v/>
      </c>
      <c r="G201" s="62" t="str">
        <f ca="1">IF(OFFSET(Nafnalisti!$C$3,MATCH($B201,Nafnalisti!$B$4:$B$425,0),COUNTA($D$3:G$3))=0,"",OFFSET(Nafnalisti!$C$3,MATCH($B201,Nafnalisti!$B$4:$B$425,0),COUNTA($D$3:G$3)))</f>
        <v/>
      </c>
      <c r="H201" s="62" t="str">
        <f ca="1">IF(OFFSET(Nafnalisti!$C$3,MATCH($B201,Nafnalisti!$B$4:$B$425,0),COUNTA($D$3:H$3))=0,"",OFFSET(Nafnalisti!$C$3,MATCH($B201,Nafnalisti!$B$4:$B$425,0),COUNTA($D$3:H$3)))</f>
        <v/>
      </c>
      <c r="I201" s="62" t="str">
        <f ca="1">IF(OFFSET(Nafnalisti!$C$3,MATCH($B201,Nafnalisti!$B$4:$B$425,0),COUNTA($D$3:I$3))=0,"",OFFSET(Nafnalisti!$C$3,MATCH($B201,Nafnalisti!$B$4:$B$425,0),COUNTA($D$3:I$3)))</f>
        <v/>
      </c>
      <c r="J201" s="62" t="str">
        <f ca="1">IF(OFFSET(Nafnalisti!$C$3,MATCH($B201,Nafnalisti!$B$4:$B$425,0),COUNTA($D$3:J$3))=0,"",OFFSET(Nafnalisti!$C$3,MATCH($B201,Nafnalisti!$B$4:$B$425,0),COUNTA($D$3:J$3)))</f>
        <v/>
      </c>
      <c r="K201" s="62" t="str">
        <f ca="1">IF(OFFSET(Nafnalisti!$C$3,MATCH($B201,Nafnalisti!$B$4:$B$425,0),COUNTA($D$3:K$3))=0,"",OFFSET(Nafnalisti!$C$3,MATCH($B201,Nafnalisti!$B$4:$B$425,0),COUNTA($D$3:K$3)))</f>
        <v/>
      </c>
      <c r="L201" s="62" t="str">
        <f ca="1">IF(OFFSET(Nafnalisti!$C$3,MATCH($B201,Nafnalisti!$B$4:$B$425,0),COUNTA($D$3:L$3))=0,"",OFFSET(Nafnalisti!$C$3,MATCH($B201,Nafnalisti!$B$4:$B$425,0),COUNTA($D$3:L$3)))</f>
        <v/>
      </c>
      <c r="M201" s="62" t="str">
        <f ca="1">IF(OFFSET(Nafnalisti!$C$3,MATCH($B201,Nafnalisti!$B$4:$B$425,0),COUNTA($D$3:M$3))=0,"",OFFSET(Nafnalisti!$C$3,MATCH($B201,Nafnalisti!$B$4:$B$425,0),COUNTA($D$3:M$3)))</f>
        <v/>
      </c>
      <c r="P201" s="1"/>
      <c r="T201" s="1"/>
      <c r="U201" s="1"/>
      <c r="V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8" customHeight="1" x14ac:dyDescent="0.2">
      <c r="A202" s="60" t="str">
        <f ca="1">IF(COUNT($A$4:A201)+1&gt;MAX(Nafnalisti!$S$4:$S$425),"",A201+1)</f>
        <v/>
      </c>
      <c r="B202" s="61" t="str">
        <f ca="1">IF(A202="","",IFERROR(INDEX(Úrvinnsla!$B$2:$B$421,MATCH($A202,Úrvinnsla!$E$2:$E$421,0)),""))</f>
        <v/>
      </c>
      <c r="C202" s="63" t="str">
        <f ca="1">IFERROR(INDEX(Úrvinnsla!$C$2:$C$421,MATCH($A202,Úrvinnsla!$E$2:$E$421,0)),"")</f>
        <v/>
      </c>
      <c r="D202" s="62" t="str">
        <f ca="1">IF(OFFSET(Nafnalisti!$C$3,MATCH($B202,Nafnalisti!$B$4:$B$425,0),COUNTA($D$3:D$3))=0,"",OFFSET(Nafnalisti!$C$3,MATCH($B202,Nafnalisti!$B$4:$B$425,0),COUNTA($D$3:D$3)))</f>
        <v/>
      </c>
      <c r="E202" s="62" t="str">
        <f ca="1">IF(OFFSET(Nafnalisti!$C$3,MATCH($B202,Nafnalisti!$B$4:$B$425,0),COUNTA($D$3:E$3))=0,"",OFFSET(Nafnalisti!$C$3,MATCH($B202,Nafnalisti!$B$4:$B$425,0),COUNTA($D$3:E$3)))</f>
        <v/>
      </c>
      <c r="F202" s="62" t="str">
        <f ca="1">IF(OFFSET(Nafnalisti!$C$3,MATCH($B202,Nafnalisti!$B$4:$B$425,0),COUNTA($D$3:F$3))=0,"",OFFSET(Nafnalisti!$C$3,MATCH($B202,Nafnalisti!$B$4:$B$425,0),COUNTA($D$3:F$3)))</f>
        <v/>
      </c>
      <c r="G202" s="62" t="str">
        <f ca="1">IF(OFFSET(Nafnalisti!$C$3,MATCH($B202,Nafnalisti!$B$4:$B$425,0),COUNTA($D$3:G$3))=0,"",OFFSET(Nafnalisti!$C$3,MATCH($B202,Nafnalisti!$B$4:$B$425,0),COUNTA($D$3:G$3)))</f>
        <v/>
      </c>
      <c r="H202" s="62" t="str">
        <f ca="1">IF(OFFSET(Nafnalisti!$C$3,MATCH($B202,Nafnalisti!$B$4:$B$425,0),COUNTA($D$3:H$3))=0,"",OFFSET(Nafnalisti!$C$3,MATCH($B202,Nafnalisti!$B$4:$B$425,0),COUNTA($D$3:H$3)))</f>
        <v/>
      </c>
      <c r="I202" s="62" t="str">
        <f ca="1">IF(OFFSET(Nafnalisti!$C$3,MATCH($B202,Nafnalisti!$B$4:$B$425,0),COUNTA($D$3:I$3))=0,"",OFFSET(Nafnalisti!$C$3,MATCH($B202,Nafnalisti!$B$4:$B$425,0),COUNTA($D$3:I$3)))</f>
        <v/>
      </c>
      <c r="J202" s="62" t="str">
        <f ca="1">IF(OFFSET(Nafnalisti!$C$3,MATCH($B202,Nafnalisti!$B$4:$B$425,0),COUNTA($D$3:J$3))=0,"",OFFSET(Nafnalisti!$C$3,MATCH($B202,Nafnalisti!$B$4:$B$425,0),COUNTA($D$3:J$3)))</f>
        <v/>
      </c>
      <c r="K202" s="62" t="str">
        <f ca="1">IF(OFFSET(Nafnalisti!$C$3,MATCH($B202,Nafnalisti!$B$4:$B$425,0),COUNTA($D$3:K$3))=0,"",OFFSET(Nafnalisti!$C$3,MATCH($B202,Nafnalisti!$B$4:$B$425,0),COUNTA($D$3:K$3)))</f>
        <v/>
      </c>
      <c r="L202" s="62" t="str">
        <f ca="1">IF(OFFSET(Nafnalisti!$C$3,MATCH($B202,Nafnalisti!$B$4:$B$425,0),COUNTA($D$3:L$3))=0,"",OFFSET(Nafnalisti!$C$3,MATCH($B202,Nafnalisti!$B$4:$B$425,0),COUNTA($D$3:L$3)))</f>
        <v/>
      </c>
      <c r="M202" s="62" t="str">
        <f ca="1">IF(OFFSET(Nafnalisti!$C$3,MATCH($B202,Nafnalisti!$B$4:$B$425,0),COUNTA($D$3:M$3))=0,"",OFFSET(Nafnalisti!$C$3,MATCH($B202,Nafnalisti!$B$4:$B$425,0),COUNTA($D$3:M$3)))</f>
        <v/>
      </c>
      <c r="P202" s="1"/>
      <c r="T202" s="1"/>
      <c r="U202" s="1"/>
      <c r="V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8" customHeight="1" x14ac:dyDescent="0.2">
      <c r="A203" s="60" t="str">
        <f ca="1">IF(COUNT($A$4:A202)+1&gt;MAX(Nafnalisti!$S$4:$S$425),"",A202+1)</f>
        <v/>
      </c>
      <c r="B203" s="61" t="str">
        <f ca="1">IF(A203="","",IFERROR(INDEX(Úrvinnsla!$B$2:$B$421,MATCH($A203,Úrvinnsla!$E$2:$E$421,0)),""))</f>
        <v/>
      </c>
      <c r="C203" s="63" t="str">
        <f ca="1">IFERROR(INDEX(Úrvinnsla!$C$2:$C$421,MATCH($A203,Úrvinnsla!$E$2:$E$421,0)),"")</f>
        <v/>
      </c>
      <c r="D203" s="62" t="str">
        <f ca="1">IF(OFFSET(Nafnalisti!$C$3,MATCH($B203,Nafnalisti!$B$4:$B$425,0),COUNTA($D$3:D$3))=0,"",OFFSET(Nafnalisti!$C$3,MATCH($B203,Nafnalisti!$B$4:$B$425,0),COUNTA($D$3:D$3)))</f>
        <v/>
      </c>
      <c r="E203" s="62" t="str">
        <f ca="1">IF(OFFSET(Nafnalisti!$C$3,MATCH($B203,Nafnalisti!$B$4:$B$425,0),COUNTA($D$3:E$3))=0,"",OFFSET(Nafnalisti!$C$3,MATCH($B203,Nafnalisti!$B$4:$B$425,0),COUNTA($D$3:E$3)))</f>
        <v/>
      </c>
      <c r="F203" s="62" t="str">
        <f ca="1">IF(OFFSET(Nafnalisti!$C$3,MATCH($B203,Nafnalisti!$B$4:$B$425,0),COUNTA($D$3:F$3))=0,"",OFFSET(Nafnalisti!$C$3,MATCH($B203,Nafnalisti!$B$4:$B$425,0),COUNTA($D$3:F$3)))</f>
        <v/>
      </c>
      <c r="G203" s="62" t="str">
        <f ca="1">IF(OFFSET(Nafnalisti!$C$3,MATCH($B203,Nafnalisti!$B$4:$B$425,0),COUNTA($D$3:G$3))=0,"",OFFSET(Nafnalisti!$C$3,MATCH($B203,Nafnalisti!$B$4:$B$425,0),COUNTA($D$3:G$3)))</f>
        <v/>
      </c>
      <c r="H203" s="62" t="str">
        <f ca="1">IF(OFFSET(Nafnalisti!$C$3,MATCH($B203,Nafnalisti!$B$4:$B$425,0),COUNTA($D$3:H$3))=0,"",OFFSET(Nafnalisti!$C$3,MATCH($B203,Nafnalisti!$B$4:$B$425,0),COUNTA($D$3:H$3)))</f>
        <v/>
      </c>
      <c r="I203" s="62" t="str">
        <f ca="1">IF(OFFSET(Nafnalisti!$C$3,MATCH($B203,Nafnalisti!$B$4:$B$425,0),COUNTA($D$3:I$3))=0,"",OFFSET(Nafnalisti!$C$3,MATCH($B203,Nafnalisti!$B$4:$B$425,0),COUNTA($D$3:I$3)))</f>
        <v/>
      </c>
      <c r="J203" s="62" t="str">
        <f ca="1">IF(OFFSET(Nafnalisti!$C$3,MATCH($B203,Nafnalisti!$B$4:$B$425,0),COUNTA($D$3:J$3))=0,"",OFFSET(Nafnalisti!$C$3,MATCH($B203,Nafnalisti!$B$4:$B$425,0),COUNTA($D$3:J$3)))</f>
        <v/>
      </c>
      <c r="K203" s="62" t="str">
        <f ca="1">IF(OFFSET(Nafnalisti!$C$3,MATCH($B203,Nafnalisti!$B$4:$B$425,0),COUNTA($D$3:K$3))=0,"",OFFSET(Nafnalisti!$C$3,MATCH($B203,Nafnalisti!$B$4:$B$425,0),COUNTA($D$3:K$3)))</f>
        <v/>
      </c>
      <c r="L203" s="62" t="str">
        <f ca="1">IF(OFFSET(Nafnalisti!$C$3,MATCH($B203,Nafnalisti!$B$4:$B$425,0),COUNTA($D$3:L$3))=0,"",OFFSET(Nafnalisti!$C$3,MATCH($B203,Nafnalisti!$B$4:$B$425,0),COUNTA($D$3:L$3)))</f>
        <v/>
      </c>
      <c r="M203" s="62" t="str">
        <f ca="1">IF(OFFSET(Nafnalisti!$C$3,MATCH($B203,Nafnalisti!$B$4:$B$425,0),COUNTA($D$3:M$3))=0,"",OFFSET(Nafnalisti!$C$3,MATCH($B203,Nafnalisti!$B$4:$B$425,0),COUNTA($D$3:M$3)))</f>
        <v/>
      </c>
      <c r="P203" s="1"/>
      <c r="T203" s="1"/>
      <c r="U203" s="1"/>
      <c r="V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8" customHeight="1" x14ac:dyDescent="0.2">
      <c r="A204" s="60" t="str">
        <f ca="1">IF(COUNT($A$4:A203)+1&gt;MAX(Nafnalisti!$S$4:$S$425),"",A203+1)</f>
        <v/>
      </c>
      <c r="B204" s="61" t="str">
        <f ca="1">IF(A204="","",IFERROR(INDEX(Úrvinnsla!$B$2:$B$421,MATCH($A204,Úrvinnsla!$E$2:$E$421,0)),""))</f>
        <v/>
      </c>
      <c r="C204" s="63" t="str">
        <f ca="1">IFERROR(INDEX(Úrvinnsla!$C$2:$C$421,MATCH($A204,Úrvinnsla!$E$2:$E$421,0)),"")</f>
        <v/>
      </c>
      <c r="D204" s="62" t="str">
        <f ca="1">IF(OFFSET(Nafnalisti!$C$3,MATCH($B204,Nafnalisti!$B$4:$B$425,0),COUNTA($D$3:D$3))=0,"",OFFSET(Nafnalisti!$C$3,MATCH($B204,Nafnalisti!$B$4:$B$425,0),COUNTA($D$3:D$3)))</f>
        <v/>
      </c>
      <c r="E204" s="62" t="str">
        <f ca="1">IF(OFFSET(Nafnalisti!$C$3,MATCH($B204,Nafnalisti!$B$4:$B$425,0),COUNTA($D$3:E$3))=0,"",OFFSET(Nafnalisti!$C$3,MATCH($B204,Nafnalisti!$B$4:$B$425,0),COUNTA($D$3:E$3)))</f>
        <v/>
      </c>
      <c r="F204" s="62" t="str">
        <f ca="1">IF(OFFSET(Nafnalisti!$C$3,MATCH($B204,Nafnalisti!$B$4:$B$425,0),COUNTA($D$3:F$3))=0,"",OFFSET(Nafnalisti!$C$3,MATCH($B204,Nafnalisti!$B$4:$B$425,0),COUNTA($D$3:F$3)))</f>
        <v/>
      </c>
      <c r="G204" s="62" t="str">
        <f ca="1">IF(OFFSET(Nafnalisti!$C$3,MATCH($B204,Nafnalisti!$B$4:$B$425,0),COUNTA($D$3:G$3))=0,"",OFFSET(Nafnalisti!$C$3,MATCH($B204,Nafnalisti!$B$4:$B$425,0),COUNTA($D$3:G$3)))</f>
        <v/>
      </c>
      <c r="H204" s="62" t="str">
        <f ca="1">IF(OFFSET(Nafnalisti!$C$3,MATCH($B204,Nafnalisti!$B$4:$B$425,0),COUNTA($D$3:H$3))=0,"",OFFSET(Nafnalisti!$C$3,MATCH($B204,Nafnalisti!$B$4:$B$425,0),COUNTA($D$3:H$3)))</f>
        <v/>
      </c>
      <c r="I204" s="62" t="str">
        <f ca="1">IF(OFFSET(Nafnalisti!$C$3,MATCH($B204,Nafnalisti!$B$4:$B$425,0),COUNTA($D$3:I$3))=0,"",OFFSET(Nafnalisti!$C$3,MATCH($B204,Nafnalisti!$B$4:$B$425,0),COUNTA($D$3:I$3)))</f>
        <v/>
      </c>
      <c r="J204" s="62" t="str">
        <f ca="1">IF(OFFSET(Nafnalisti!$C$3,MATCH($B204,Nafnalisti!$B$4:$B$425,0),COUNTA($D$3:J$3))=0,"",OFFSET(Nafnalisti!$C$3,MATCH($B204,Nafnalisti!$B$4:$B$425,0),COUNTA($D$3:J$3)))</f>
        <v/>
      </c>
      <c r="K204" s="62" t="str">
        <f ca="1">IF(OFFSET(Nafnalisti!$C$3,MATCH($B204,Nafnalisti!$B$4:$B$425,0),COUNTA($D$3:K$3))=0,"",OFFSET(Nafnalisti!$C$3,MATCH($B204,Nafnalisti!$B$4:$B$425,0),COUNTA($D$3:K$3)))</f>
        <v/>
      </c>
      <c r="L204" s="62" t="str">
        <f ca="1">IF(OFFSET(Nafnalisti!$C$3,MATCH($B204,Nafnalisti!$B$4:$B$425,0),COUNTA($D$3:L$3))=0,"",OFFSET(Nafnalisti!$C$3,MATCH($B204,Nafnalisti!$B$4:$B$425,0),COUNTA($D$3:L$3)))</f>
        <v/>
      </c>
      <c r="M204" s="62" t="str">
        <f ca="1">IF(OFFSET(Nafnalisti!$C$3,MATCH($B204,Nafnalisti!$B$4:$B$425,0),COUNTA($D$3:M$3))=0,"",OFFSET(Nafnalisti!$C$3,MATCH($B204,Nafnalisti!$B$4:$B$425,0),COUNTA($D$3:M$3)))</f>
        <v/>
      </c>
      <c r="P204" s="1"/>
      <c r="T204" s="1"/>
      <c r="U204" s="1"/>
      <c r="V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8" customHeight="1" x14ac:dyDescent="0.2">
      <c r="A205" s="60" t="str">
        <f ca="1">IF(COUNT($A$4:A204)+1&gt;MAX(Nafnalisti!$S$4:$S$425),"",A204+1)</f>
        <v/>
      </c>
      <c r="B205" s="61" t="str">
        <f ca="1">IF(A205="","",IFERROR(INDEX(Úrvinnsla!$B$2:$B$421,MATCH($A205,Úrvinnsla!$E$2:$E$421,0)),""))</f>
        <v/>
      </c>
      <c r="C205" s="63" t="str">
        <f ca="1">IFERROR(INDEX(Úrvinnsla!$C$2:$C$421,MATCH($A205,Úrvinnsla!$E$2:$E$421,0)),"")</f>
        <v/>
      </c>
      <c r="D205" s="62" t="str">
        <f ca="1">IF(OFFSET(Nafnalisti!$C$3,MATCH($B205,Nafnalisti!$B$4:$B$425,0),COUNTA($D$3:D$3))=0,"",OFFSET(Nafnalisti!$C$3,MATCH($B205,Nafnalisti!$B$4:$B$425,0),COUNTA($D$3:D$3)))</f>
        <v/>
      </c>
      <c r="E205" s="62" t="str">
        <f ca="1">IF(OFFSET(Nafnalisti!$C$3,MATCH($B205,Nafnalisti!$B$4:$B$425,0),COUNTA($D$3:E$3))=0,"",OFFSET(Nafnalisti!$C$3,MATCH($B205,Nafnalisti!$B$4:$B$425,0),COUNTA($D$3:E$3)))</f>
        <v/>
      </c>
      <c r="F205" s="62" t="str">
        <f ca="1">IF(OFFSET(Nafnalisti!$C$3,MATCH($B205,Nafnalisti!$B$4:$B$425,0),COUNTA($D$3:F$3))=0,"",OFFSET(Nafnalisti!$C$3,MATCH($B205,Nafnalisti!$B$4:$B$425,0),COUNTA($D$3:F$3)))</f>
        <v/>
      </c>
      <c r="G205" s="62" t="str">
        <f ca="1">IF(OFFSET(Nafnalisti!$C$3,MATCH($B205,Nafnalisti!$B$4:$B$425,0),COUNTA($D$3:G$3))=0,"",OFFSET(Nafnalisti!$C$3,MATCH($B205,Nafnalisti!$B$4:$B$425,0),COUNTA($D$3:G$3)))</f>
        <v/>
      </c>
      <c r="H205" s="62" t="str">
        <f ca="1">IF(OFFSET(Nafnalisti!$C$3,MATCH($B205,Nafnalisti!$B$4:$B$425,0),COUNTA($D$3:H$3))=0,"",OFFSET(Nafnalisti!$C$3,MATCH($B205,Nafnalisti!$B$4:$B$425,0),COUNTA($D$3:H$3)))</f>
        <v/>
      </c>
      <c r="I205" s="62" t="str">
        <f ca="1">IF(OFFSET(Nafnalisti!$C$3,MATCH($B205,Nafnalisti!$B$4:$B$425,0),COUNTA($D$3:I$3))=0,"",OFFSET(Nafnalisti!$C$3,MATCH($B205,Nafnalisti!$B$4:$B$425,0),COUNTA($D$3:I$3)))</f>
        <v/>
      </c>
      <c r="J205" s="62" t="str">
        <f ca="1">IF(OFFSET(Nafnalisti!$C$3,MATCH($B205,Nafnalisti!$B$4:$B$425,0),COUNTA($D$3:J$3))=0,"",OFFSET(Nafnalisti!$C$3,MATCH($B205,Nafnalisti!$B$4:$B$425,0),COUNTA($D$3:J$3)))</f>
        <v/>
      </c>
      <c r="K205" s="62" t="str">
        <f ca="1">IF(OFFSET(Nafnalisti!$C$3,MATCH($B205,Nafnalisti!$B$4:$B$425,0),COUNTA($D$3:K$3))=0,"",OFFSET(Nafnalisti!$C$3,MATCH($B205,Nafnalisti!$B$4:$B$425,0),COUNTA($D$3:K$3)))</f>
        <v/>
      </c>
      <c r="L205" s="62" t="str">
        <f ca="1">IF(OFFSET(Nafnalisti!$C$3,MATCH($B205,Nafnalisti!$B$4:$B$425,0),COUNTA($D$3:L$3))=0,"",OFFSET(Nafnalisti!$C$3,MATCH($B205,Nafnalisti!$B$4:$B$425,0),COUNTA($D$3:L$3)))</f>
        <v/>
      </c>
      <c r="M205" s="62" t="str">
        <f ca="1">IF(OFFSET(Nafnalisti!$C$3,MATCH($B205,Nafnalisti!$B$4:$B$425,0),COUNTA($D$3:M$3))=0,"",OFFSET(Nafnalisti!$C$3,MATCH($B205,Nafnalisti!$B$4:$B$425,0),COUNTA($D$3:M$3)))</f>
        <v/>
      </c>
      <c r="P205" s="1"/>
      <c r="T205" s="1"/>
      <c r="U205" s="1"/>
      <c r="V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8" customHeight="1" x14ac:dyDescent="0.2">
      <c r="A206" s="60" t="str">
        <f ca="1">IF(COUNT($A$4:A205)+1&gt;MAX(Nafnalisti!$S$4:$S$425),"",A205+1)</f>
        <v/>
      </c>
      <c r="B206" s="61" t="str">
        <f ca="1">IF(A206="","",IFERROR(INDEX(Úrvinnsla!$B$2:$B$421,MATCH($A206,Úrvinnsla!$E$2:$E$421,0)),""))</f>
        <v/>
      </c>
      <c r="C206" s="63" t="str">
        <f ca="1">IFERROR(INDEX(Úrvinnsla!$C$2:$C$421,MATCH($A206,Úrvinnsla!$E$2:$E$421,0)),"")</f>
        <v/>
      </c>
      <c r="D206" s="62" t="str">
        <f ca="1">IF(OFFSET(Nafnalisti!$C$3,MATCH($B206,Nafnalisti!$B$4:$B$425,0),COUNTA($D$3:D$3))=0,"",OFFSET(Nafnalisti!$C$3,MATCH($B206,Nafnalisti!$B$4:$B$425,0),COUNTA($D$3:D$3)))</f>
        <v/>
      </c>
      <c r="E206" s="62" t="str">
        <f ca="1">IF(OFFSET(Nafnalisti!$C$3,MATCH($B206,Nafnalisti!$B$4:$B$425,0),COUNTA($D$3:E$3))=0,"",OFFSET(Nafnalisti!$C$3,MATCH($B206,Nafnalisti!$B$4:$B$425,0),COUNTA($D$3:E$3)))</f>
        <v/>
      </c>
      <c r="F206" s="62" t="str">
        <f ca="1">IF(OFFSET(Nafnalisti!$C$3,MATCH($B206,Nafnalisti!$B$4:$B$425,0),COUNTA($D$3:F$3))=0,"",OFFSET(Nafnalisti!$C$3,MATCH($B206,Nafnalisti!$B$4:$B$425,0),COUNTA($D$3:F$3)))</f>
        <v/>
      </c>
      <c r="G206" s="62" t="str">
        <f ca="1">IF(OFFSET(Nafnalisti!$C$3,MATCH($B206,Nafnalisti!$B$4:$B$425,0),COUNTA($D$3:G$3))=0,"",OFFSET(Nafnalisti!$C$3,MATCH($B206,Nafnalisti!$B$4:$B$425,0),COUNTA($D$3:G$3)))</f>
        <v/>
      </c>
      <c r="H206" s="62" t="str">
        <f ca="1">IF(OFFSET(Nafnalisti!$C$3,MATCH($B206,Nafnalisti!$B$4:$B$425,0),COUNTA($D$3:H$3))=0,"",OFFSET(Nafnalisti!$C$3,MATCH($B206,Nafnalisti!$B$4:$B$425,0),COUNTA($D$3:H$3)))</f>
        <v/>
      </c>
      <c r="I206" s="62" t="str">
        <f ca="1">IF(OFFSET(Nafnalisti!$C$3,MATCH($B206,Nafnalisti!$B$4:$B$425,0),COUNTA($D$3:I$3))=0,"",OFFSET(Nafnalisti!$C$3,MATCH($B206,Nafnalisti!$B$4:$B$425,0),COUNTA($D$3:I$3)))</f>
        <v/>
      </c>
      <c r="J206" s="62" t="str">
        <f ca="1">IF(OFFSET(Nafnalisti!$C$3,MATCH($B206,Nafnalisti!$B$4:$B$425,0),COUNTA($D$3:J$3))=0,"",OFFSET(Nafnalisti!$C$3,MATCH($B206,Nafnalisti!$B$4:$B$425,0),COUNTA($D$3:J$3)))</f>
        <v/>
      </c>
      <c r="K206" s="62" t="str">
        <f ca="1">IF(OFFSET(Nafnalisti!$C$3,MATCH($B206,Nafnalisti!$B$4:$B$425,0),COUNTA($D$3:K$3))=0,"",OFFSET(Nafnalisti!$C$3,MATCH($B206,Nafnalisti!$B$4:$B$425,0),COUNTA($D$3:K$3)))</f>
        <v/>
      </c>
      <c r="L206" s="62" t="str">
        <f ca="1">IF(OFFSET(Nafnalisti!$C$3,MATCH($B206,Nafnalisti!$B$4:$B$425,0),COUNTA($D$3:L$3))=0,"",OFFSET(Nafnalisti!$C$3,MATCH($B206,Nafnalisti!$B$4:$B$425,0),COUNTA($D$3:L$3)))</f>
        <v/>
      </c>
      <c r="M206" s="62" t="str">
        <f ca="1">IF(OFFSET(Nafnalisti!$C$3,MATCH($B206,Nafnalisti!$B$4:$B$425,0),COUNTA($D$3:M$3))=0,"",OFFSET(Nafnalisti!$C$3,MATCH($B206,Nafnalisti!$B$4:$B$425,0),COUNTA($D$3:M$3)))</f>
        <v/>
      </c>
      <c r="P206" s="1"/>
      <c r="T206" s="1"/>
      <c r="U206" s="1"/>
      <c r="V206" s="1"/>
    </row>
    <row r="207" spans="1:35" ht="18" customHeight="1" x14ac:dyDescent="0.2">
      <c r="A207" s="60" t="str">
        <f ca="1">IF(COUNT($A$4:A206)+1&gt;MAX(Nafnalisti!$S$4:$S$425),"",A206+1)</f>
        <v/>
      </c>
      <c r="B207" s="61" t="str">
        <f ca="1">IF(A207="","",IFERROR(INDEX(Úrvinnsla!$B$2:$B$421,MATCH($A207,Úrvinnsla!$E$2:$E$421,0)),""))</f>
        <v/>
      </c>
      <c r="C207" s="63" t="str">
        <f ca="1">IFERROR(INDEX(Úrvinnsla!$C$2:$C$421,MATCH($A207,Úrvinnsla!$E$2:$E$421,0)),"")</f>
        <v/>
      </c>
      <c r="D207" s="62" t="str">
        <f ca="1">IF(OFFSET(Nafnalisti!$C$3,MATCH($B207,Nafnalisti!$B$4:$B$425,0),COUNTA($D$3:D$3))=0,"",OFFSET(Nafnalisti!$C$3,MATCH($B207,Nafnalisti!$B$4:$B$425,0),COUNTA($D$3:D$3)))</f>
        <v/>
      </c>
      <c r="E207" s="62" t="str">
        <f ca="1">IF(OFFSET(Nafnalisti!$C$3,MATCH($B207,Nafnalisti!$B$4:$B$425,0),COUNTA($D$3:E$3))=0,"",OFFSET(Nafnalisti!$C$3,MATCH($B207,Nafnalisti!$B$4:$B$425,0),COUNTA($D$3:E$3)))</f>
        <v/>
      </c>
      <c r="F207" s="62" t="str">
        <f ca="1">IF(OFFSET(Nafnalisti!$C$3,MATCH($B207,Nafnalisti!$B$4:$B$425,0),COUNTA($D$3:F$3))=0,"",OFFSET(Nafnalisti!$C$3,MATCH($B207,Nafnalisti!$B$4:$B$425,0),COUNTA($D$3:F$3)))</f>
        <v/>
      </c>
      <c r="G207" s="62" t="str">
        <f ca="1">IF(OFFSET(Nafnalisti!$C$3,MATCH($B207,Nafnalisti!$B$4:$B$425,0),COUNTA($D$3:G$3))=0,"",OFFSET(Nafnalisti!$C$3,MATCH($B207,Nafnalisti!$B$4:$B$425,0),COUNTA($D$3:G$3)))</f>
        <v/>
      </c>
      <c r="H207" s="62" t="str">
        <f ca="1">IF(OFFSET(Nafnalisti!$C$3,MATCH($B207,Nafnalisti!$B$4:$B$425,0),COUNTA($D$3:H$3))=0,"",OFFSET(Nafnalisti!$C$3,MATCH($B207,Nafnalisti!$B$4:$B$425,0),COUNTA($D$3:H$3)))</f>
        <v/>
      </c>
      <c r="I207" s="62" t="str">
        <f ca="1">IF(OFFSET(Nafnalisti!$C$3,MATCH($B207,Nafnalisti!$B$4:$B$425,0),COUNTA($D$3:I$3))=0,"",OFFSET(Nafnalisti!$C$3,MATCH($B207,Nafnalisti!$B$4:$B$425,0),COUNTA($D$3:I$3)))</f>
        <v/>
      </c>
      <c r="J207" s="62" t="str">
        <f ca="1">IF(OFFSET(Nafnalisti!$C$3,MATCH($B207,Nafnalisti!$B$4:$B$425,0),COUNTA($D$3:J$3))=0,"",OFFSET(Nafnalisti!$C$3,MATCH($B207,Nafnalisti!$B$4:$B$425,0),COUNTA($D$3:J$3)))</f>
        <v/>
      </c>
      <c r="K207" s="62" t="str">
        <f ca="1">IF(OFFSET(Nafnalisti!$C$3,MATCH($B207,Nafnalisti!$B$4:$B$425,0),COUNTA($D$3:K$3))=0,"",OFFSET(Nafnalisti!$C$3,MATCH($B207,Nafnalisti!$B$4:$B$425,0),COUNTA($D$3:K$3)))</f>
        <v/>
      </c>
      <c r="L207" s="62" t="str">
        <f ca="1">IF(OFFSET(Nafnalisti!$C$3,MATCH($B207,Nafnalisti!$B$4:$B$425,0),COUNTA($D$3:L$3))=0,"",OFFSET(Nafnalisti!$C$3,MATCH($B207,Nafnalisti!$B$4:$B$425,0),COUNTA($D$3:L$3)))</f>
        <v/>
      </c>
      <c r="M207" s="62" t="str">
        <f ca="1">IF(OFFSET(Nafnalisti!$C$3,MATCH($B207,Nafnalisti!$B$4:$B$425,0),COUNTA($D$3:M$3))=0,"",OFFSET(Nafnalisti!$C$3,MATCH($B207,Nafnalisti!$B$4:$B$425,0),COUNTA($D$3:M$3)))</f>
        <v/>
      </c>
      <c r="P207" s="1"/>
      <c r="T207" s="1"/>
      <c r="U207" s="1"/>
      <c r="V207" s="1"/>
    </row>
    <row r="208" spans="1:35" ht="18" customHeight="1" x14ac:dyDescent="0.2">
      <c r="A208" s="60" t="str">
        <f ca="1">IF(COUNT($A$4:A207)+1&gt;MAX(Nafnalisti!$S$4:$S$425),"",A207+1)</f>
        <v/>
      </c>
      <c r="B208" s="61" t="str">
        <f ca="1">IF(A208="","",IFERROR(INDEX(Úrvinnsla!$B$2:$B$421,MATCH($A208,Úrvinnsla!$E$2:$E$421,0)),""))</f>
        <v/>
      </c>
      <c r="C208" s="63" t="str">
        <f ca="1">IFERROR(INDEX(Úrvinnsla!$C$2:$C$421,MATCH($A208,Úrvinnsla!$E$2:$E$421,0)),"")</f>
        <v/>
      </c>
      <c r="D208" s="62" t="str">
        <f ca="1">IF(OFFSET(Nafnalisti!$C$3,MATCH($B208,Nafnalisti!$B$4:$B$425,0),COUNTA($D$3:D$3))=0,"",OFFSET(Nafnalisti!$C$3,MATCH($B208,Nafnalisti!$B$4:$B$425,0),COUNTA($D$3:D$3)))</f>
        <v/>
      </c>
      <c r="E208" s="62" t="str">
        <f ca="1">IF(OFFSET(Nafnalisti!$C$3,MATCH($B208,Nafnalisti!$B$4:$B$425,0),COUNTA($D$3:E$3))=0,"",OFFSET(Nafnalisti!$C$3,MATCH($B208,Nafnalisti!$B$4:$B$425,0),COUNTA($D$3:E$3)))</f>
        <v/>
      </c>
      <c r="F208" s="62" t="str">
        <f ca="1">IF(OFFSET(Nafnalisti!$C$3,MATCH($B208,Nafnalisti!$B$4:$B$425,0),COUNTA($D$3:F$3))=0,"",OFFSET(Nafnalisti!$C$3,MATCH($B208,Nafnalisti!$B$4:$B$425,0),COUNTA($D$3:F$3)))</f>
        <v/>
      </c>
      <c r="G208" s="62" t="str">
        <f ca="1">IF(OFFSET(Nafnalisti!$C$3,MATCH($B208,Nafnalisti!$B$4:$B$425,0),COUNTA($D$3:G$3))=0,"",OFFSET(Nafnalisti!$C$3,MATCH($B208,Nafnalisti!$B$4:$B$425,0),COUNTA($D$3:G$3)))</f>
        <v/>
      </c>
      <c r="H208" s="62" t="str">
        <f ca="1">IF(OFFSET(Nafnalisti!$C$3,MATCH($B208,Nafnalisti!$B$4:$B$425,0),COUNTA($D$3:H$3))=0,"",OFFSET(Nafnalisti!$C$3,MATCH($B208,Nafnalisti!$B$4:$B$425,0),COUNTA($D$3:H$3)))</f>
        <v/>
      </c>
      <c r="I208" s="62" t="str">
        <f ca="1">IF(OFFSET(Nafnalisti!$C$3,MATCH($B208,Nafnalisti!$B$4:$B$425,0),COUNTA($D$3:I$3))=0,"",OFFSET(Nafnalisti!$C$3,MATCH($B208,Nafnalisti!$B$4:$B$425,0),COUNTA($D$3:I$3)))</f>
        <v/>
      </c>
      <c r="J208" s="62" t="str">
        <f ca="1">IF(OFFSET(Nafnalisti!$C$3,MATCH($B208,Nafnalisti!$B$4:$B$425,0),COUNTA($D$3:J$3))=0,"",OFFSET(Nafnalisti!$C$3,MATCH($B208,Nafnalisti!$B$4:$B$425,0),COUNTA($D$3:J$3)))</f>
        <v/>
      </c>
      <c r="K208" s="62" t="str">
        <f ca="1">IF(OFFSET(Nafnalisti!$C$3,MATCH($B208,Nafnalisti!$B$4:$B$425,0),COUNTA($D$3:K$3))=0,"",OFFSET(Nafnalisti!$C$3,MATCH($B208,Nafnalisti!$B$4:$B$425,0),COUNTA($D$3:K$3)))</f>
        <v/>
      </c>
      <c r="L208" s="62" t="str">
        <f ca="1">IF(OFFSET(Nafnalisti!$C$3,MATCH($B208,Nafnalisti!$B$4:$B$425,0),COUNTA($D$3:L$3))=0,"",OFFSET(Nafnalisti!$C$3,MATCH($B208,Nafnalisti!$B$4:$B$425,0),COUNTA($D$3:L$3)))</f>
        <v/>
      </c>
      <c r="M208" s="62" t="str">
        <f ca="1">IF(OFFSET(Nafnalisti!$C$3,MATCH($B208,Nafnalisti!$B$4:$B$425,0),COUNTA($D$3:M$3))=0,"",OFFSET(Nafnalisti!$C$3,MATCH($B208,Nafnalisti!$B$4:$B$425,0),COUNTA($D$3:M$3)))</f>
        <v/>
      </c>
      <c r="P208" s="1"/>
      <c r="T208" s="1"/>
      <c r="U208" s="1"/>
      <c r="V208" s="1"/>
    </row>
    <row r="209" spans="1:15" ht="18" customHeight="1" x14ac:dyDescent="0.2">
      <c r="A209" s="60" t="str">
        <f ca="1">IF(COUNT($A$4:A208)+1&gt;MAX(Nafnalisti!$S$4:$S$425),"",A208+1)</f>
        <v/>
      </c>
      <c r="B209" s="61" t="str">
        <f ca="1">IF(A209="","",IFERROR(INDEX(Úrvinnsla!$B$2:$B$421,MATCH($A209,Úrvinnsla!$E$2:$E$421,0)),""))</f>
        <v/>
      </c>
      <c r="C209" s="63" t="str">
        <f ca="1">IFERROR(INDEX(Úrvinnsla!$C$2:$C$421,MATCH($A209,Úrvinnsla!$E$2:$E$421,0)),"")</f>
        <v/>
      </c>
      <c r="D209" s="62" t="str">
        <f ca="1">IF(OFFSET(Nafnalisti!$C$3,MATCH($B209,Nafnalisti!$B$4:$B$425,0),COUNTA($D$3:D$3))=0,"",OFFSET(Nafnalisti!$C$3,MATCH($B209,Nafnalisti!$B$4:$B$425,0),COUNTA($D$3:D$3)))</f>
        <v/>
      </c>
      <c r="E209" s="62" t="str">
        <f ca="1">IF(OFFSET(Nafnalisti!$C$3,MATCH($B209,Nafnalisti!$B$4:$B$425,0),COUNTA($D$3:E$3))=0,"",OFFSET(Nafnalisti!$C$3,MATCH($B209,Nafnalisti!$B$4:$B$425,0),COUNTA($D$3:E$3)))</f>
        <v/>
      </c>
      <c r="F209" s="62" t="str">
        <f ca="1">IF(OFFSET(Nafnalisti!$C$3,MATCH($B209,Nafnalisti!$B$4:$B$425,0),COUNTA($D$3:F$3))=0,"",OFFSET(Nafnalisti!$C$3,MATCH($B209,Nafnalisti!$B$4:$B$425,0),COUNTA($D$3:F$3)))</f>
        <v/>
      </c>
      <c r="G209" s="62" t="str">
        <f ca="1">IF(OFFSET(Nafnalisti!$C$3,MATCH($B209,Nafnalisti!$B$4:$B$425,0),COUNTA($D$3:G$3))=0,"",OFFSET(Nafnalisti!$C$3,MATCH($B209,Nafnalisti!$B$4:$B$425,0),COUNTA($D$3:G$3)))</f>
        <v/>
      </c>
      <c r="H209" s="62" t="str">
        <f ca="1">IF(OFFSET(Nafnalisti!$C$3,MATCH($B209,Nafnalisti!$B$4:$B$425,0),COUNTA($D$3:H$3))=0,"",OFFSET(Nafnalisti!$C$3,MATCH($B209,Nafnalisti!$B$4:$B$425,0),COUNTA($D$3:H$3)))</f>
        <v/>
      </c>
      <c r="I209" s="62" t="str">
        <f ca="1">IF(OFFSET(Nafnalisti!$C$3,MATCH($B209,Nafnalisti!$B$4:$B$425,0),COUNTA($D$3:I$3))=0,"",OFFSET(Nafnalisti!$C$3,MATCH($B209,Nafnalisti!$B$4:$B$425,0),COUNTA($D$3:I$3)))</f>
        <v/>
      </c>
      <c r="J209" s="62" t="str">
        <f ca="1">IF(OFFSET(Nafnalisti!$C$3,MATCH($B209,Nafnalisti!$B$4:$B$425,0),COUNTA($D$3:J$3))=0,"",OFFSET(Nafnalisti!$C$3,MATCH($B209,Nafnalisti!$B$4:$B$425,0),COUNTA($D$3:J$3)))</f>
        <v/>
      </c>
      <c r="K209" s="62" t="str">
        <f ca="1">IF(OFFSET(Nafnalisti!$C$3,MATCH($B209,Nafnalisti!$B$4:$B$425,0),COUNTA($D$3:K$3))=0,"",OFFSET(Nafnalisti!$C$3,MATCH($B209,Nafnalisti!$B$4:$B$425,0),COUNTA($D$3:K$3)))</f>
        <v/>
      </c>
      <c r="L209" s="62" t="str">
        <f ca="1">IF(OFFSET(Nafnalisti!$C$3,MATCH($B209,Nafnalisti!$B$4:$B$425,0),COUNTA($D$3:L$3))=0,"",OFFSET(Nafnalisti!$C$3,MATCH($B209,Nafnalisti!$B$4:$B$425,0),COUNTA($D$3:L$3)))</f>
        <v/>
      </c>
      <c r="M209" s="62" t="str">
        <f ca="1">IF(OFFSET(Nafnalisti!$C$3,MATCH($B209,Nafnalisti!$B$4:$B$425,0),COUNTA($D$3:M$3))=0,"",OFFSET(Nafnalisti!$C$3,MATCH($B209,Nafnalisti!$B$4:$B$425,0),COUNTA($D$3:M$3)))</f>
        <v/>
      </c>
    </row>
    <row r="210" spans="1:15" ht="18" customHeight="1" x14ac:dyDescent="0.2">
      <c r="A210" s="60" t="str">
        <f ca="1">IF(COUNT($A$4:A209)+1&gt;MAX(Nafnalisti!$S$4:$S$425),"",A209+1)</f>
        <v/>
      </c>
      <c r="B210" s="61" t="str">
        <f ca="1">IF(A210="","",IFERROR(INDEX(Úrvinnsla!$B$2:$B$421,MATCH($A210,Úrvinnsla!$E$2:$E$421,0)),""))</f>
        <v/>
      </c>
      <c r="C210" s="63" t="str">
        <f ca="1">IFERROR(INDEX(Úrvinnsla!$C$2:$C$421,MATCH($A210,Úrvinnsla!$E$2:$E$421,0)),"")</f>
        <v/>
      </c>
      <c r="D210" s="62" t="str">
        <f ca="1">IF(OFFSET(Nafnalisti!$C$3,MATCH($B210,Nafnalisti!$B$4:$B$425,0),COUNTA($D$3:D$3))=0,"",OFFSET(Nafnalisti!$C$3,MATCH($B210,Nafnalisti!$B$4:$B$425,0),COUNTA($D$3:D$3)))</f>
        <v/>
      </c>
      <c r="E210" s="62" t="str">
        <f ca="1">IF(OFFSET(Nafnalisti!$C$3,MATCH($B210,Nafnalisti!$B$4:$B$425,0),COUNTA($D$3:E$3))=0,"",OFFSET(Nafnalisti!$C$3,MATCH($B210,Nafnalisti!$B$4:$B$425,0),COUNTA($D$3:E$3)))</f>
        <v/>
      </c>
      <c r="F210" s="62" t="str">
        <f ca="1">IF(OFFSET(Nafnalisti!$C$3,MATCH($B210,Nafnalisti!$B$4:$B$425,0),COUNTA($D$3:F$3))=0,"",OFFSET(Nafnalisti!$C$3,MATCH($B210,Nafnalisti!$B$4:$B$425,0),COUNTA($D$3:F$3)))</f>
        <v/>
      </c>
      <c r="G210" s="62" t="str">
        <f ca="1">IF(OFFSET(Nafnalisti!$C$3,MATCH($B210,Nafnalisti!$B$4:$B$425,0),COUNTA($D$3:G$3))=0,"",OFFSET(Nafnalisti!$C$3,MATCH($B210,Nafnalisti!$B$4:$B$425,0),COUNTA($D$3:G$3)))</f>
        <v/>
      </c>
      <c r="H210" s="62" t="str">
        <f ca="1">IF(OFFSET(Nafnalisti!$C$3,MATCH($B210,Nafnalisti!$B$4:$B$425,0),COUNTA($D$3:H$3))=0,"",OFFSET(Nafnalisti!$C$3,MATCH($B210,Nafnalisti!$B$4:$B$425,0),COUNTA($D$3:H$3)))</f>
        <v/>
      </c>
      <c r="I210" s="62" t="str">
        <f ca="1">IF(OFFSET(Nafnalisti!$C$3,MATCH($B210,Nafnalisti!$B$4:$B$425,0),COUNTA($D$3:I$3))=0,"",OFFSET(Nafnalisti!$C$3,MATCH($B210,Nafnalisti!$B$4:$B$425,0),COUNTA($D$3:I$3)))</f>
        <v/>
      </c>
      <c r="J210" s="62" t="str">
        <f ca="1">IF(OFFSET(Nafnalisti!$C$3,MATCH($B210,Nafnalisti!$B$4:$B$425,0),COUNTA($D$3:J$3))=0,"",OFFSET(Nafnalisti!$C$3,MATCH($B210,Nafnalisti!$B$4:$B$425,0),COUNTA($D$3:J$3)))</f>
        <v/>
      </c>
      <c r="K210" s="62" t="str">
        <f ca="1">IF(OFFSET(Nafnalisti!$C$3,MATCH($B210,Nafnalisti!$B$4:$B$425,0),COUNTA($D$3:K$3))=0,"",OFFSET(Nafnalisti!$C$3,MATCH($B210,Nafnalisti!$B$4:$B$425,0),COUNTA($D$3:K$3)))</f>
        <v/>
      </c>
      <c r="L210" s="62" t="str">
        <f ca="1">IF(OFFSET(Nafnalisti!$C$3,MATCH($B210,Nafnalisti!$B$4:$B$425,0),COUNTA($D$3:L$3))=0,"",OFFSET(Nafnalisti!$C$3,MATCH($B210,Nafnalisti!$B$4:$B$425,0),COUNTA($D$3:L$3)))</f>
        <v/>
      </c>
      <c r="M210" s="62" t="str">
        <f ca="1">IF(OFFSET(Nafnalisti!$C$3,MATCH($B210,Nafnalisti!$B$4:$B$425,0),COUNTA($D$3:M$3))=0,"",OFFSET(Nafnalisti!$C$3,MATCH($B210,Nafnalisti!$B$4:$B$425,0),COUNTA($D$3:M$3)))</f>
        <v/>
      </c>
    </row>
    <row r="211" spans="1:15" ht="18" customHeight="1" x14ac:dyDescent="0.2">
      <c r="A211" s="60" t="str">
        <f ca="1">IF(COUNT($A$4:A210)+1&gt;MAX(Nafnalisti!$S$4:$S$425),"",A210+1)</f>
        <v/>
      </c>
      <c r="B211" s="61" t="str">
        <f ca="1">IF(A211="","",IFERROR(INDEX(Úrvinnsla!$B$2:$B$421,MATCH($A211,Úrvinnsla!$E$2:$E$421,0)),""))</f>
        <v/>
      </c>
      <c r="C211" s="63" t="str">
        <f ca="1">IFERROR(INDEX(Úrvinnsla!$C$2:$C$421,MATCH($A211,Úrvinnsla!$E$2:$E$421,0)),"")</f>
        <v/>
      </c>
      <c r="D211" s="62" t="str">
        <f ca="1">IF(OFFSET(Nafnalisti!$C$3,MATCH($B211,Nafnalisti!$B$4:$B$425,0),COUNTA($D$3:D$3))=0,"",OFFSET(Nafnalisti!$C$3,MATCH($B211,Nafnalisti!$B$4:$B$425,0),COUNTA($D$3:D$3)))</f>
        <v/>
      </c>
      <c r="E211" s="62" t="str">
        <f ca="1">IF(OFFSET(Nafnalisti!$C$3,MATCH($B211,Nafnalisti!$B$4:$B$425,0),COUNTA($D$3:E$3))=0,"",OFFSET(Nafnalisti!$C$3,MATCH($B211,Nafnalisti!$B$4:$B$425,0),COUNTA($D$3:E$3)))</f>
        <v/>
      </c>
      <c r="F211" s="62" t="str">
        <f ca="1">IF(OFFSET(Nafnalisti!$C$3,MATCH($B211,Nafnalisti!$B$4:$B$425,0),COUNTA($D$3:F$3))=0,"",OFFSET(Nafnalisti!$C$3,MATCH($B211,Nafnalisti!$B$4:$B$425,0),COUNTA($D$3:F$3)))</f>
        <v/>
      </c>
      <c r="G211" s="62" t="str">
        <f ca="1">IF(OFFSET(Nafnalisti!$C$3,MATCH($B211,Nafnalisti!$B$4:$B$425,0),COUNTA($D$3:G$3))=0,"",OFFSET(Nafnalisti!$C$3,MATCH($B211,Nafnalisti!$B$4:$B$425,0),COUNTA($D$3:G$3)))</f>
        <v/>
      </c>
      <c r="H211" s="62" t="str">
        <f ca="1">IF(OFFSET(Nafnalisti!$C$3,MATCH($B211,Nafnalisti!$B$4:$B$425,0),COUNTA($D$3:H$3))=0,"",OFFSET(Nafnalisti!$C$3,MATCH($B211,Nafnalisti!$B$4:$B$425,0),COUNTA($D$3:H$3)))</f>
        <v/>
      </c>
      <c r="I211" s="62" t="str">
        <f ca="1">IF(OFFSET(Nafnalisti!$C$3,MATCH($B211,Nafnalisti!$B$4:$B$425,0),COUNTA($D$3:I$3))=0,"",OFFSET(Nafnalisti!$C$3,MATCH($B211,Nafnalisti!$B$4:$B$425,0),COUNTA($D$3:I$3)))</f>
        <v/>
      </c>
      <c r="J211" s="62" t="str">
        <f ca="1">IF(OFFSET(Nafnalisti!$C$3,MATCH($B211,Nafnalisti!$B$4:$B$425,0),COUNTA($D$3:J$3))=0,"",OFFSET(Nafnalisti!$C$3,MATCH($B211,Nafnalisti!$B$4:$B$425,0),COUNTA($D$3:J$3)))</f>
        <v/>
      </c>
      <c r="K211" s="62" t="str">
        <f ca="1">IF(OFFSET(Nafnalisti!$C$3,MATCH($B211,Nafnalisti!$B$4:$B$425,0),COUNTA($D$3:K$3))=0,"",OFFSET(Nafnalisti!$C$3,MATCH($B211,Nafnalisti!$B$4:$B$425,0),COUNTA($D$3:K$3)))</f>
        <v/>
      </c>
      <c r="L211" s="62" t="str">
        <f ca="1">IF(OFFSET(Nafnalisti!$C$3,MATCH($B211,Nafnalisti!$B$4:$B$425,0),COUNTA($D$3:L$3))=0,"",OFFSET(Nafnalisti!$C$3,MATCH($B211,Nafnalisti!$B$4:$B$425,0),COUNTA($D$3:L$3)))</f>
        <v/>
      </c>
      <c r="M211" s="62" t="str">
        <f ca="1">IF(OFFSET(Nafnalisti!$C$3,MATCH($B211,Nafnalisti!$B$4:$B$425,0),COUNTA($D$3:M$3))=0,"",OFFSET(Nafnalisti!$C$3,MATCH($B211,Nafnalisti!$B$4:$B$425,0),COUNTA($D$3:M$3)))</f>
        <v/>
      </c>
    </row>
    <row r="212" spans="1:15" ht="18" customHeight="1" x14ac:dyDescent="0.2">
      <c r="A212" s="60" t="str">
        <f ca="1">IF(COUNT($A$4:A211)+1&gt;MAX(Nafnalisti!$S$4:$S$425),"",A211+1)</f>
        <v/>
      </c>
      <c r="B212" s="61" t="str">
        <f ca="1">IF(A212="","",IFERROR(INDEX(Úrvinnsla!$B$2:$B$421,MATCH($A212,Úrvinnsla!$E$2:$E$421,0)),""))</f>
        <v/>
      </c>
      <c r="C212" s="63" t="str">
        <f ca="1">IFERROR(INDEX(Úrvinnsla!$C$2:$C$421,MATCH($A212,Úrvinnsla!$E$2:$E$421,0)),"")</f>
        <v/>
      </c>
      <c r="D212" s="62" t="str">
        <f ca="1">IF(OFFSET(Nafnalisti!$C$3,MATCH($B212,Nafnalisti!$B$4:$B$425,0),COUNTA($D$3:D$3))=0,"",OFFSET(Nafnalisti!$C$3,MATCH($B212,Nafnalisti!$B$4:$B$425,0),COUNTA($D$3:D$3)))</f>
        <v/>
      </c>
      <c r="E212" s="62" t="str">
        <f ca="1">IF(OFFSET(Nafnalisti!$C$3,MATCH($B212,Nafnalisti!$B$4:$B$425,0),COUNTA($D$3:E$3))=0,"",OFFSET(Nafnalisti!$C$3,MATCH($B212,Nafnalisti!$B$4:$B$425,0),COUNTA($D$3:E$3)))</f>
        <v/>
      </c>
      <c r="F212" s="62" t="str">
        <f ca="1">IF(OFFSET(Nafnalisti!$C$3,MATCH($B212,Nafnalisti!$B$4:$B$425,0),COUNTA($D$3:F$3))=0,"",OFFSET(Nafnalisti!$C$3,MATCH($B212,Nafnalisti!$B$4:$B$425,0),COUNTA($D$3:F$3)))</f>
        <v/>
      </c>
      <c r="G212" s="62" t="str">
        <f ca="1">IF(OFFSET(Nafnalisti!$C$3,MATCH($B212,Nafnalisti!$B$4:$B$425,0),COUNTA($D$3:G$3))=0,"",OFFSET(Nafnalisti!$C$3,MATCH($B212,Nafnalisti!$B$4:$B$425,0),COUNTA($D$3:G$3)))</f>
        <v/>
      </c>
      <c r="H212" s="62" t="str">
        <f ca="1">IF(OFFSET(Nafnalisti!$C$3,MATCH($B212,Nafnalisti!$B$4:$B$425,0),COUNTA($D$3:H$3))=0,"",OFFSET(Nafnalisti!$C$3,MATCH($B212,Nafnalisti!$B$4:$B$425,0),COUNTA($D$3:H$3)))</f>
        <v/>
      </c>
      <c r="I212" s="62" t="str">
        <f ca="1">IF(OFFSET(Nafnalisti!$C$3,MATCH($B212,Nafnalisti!$B$4:$B$425,0),COUNTA($D$3:I$3))=0,"",OFFSET(Nafnalisti!$C$3,MATCH($B212,Nafnalisti!$B$4:$B$425,0),COUNTA($D$3:I$3)))</f>
        <v/>
      </c>
      <c r="J212" s="62" t="str">
        <f ca="1">IF(OFFSET(Nafnalisti!$C$3,MATCH($B212,Nafnalisti!$B$4:$B$425,0),COUNTA($D$3:J$3))=0,"",OFFSET(Nafnalisti!$C$3,MATCH($B212,Nafnalisti!$B$4:$B$425,0),COUNTA($D$3:J$3)))</f>
        <v/>
      </c>
      <c r="K212" s="62" t="str">
        <f ca="1">IF(OFFSET(Nafnalisti!$C$3,MATCH($B212,Nafnalisti!$B$4:$B$425,0),COUNTA($D$3:K$3))=0,"",OFFSET(Nafnalisti!$C$3,MATCH($B212,Nafnalisti!$B$4:$B$425,0),COUNTA($D$3:K$3)))</f>
        <v/>
      </c>
      <c r="L212" s="62" t="str">
        <f ca="1">IF(OFFSET(Nafnalisti!$C$3,MATCH($B212,Nafnalisti!$B$4:$B$425,0),COUNTA($D$3:L$3))=0,"",OFFSET(Nafnalisti!$C$3,MATCH($B212,Nafnalisti!$B$4:$B$425,0),COUNTA($D$3:L$3)))</f>
        <v/>
      </c>
      <c r="M212" s="62" t="str">
        <f ca="1">IF(OFFSET(Nafnalisti!$C$3,MATCH($B212,Nafnalisti!$B$4:$B$425,0),COUNTA($D$3:M$3))=0,"",OFFSET(Nafnalisti!$C$3,MATCH($B212,Nafnalisti!$B$4:$B$425,0),COUNTA($D$3:M$3)))</f>
        <v/>
      </c>
    </row>
    <row r="213" spans="1:15" ht="18" customHeight="1" x14ac:dyDescent="0.2">
      <c r="A213" s="60" t="str">
        <f ca="1">IF(COUNT($A$4:A212)+1&gt;MAX(Nafnalisti!$S$4:$S$425),"",A212+1)</f>
        <v/>
      </c>
      <c r="B213" s="61" t="str">
        <f ca="1">IF(A213="","",IFERROR(INDEX(Úrvinnsla!$B$2:$B$421,MATCH($A213,Úrvinnsla!$E$2:$E$421,0)),""))</f>
        <v/>
      </c>
      <c r="C213" s="63" t="str">
        <f ca="1">IFERROR(INDEX(Úrvinnsla!$C$2:$C$421,MATCH($A213,Úrvinnsla!$E$2:$E$421,0)),"")</f>
        <v/>
      </c>
      <c r="D213" s="62" t="str">
        <f ca="1">IF(OFFSET(Nafnalisti!$C$3,MATCH($B213,Nafnalisti!$B$4:$B$425,0),COUNTA($D$3:D$3))=0,"",OFFSET(Nafnalisti!$C$3,MATCH($B213,Nafnalisti!$B$4:$B$425,0),COUNTA($D$3:D$3)))</f>
        <v/>
      </c>
      <c r="E213" s="62" t="str">
        <f ca="1">IF(OFFSET(Nafnalisti!$C$3,MATCH($B213,Nafnalisti!$B$4:$B$425,0),COUNTA($D$3:E$3))=0,"",OFFSET(Nafnalisti!$C$3,MATCH($B213,Nafnalisti!$B$4:$B$425,0),COUNTA($D$3:E$3)))</f>
        <v/>
      </c>
      <c r="F213" s="62" t="str">
        <f ca="1">IF(OFFSET(Nafnalisti!$C$3,MATCH($B213,Nafnalisti!$B$4:$B$425,0),COUNTA($D$3:F$3))=0,"",OFFSET(Nafnalisti!$C$3,MATCH($B213,Nafnalisti!$B$4:$B$425,0),COUNTA($D$3:F$3)))</f>
        <v/>
      </c>
      <c r="G213" s="62" t="str">
        <f ca="1">IF(OFFSET(Nafnalisti!$C$3,MATCH($B213,Nafnalisti!$B$4:$B$425,0),COUNTA($D$3:G$3))=0,"",OFFSET(Nafnalisti!$C$3,MATCH($B213,Nafnalisti!$B$4:$B$425,0),COUNTA($D$3:G$3)))</f>
        <v/>
      </c>
      <c r="H213" s="62" t="str">
        <f ca="1">IF(OFFSET(Nafnalisti!$C$3,MATCH($B213,Nafnalisti!$B$4:$B$425,0),COUNTA($D$3:H$3))=0,"",OFFSET(Nafnalisti!$C$3,MATCH($B213,Nafnalisti!$B$4:$B$425,0),COUNTA($D$3:H$3)))</f>
        <v/>
      </c>
      <c r="I213" s="62" t="str">
        <f ca="1">IF(OFFSET(Nafnalisti!$C$3,MATCH($B213,Nafnalisti!$B$4:$B$425,0),COUNTA($D$3:I$3))=0,"",OFFSET(Nafnalisti!$C$3,MATCH($B213,Nafnalisti!$B$4:$B$425,0),COUNTA($D$3:I$3)))</f>
        <v/>
      </c>
      <c r="J213" s="62" t="str">
        <f ca="1">IF(OFFSET(Nafnalisti!$C$3,MATCH($B213,Nafnalisti!$B$4:$B$425,0),COUNTA($D$3:J$3))=0,"",OFFSET(Nafnalisti!$C$3,MATCH($B213,Nafnalisti!$B$4:$B$425,0),COUNTA($D$3:J$3)))</f>
        <v/>
      </c>
      <c r="K213" s="62" t="str">
        <f ca="1">IF(OFFSET(Nafnalisti!$C$3,MATCH($B213,Nafnalisti!$B$4:$B$425,0),COUNTA($D$3:K$3))=0,"",OFFSET(Nafnalisti!$C$3,MATCH($B213,Nafnalisti!$B$4:$B$425,0),COUNTA($D$3:K$3)))</f>
        <v/>
      </c>
      <c r="L213" s="62" t="str">
        <f ca="1">IF(OFFSET(Nafnalisti!$C$3,MATCH($B213,Nafnalisti!$B$4:$B$425,0),COUNTA($D$3:L$3))=0,"",OFFSET(Nafnalisti!$C$3,MATCH($B213,Nafnalisti!$B$4:$B$425,0),COUNTA($D$3:L$3)))</f>
        <v/>
      </c>
      <c r="M213" s="62" t="str">
        <f ca="1">IF(OFFSET(Nafnalisti!$C$3,MATCH($B213,Nafnalisti!$B$4:$B$425,0),COUNTA($D$3:M$3))=0,"",OFFSET(Nafnalisti!$C$3,MATCH($B213,Nafnalisti!$B$4:$B$425,0),COUNTA($D$3:M$3)))</f>
        <v/>
      </c>
    </row>
    <row r="214" spans="1:15" ht="18" customHeight="1" x14ac:dyDescent="0.2">
      <c r="A214" s="60" t="str">
        <f ca="1">IF(COUNT($A$4:A213)+1&gt;MAX(Nafnalisti!$S$4:$S$425),"",A213+1)</f>
        <v/>
      </c>
      <c r="B214" s="61" t="str">
        <f ca="1">IF(A214="","",IFERROR(INDEX(Úrvinnsla!$B$2:$B$421,MATCH($A214,Úrvinnsla!$E$2:$E$421,0)),""))</f>
        <v/>
      </c>
      <c r="C214" s="63" t="str">
        <f ca="1">IFERROR(INDEX(Úrvinnsla!$C$2:$C$421,MATCH($A214,Úrvinnsla!$E$2:$E$421,0)),"")</f>
        <v/>
      </c>
      <c r="D214" s="62" t="str">
        <f ca="1">IF(OFFSET(Nafnalisti!$C$3,MATCH($B214,Nafnalisti!$B$4:$B$425,0),COUNTA($D$3:D$3))=0,"",OFFSET(Nafnalisti!$C$3,MATCH($B214,Nafnalisti!$B$4:$B$425,0),COUNTA($D$3:D$3)))</f>
        <v/>
      </c>
      <c r="E214" s="62" t="str">
        <f ca="1">IF(OFFSET(Nafnalisti!$C$3,MATCH($B214,Nafnalisti!$B$4:$B$425,0),COUNTA($D$3:E$3))=0,"",OFFSET(Nafnalisti!$C$3,MATCH($B214,Nafnalisti!$B$4:$B$425,0),COUNTA($D$3:E$3)))</f>
        <v/>
      </c>
      <c r="F214" s="62" t="str">
        <f ca="1">IF(OFFSET(Nafnalisti!$C$3,MATCH($B214,Nafnalisti!$B$4:$B$425,0),COUNTA($D$3:F$3))=0,"",OFFSET(Nafnalisti!$C$3,MATCH($B214,Nafnalisti!$B$4:$B$425,0),COUNTA($D$3:F$3)))</f>
        <v/>
      </c>
      <c r="G214" s="62" t="str">
        <f ca="1">IF(OFFSET(Nafnalisti!$C$3,MATCH($B214,Nafnalisti!$B$4:$B$425,0),COUNTA($D$3:G$3))=0,"",OFFSET(Nafnalisti!$C$3,MATCH($B214,Nafnalisti!$B$4:$B$425,0),COUNTA($D$3:G$3)))</f>
        <v/>
      </c>
      <c r="H214" s="62" t="str">
        <f ca="1">IF(OFFSET(Nafnalisti!$C$3,MATCH($B214,Nafnalisti!$B$4:$B$425,0),COUNTA($D$3:H$3))=0,"",OFFSET(Nafnalisti!$C$3,MATCH($B214,Nafnalisti!$B$4:$B$425,0),COUNTA($D$3:H$3)))</f>
        <v/>
      </c>
      <c r="I214" s="62" t="str">
        <f ca="1">IF(OFFSET(Nafnalisti!$C$3,MATCH($B214,Nafnalisti!$B$4:$B$425,0),COUNTA($D$3:I$3))=0,"",OFFSET(Nafnalisti!$C$3,MATCH($B214,Nafnalisti!$B$4:$B$425,0),COUNTA($D$3:I$3)))</f>
        <v/>
      </c>
      <c r="J214" s="62" t="str">
        <f ca="1">IF(OFFSET(Nafnalisti!$C$3,MATCH($B214,Nafnalisti!$B$4:$B$425,0),COUNTA($D$3:J$3))=0,"",OFFSET(Nafnalisti!$C$3,MATCH($B214,Nafnalisti!$B$4:$B$425,0),COUNTA($D$3:J$3)))</f>
        <v/>
      </c>
      <c r="K214" s="62" t="str">
        <f ca="1">IF(OFFSET(Nafnalisti!$C$3,MATCH($B214,Nafnalisti!$B$4:$B$425,0),COUNTA($D$3:K$3))=0,"",OFFSET(Nafnalisti!$C$3,MATCH($B214,Nafnalisti!$B$4:$B$425,0),COUNTA($D$3:K$3)))</f>
        <v/>
      </c>
      <c r="L214" s="62" t="str">
        <f ca="1">IF(OFFSET(Nafnalisti!$C$3,MATCH($B214,Nafnalisti!$B$4:$B$425,0),COUNTA($D$3:L$3))=0,"",OFFSET(Nafnalisti!$C$3,MATCH($B214,Nafnalisti!$B$4:$B$425,0),COUNTA($D$3:L$3)))</f>
        <v/>
      </c>
      <c r="M214" s="62" t="str">
        <f ca="1">IF(OFFSET(Nafnalisti!$C$3,MATCH($B214,Nafnalisti!$B$4:$B$425,0),COUNTA($D$3:M$3))=0,"",OFFSET(Nafnalisti!$C$3,MATCH($B214,Nafnalisti!$B$4:$B$425,0),COUNTA($D$3:M$3)))</f>
        <v/>
      </c>
    </row>
    <row r="215" spans="1:15" ht="18" customHeight="1" x14ac:dyDescent="0.2">
      <c r="A215" s="60" t="str">
        <f ca="1">IF(COUNT($A$4:A214)+1&gt;MAX(Nafnalisti!$S$4:$S$425),"",A214+1)</f>
        <v/>
      </c>
      <c r="B215" s="61" t="str">
        <f ca="1">IF(A215="","",IFERROR(INDEX(Úrvinnsla!$B$2:$B$421,MATCH($A215,Úrvinnsla!$E$2:$E$421,0)),""))</f>
        <v/>
      </c>
      <c r="C215" s="63" t="str">
        <f ca="1">IFERROR(INDEX(Úrvinnsla!$C$2:$C$421,MATCH($A215,Úrvinnsla!$E$2:$E$421,0)),"")</f>
        <v/>
      </c>
      <c r="D215" s="62" t="str">
        <f ca="1">IF(OFFSET(Nafnalisti!$C$3,MATCH($B215,Nafnalisti!$B$4:$B$425,0),COUNTA($D$3:D$3))=0,"",OFFSET(Nafnalisti!$C$3,MATCH($B215,Nafnalisti!$B$4:$B$425,0),COUNTA($D$3:D$3)))</f>
        <v/>
      </c>
      <c r="E215" s="62" t="str">
        <f ca="1">IF(OFFSET(Nafnalisti!$C$3,MATCH($B215,Nafnalisti!$B$4:$B$425,0),COUNTA($D$3:E$3))=0,"",OFFSET(Nafnalisti!$C$3,MATCH($B215,Nafnalisti!$B$4:$B$425,0),COUNTA($D$3:E$3)))</f>
        <v/>
      </c>
      <c r="F215" s="62" t="str">
        <f ca="1">IF(OFFSET(Nafnalisti!$C$3,MATCH($B215,Nafnalisti!$B$4:$B$425,0),COUNTA($D$3:F$3))=0,"",OFFSET(Nafnalisti!$C$3,MATCH($B215,Nafnalisti!$B$4:$B$425,0),COUNTA($D$3:F$3)))</f>
        <v/>
      </c>
      <c r="G215" s="62" t="str">
        <f ca="1">IF(OFFSET(Nafnalisti!$C$3,MATCH($B215,Nafnalisti!$B$4:$B$425,0),COUNTA($D$3:G$3))=0,"",OFFSET(Nafnalisti!$C$3,MATCH($B215,Nafnalisti!$B$4:$B$425,0),COUNTA($D$3:G$3)))</f>
        <v/>
      </c>
      <c r="H215" s="62" t="str">
        <f ca="1">IF(OFFSET(Nafnalisti!$C$3,MATCH($B215,Nafnalisti!$B$4:$B$425,0),COUNTA($D$3:H$3))=0,"",OFFSET(Nafnalisti!$C$3,MATCH($B215,Nafnalisti!$B$4:$B$425,0),COUNTA($D$3:H$3)))</f>
        <v/>
      </c>
      <c r="I215" s="62" t="str">
        <f ca="1">IF(OFFSET(Nafnalisti!$C$3,MATCH($B215,Nafnalisti!$B$4:$B$425,0),COUNTA($D$3:I$3))=0,"",OFFSET(Nafnalisti!$C$3,MATCH($B215,Nafnalisti!$B$4:$B$425,0),COUNTA($D$3:I$3)))</f>
        <v/>
      </c>
      <c r="J215" s="62" t="str">
        <f ca="1">IF(OFFSET(Nafnalisti!$C$3,MATCH($B215,Nafnalisti!$B$4:$B$425,0),COUNTA($D$3:J$3))=0,"",OFFSET(Nafnalisti!$C$3,MATCH($B215,Nafnalisti!$B$4:$B$425,0),COUNTA($D$3:J$3)))</f>
        <v/>
      </c>
      <c r="K215" s="62" t="str">
        <f ca="1">IF(OFFSET(Nafnalisti!$C$3,MATCH($B215,Nafnalisti!$B$4:$B$425,0),COUNTA($D$3:K$3))=0,"",OFFSET(Nafnalisti!$C$3,MATCH($B215,Nafnalisti!$B$4:$B$425,0),COUNTA($D$3:K$3)))</f>
        <v/>
      </c>
      <c r="L215" s="62" t="str">
        <f ca="1">IF(OFFSET(Nafnalisti!$C$3,MATCH($B215,Nafnalisti!$B$4:$B$425,0),COUNTA($D$3:L$3))=0,"",OFFSET(Nafnalisti!$C$3,MATCH($B215,Nafnalisti!$B$4:$B$425,0),COUNTA($D$3:L$3)))</f>
        <v/>
      </c>
      <c r="M215" s="62" t="str">
        <f ca="1">IF(OFFSET(Nafnalisti!$C$3,MATCH($B215,Nafnalisti!$B$4:$B$425,0),COUNTA($D$3:M$3))=0,"",OFFSET(Nafnalisti!$C$3,MATCH($B215,Nafnalisti!$B$4:$B$425,0),COUNTA($D$3:M$3)))</f>
        <v/>
      </c>
    </row>
    <row r="216" spans="1:15" ht="18" customHeight="1" x14ac:dyDescent="0.2">
      <c r="A216" s="60" t="str">
        <f ca="1">IF(COUNT($A$4:A215)+1&gt;MAX(Nafnalisti!$S$4:$S$425),"",A215+1)</f>
        <v/>
      </c>
      <c r="B216" s="61" t="str">
        <f ca="1">IF(A216="","",IFERROR(INDEX(Úrvinnsla!$B$2:$B$421,MATCH($A216,Úrvinnsla!$E$2:$E$421,0)),""))</f>
        <v/>
      </c>
      <c r="C216" s="63" t="str">
        <f ca="1">IFERROR(INDEX(Úrvinnsla!$C$2:$C$421,MATCH($A216,Úrvinnsla!$E$2:$E$421,0)),"")</f>
        <v/>
      </c>
      <c r="D216" s="62" t="str">
        <f ca="1">IF(OFFSET(Nafnalisti!$C$3,MATCH($B216,Nafnalisti!$B$4:$B$425,0),COUNTA($D$3:D$3))=0,"",OFFSET(Nafnalisti!$C$3,MATCH($B216,Nafnalisti!$B$4:$B$425,0),COUNTA($D$3:D$3)))</f>
        <v/>
      </c>
      <c r="E216" s="62" t="str">
        <f ca="1">IF(OFFSET(Nafnalisti!$C$3,MATCH($B216,Nafnalisti!$B$4:$B$425,0),COUNTA($D$3:E$3))=0,"",OFFSET(Nafnalisti!$C$3,MATCH($B216,Nafnalisti!$B$4:$B$425,0),COUNTA($D$3:E$3)))</f>
        <v/>
      </c>
      <c r="F216" s="62" t="str">
        <f ca="1">IF(OFFSET(Nafnalisti!$C$3,MATCH($B216,Nafnalisti!$B$4:$B$425,0),COUNTA($D$3:F$3))=0,"",OFFSET(Nafnalisti!$C$3,MATCH($B216,Nafnalisti!$B$4:$B$425,0),COUNTA($D$3:F$3)))</f>
        <v/>
      </c>
      <c r="G216" s="62" t="str">
        <f ca="1">IF(OFFSET(Nafnalisti!$C$3,MATCH($B216,Nafnalisti!$B$4:$B$425,0),COUNTA($D$3:G$3))=0,"",OFFSET(Nafnalisti!$C$3,MATCH($B216,Nafnalisti!$B$4:$B$425,0),COUNTA($D$3:G$3)))</f>
        <v/>
      </c>
      <c r="H216" s="62" t="str">
        <f ca="1">IF(OFFSET(Nafnalisti!$C$3,MATCH($B216,Nafnalisti!$B$4:$B$425,0),COUNTA($D$3:H$3))=0,"",OFFSET(Nafnalisti!$C$3,MATCH($B216,Nafnalisti!$B$4:$B$425,0),COUNTA($D$3:H$3)))</f>
        <v/>
      </c>
      <c r="I216" s="62" t="str">
        <f ca="1">IF(OFFSET(Nafnalisti!$C$3,MATCH($B216,Nafnalisti!$B$4:$B$425,0),COUNTA($D$3:I$3))=0,"",OFFSET(Nafnalisti!$C$3,MATCH($B216,Nafnalisti!$B$4:$B$425,0),COUNTA($D$3:I$3)))</f>
        <v/>
      </c>
      <c r="J216" s="62" t="str">
        <f ca="1">IF(OFFSET(Nafnalisti!$C$3,MATCH($B216,Nafnalisti!$B$4:$B$425,0),COUNTA($D$3:J$3))=0,"",OFFSET(Nafnalisti!$C$3,MATCH($B216,Nafnalisti!$B$4:$B$425,0),COUNTA($D$3:J$3)))</f>
        <v/>
      </c>
      <c r="K216" s="62" t="str">
        <f ca="1">IF(OFFSET(Nafnalisti!$C$3,MATCH($B216,Nafnalisti!$B$4:$B$425,0),COUNTA($D$3:K$3))=0,"",OFFSET(Nafnalisti!$C$3,MATCH($B216,Nafnalisti!$B$4:$B$425,0),COUNTA($D$3:K$3)))</f>
        <v/>
      </c>
      <c r="L216" s="62" t="str">
        <f ca="1">IF(OFFSET(Nafnalisti!$C$3,MATCH($B216,Nafnalisti!$B$4:$B$425,0),COUNTA($D$3:L$3))=0,"",OFFSET(Nafnalisti!$C$3,MATCH($B216,Nafnalisti!$B$4:$B$425,0),COUNTA($D$3:L$3)))</f>
        <v/>
      </c>
      <c r="M216" s="62" t="str">
        <f ca="1">IF(OFFSET(Nafnalisti!$C$3,MATCH($B216,Nafnalisti!$B$4:$B$425,0),COUNTA($D$3:M$3))=0,"",OFFSET(Nafnalisti!$C$3,MATCH($B216,Nafnalisti!$B$4:$B$425,0),COUNTA($D$3:M$3)))</f>
        <v/>
      </c>
    </row>
    <row r="217" spans="1:15" ht="18" customHeight="1" x14ac:dyDescent="0.2">
      <c r="A217" s="60" t="str">
        <f ca="1">IF(COUNT($A$4:A216)+1&gt;MAX(Nafnalisti!$S$4:$S$425),"",A216+1)</f>
        <v/>
      </c>
      <c r="B217" s="61" t="str">
        <f ca="1">IF(A217="","",IFERROR(INDEX(Úrvinnsla!$B$2:$B$421,MATCH($A217,Úrvinnsla!$E$2:$E$421,0)),""))</f>
        <v/>
      </c>
      <c r="C217" s="63" t="str">
        <f ca="1">IFERROR(INDEX(Úrvinnsla!$C$2:$C$421,MATCH($A217,Úrvinnsla!$E$2:$E$421,0)),"")</f>
        <v/>
      </c>
      <c r="D217" s="62" t="str">
        <f ca="1">IF(OFFSET(Nafnalisti!$C$3,MATCH($B217,Nafnalisti!$B$4:$B$425,0),COUNTA($D$3:D$3))=0,"",OFFSET(Nafnalisti!$C$3,MATCH($B217,Nafnalisti!$B$4:$B$425,0),COUNTA($D$3:D$3)))</f>
        <v/>
      </c>
      <c r="E217" s="62" t="str">
        <f ca="1">IF(OFFSET(Nafnalisti!$C$3,MATCH($B217,Nafnalisti!$B$4:$B$425,0),COUNTA($D$3:E$3))=0,"",OFFSET(Nafnalisti!$C$3,MATCH($B217,Nafnalisti!$B$4:$B$425,0),COUNTA($D$3:E$3)))</f>
        <v/>
      </c>
      <c r="F217" s="62" t="str">
        <f ca="1">IF(OFFSET(Nafnalisti!$C$3,MATCH($B217,Nafnalisti!$B$4:$B$425,0),COUNTA($D$3:F$3))=0,"",OFFSET(Nafnalisti!$C$3,MATCH($B217,Nafnalisti!$B$4:$B$425,0),COUNTA($D$3:F$3)))</f>
        <v/>
      </c>
      <c r="G217" s="62" t="str">
        <f ca="1">IF(OFFSET(Nafnalisti!$C$3,MATCH($B217,Nafnalisti!$B$4:$B$425,0),COUNTA($D$3:G$3))=0,"",OFFSET(Nafnalisti!$C$3,MATCH($B217,Nafnalisti!$B$4:$B$425,0),COUNTA($D$3:G$3)))</f>
        <v/>
      </c>
      <c r="H217" s="62" t="str">
        <f ca="1">IF(OFFSET(Nafnalisti!$C$3,MATCH($B217,Nafnalisti!$B$4:$B$425,0),COUNTA($D$3:H$3))=0,"",OFFSET(Nafnalisti!$C$3,MATCH($B217,Nafnalisti!$B$4:$B$425,0),COUNTA($D$3:H$3)))</f>
        <v/>
      </c>
      <c r="I217" s="62" t="str">
        <f ca="1">IF(OFFSET(Nafnalisti!$C$3,MATCH($B217,Nafnalisti!$B$4:$B$425,0),COUNTA($D$3:I$3))=0,"",OFFSET(Nafnalisti!$C$3,MATCH($B217,Nafnalisti!$B$4:$B$425,0),COUNTA($D$3:I$3)))</f>
        <v/>
      </c>
      <c r="J217" s="62" t="str">
        <f ca="1">IF(OFFSET(Nafnalisti!$C$3,MATCH($B217,Nafnalisti!$B$4:$B$425,0),COUNTA($D$3:J$3))=0,"",OFFSET(Nafnalisti!$C$3,MATCH($B217,Nafnalisti!$B$4:$B$425,0),COUNTA($D$3:J$3)))</f>
        <v/>
      </c>
      <c r="K217" s="62" t="str">
        <f ca="1">IF(OFFSET(Nafnalisti!$C$3,MATCH($B217,Nafnalisti!$B$4:$B$425,0),COUNTA($D$3:K$3))=0,"",OFFSET(Nafnalisti!$C$3,MATCH($B217,Nafnalisti!$B$4:$B$425,0),COUNTA($D$3:K$3)))</f>
        <v/>
      </c>
      <c r="L217" s="62" t="str">
        <f ca="1">IF(OFFSET(Nafnalisti!$C$3,MATCH($B217,Nafnalisti!$B$4:$B$425,0),COUNTA($D$3:L$3))=0,"",OFFSET(Nafnalisti!$C$3,MATCH($B217,Nafnalisti!$B$4:$B$425,0),COUNTA($D$3:L$3)))</f>
        <v/>
      </c>
      <c r="M217" s="62" t="str">
        <f ca="1">IF(OFFSET(Nafnalisti!$C$3,MATCH($B217,Nafnalisti!$B$4:$B$425,0),COUNTA($D$3:M$3))=0,"",OFFSET(Nafnalisti!$C$3,MATCH($B217,Nafnalisti!$B$4:$B$425,0),COUNTA($D$3:M$3)))</f>
        <v/>
      </c>
    </row>
    <row r="218" spans="1:15" ht="18" customHeight="1" x14ac:dyDescent="0.2">
      <c r="A218" s="60" t="str">
        <f ca="1">IF(COUNT($A$4:A217)+1&gt;MAX(Nafnalisti!$S$4:$S$425),"",A217+1)</f>
        <v/>
      </c>
      <c r="B218" s="61" t="str">
        <f ca="1">IF(A218="","",IFERROR(INDEX(Úrvinnsla!$B$2:$B$421,MATCH($A218,Úrvinnsla!$E$2:$E$421,0)),""))</f>
        <v/>
      </c>
      <c r="C218" s="63" t="str">
        <f ca="1">IFERROR(INDEX(Úrvinnsla!$C$2:$C$421,MATCH($A218,Úrvinnsla!$E$2:$E$421,0)),"")</f>
        <v/>
      </c>
      <c r="D218" s="62" t="str">
        <f ca="1">IF(OFFSET(Nafnalisti!$C$3,MATCH($B218,Nafnalisti!$B$4:$B$425,0),COUNTA($D$3:D$3))=0,"",OFFSET(Nafnalisti!$C$3,MATCH($B218,Nafnalisti!$B$4:$B$425,0),COUNTA($D$3:D$3)))</f>
        <v/>
      </c>
      <c r="E218" s="62" t="str">
        <f ca="1">IF(OFFSET(Nafnalisti!$C$3,MATCH($B218,Nafnalisti!$B$4:$B$425,0),COUNTA($D$3:E$3))=0,"",OFFSET(Nafnalisti!$C$3,MATCH($B218,Nafnalisti!$B$4:$B$425,0),COUNTA($D$3:E$3)))</f>
        <v/>
      </c>
      <c r="F218" s="62" t="str">
        <f ca="1">IF(OFFSET(Nafnalisti!$C$3,MATCH($B218,Nafnalisti!$B$4:$B$425,0),COUNTA($D$3:F$3))=0,"",OFFSET(Nafnalisti!$C$3,MATCH($B218,Nafnalisti!$B$4:$B$425,0),COUNTA($D$3:F$3)))</f>
        <v/>
      </c>
      <c r="G218" s="62" t="str">
        <f ca="1">IF(OFFSET(Nafnalisti!$C$3,MATCH($B218,Nafnalisti!$B$4:$B$425,0),COUNTA($D$3:G$3))=0,"",OFFSET(Nafnalisti!$C$3,MATCH($B218,Nafnalisti!$B$4:$B$425,0),COUNTA($D$3:G$3)))</f>
        <v/>
      </c>
      <c r="H218" s="62" t="str">
        <f ca="1">IF(OFFSET(Nafnalisti!$C$3,MATCH($B218,Nafnalisti!$B$4:$B$425,0),COUNTA($D$3:H$3))=0,"",OFFSET(Nafnalisti!$C$3,MATCH($B218,Nafnalisti!$B$4:$B$425,0),COUNTA($D$3:H$3)))</f>
        <v/>
      </c>
      <c r="I218" s="62" t="str">
        <f ca="1">IF(OFFSET(Nafnalisti!$C$3,MATCH($B218,Nafnalisti!$B$4:$B$425,0),COUNTA($D$3:I$3))=0,"",OFFSET(Nafnalisti!$C$3,MATCH($B218,Nafnalisti!$B$4:$B$425,0),COUNTA($D$3:I$3)))</f>
        <v/>
      </c>
      <c r="J218" s="62" t="str">
        <f ca="1">IF(OFFSET(Nafnalisti!$C$3,MATCH($B218,Nafnalisti!$B$4:$B$425,0),COUNTA($D$3:J$3))=0,"",OFFSET(Nafnalisti!$C$3,MATCH($B218,Nafnalisti!$B$4:$B$425,0),COUNTA($D$3:J$3)))</f>
        <v/>
      </c>
      <c r="K218" s="62" t="str">
        <f ca="1">IF(OFFSET(Nafnalisti!$C$3,MATCH($B218,Nafnalisti!$B$4:$B$425,0),COUNTA($D$3:K$3))=0,"",OFFSET(Nafnalisti!$C$3,MATCH($B218,Nafnalisti!$B$4:$B$425,0),COUNTA($D$3:K$3)))</f>
        <v/>
      </c>
      <c r="L218" s="62" t="str">
        <f ca="1">IF(OFFSET(Nafnalisti!$C$3,MATCH($B218,Nafnalisti!$B$4:$B$425,0),COUNTA($D$3:L$3))=0,"",OFFSET(Nafnalisti!$C$3,MATCH($B218,Nafnalisti!$B$4:$B$425,0),COUNTA($D$3:L$3)))</f>
        <v/>
      </c>
      <c r="M218" s="62" t="str">
        <f ca="1">IF(OFFSET(Nafnalisti!$C$3,MATCH($B218,Nafnalisti!$B$4:$B$425,0),COUNTA($D$3:M$3))=0,"",OFFSET(Nafnalisti!$C$3,MATCH($B218,Nafnalisti!$B$4:$B$425,0),COUNTA($D$3:M$3)))</f>
        <v/>
      </c>
    </row>
    <row r="219" spans="1:15" ht="18" customHeight="1" x14ac:dyDescent="0.2">
      <c r="A219" s="60" t="str">
        <f ca="1">IF(COUNT($A$4:A218)+1&gt;MAX(Nafnalisti!$S$4:$S$425),"",A218+1)</f>
        <v/>
      </c>
      <c r="B219" s="61" t="str">
        <f ca="1">IF(A219="","",IFERROR(INDEX(Úrvinnsla!$B$2:$B$421,MATCH($A219,Úrvinnsla!$E$2:$E$421,0)),""))</f>
        <v/>
      </c>
      <c r="C219" s="63" t="str">
        <f ca="1">IFERROR(INDEX(Úrvinnsla!$C$2:$C$421,MATCH($A219,Úrvinnsla!$E$2:$E$421,0)),"")</f>
        <v/>
      </c>
      <c r="D219" s="62" t="str">
        <f ca="1">IF(OFFSET(Nafnalisti!$C$3,MATCH($B219,Nafnalisti!$B$4:$B$425,0),COUNTA($D$3:D$3))=0,"",OFFSET(Nafnalisti!$C$3,MATCH($B219,Nafnalisti!$B$4:$B$425,0),COUNTA($D$3:D$3)))</f>
        <v/>
      </c>
      <c r="E219" s="62" t="str">
        <f ca="1">IF(OFFSET(Nafnalisti!$C$3,MATCH($B219,Nafnalisti!$B$4:$B$425,0),COUNTA($D$3:E$3))=0,"",OFFSET(Nafnalisti!$C$3,MATCH($B219,Nafnalisti!$B$4:$B$425,0),COUNTA($D$3:E$3)))</f>
        <v/>
      </c>
      <c r="F219" s="62" t="str">
        <f ca="1">IF(OFFSET(Nafnalisti!$C$3,MATCH($B219,Nafnalisti!$B$4:$B$425,0),COUNTA($D$3:F$3))=0,"",OFFSET(Nafnalisti!$C$3,MATCH($B219,Nafnalisti!$B$4:$B$425,0),COUNTA($D$3:F$3)))</f>
        <v/>
      </c>
      <c r="G219" s="62" t="str">
        <f ca="1">IF(OFFSET(Nafnalisti!$C$3,MATCH($B219,Nafnalisti!$B$4:$B$425,0),COUNTA($D$3:G$3))=0,"",OFFSET(Nafnalisti!$C$3,MATCH($B219,Nafnalisti!$B$4:$B$425,0),COUNTA($D$3:G$3)))</f>
        <v/>
      </c>
      <c r="H219" s="62" t="str">
        <f ca="1">IF(OFFSET(Nafnalisti!$C$3,MATCH($B219,Nafnalisti!$B$4:$B$425,0),COUNTA($D$3:H$3))=0,"",OFFSET(Nafnalisti!$C$3,MATCH($B219,Nafnalisti!$B$4:$B$425,0),COUNTA($D$3:H$3)))</f>
        <v/>
      </c>
      <c r="I219" s="62" t="str">
        <f ca="1">IF(OFFSET(Nafnalisti!$C$3,MATCH($B219,Nafnalisti!$B$4:$B$425,0),COUNTA($D$3:I$3))=0,"",OFFSET(Nafnalisti!$C$3,MATCH($B219,Nafnalisti!$B$4:$B$425,0),COUNTA($D$3:I$3)))</f>
        <v/>
      </c>
      <c r="J219" s="62" t="str">
        <f ca="1">IF(OFFSET(Nafnalisti!$C$3,MATCH($B219,Nafnalisti!$B$4:$B$425,0),COUNTA($D$3:J$3))=0,"",OFFSET(Nafnalisti!$C$3,MATCH($B219,Nafnalisti!$B$4:$B$425,0),COUNTA($D$3:J$3)))</f>
        <v/>
      </c>
      <c r="K219" s="62" t="str">
        <f ca="1">IF(OFFSET(Nafnalisti!$C$3,MATCH($B219,Nafnalisti!$B$4:$B$425,0),COUNTA($D$3:K$3))=0,"",OFFSET(Nafnalisti!$C$3,MATCH($B219,Nafnalisti!$B$4:$B$425,0),COUNTA($D$3:K$3)))</f>
        <v/>
      </c>
      <c r="L219" s="62" t="str">
        <f ca="1">IF(OFFSET(Nafnalisti!$C$3,MATCH($B219,Nafnalisti!$B$4:$B$425,0),COUNTA($D$3:L$3))=0,"",OFFSET(Nafnalisti!$C$3,MATCH($B219,Nafnalisti!$B$4:$B$425,0),COUNTA($D$3:L$3)))</f>
        <v/>
      </c>
      <c r="M219" s="62" t="str">
        <f ca="1">IF(OFFSET(Nafnalisti!$C$3,MATCH($B219,Nafnalisti!$B$4:$B$425,0),COUNTA($D$3:M$3))=0,"",OFFSET(Nafnalisti!$C$3,MATCH($B219,Nafnalisti!$B$4:$B$425,0),COUNTA($D$3:M$3)))</f>
        <v/>
      </c>
    </row>
    <row r="220" spans="1:15" ht="18" customHeight="1" x14ac:dyDescent="0.2">
      <c r="A220" s="60" t="str">
        <f ca="1">IF(COUNT($A$4:A219)+1&gt;MAX(Nafnalisti!$S$4:$S$425),"",A219+1)</f>
        <v/>
      </c>
      <c r="B220" s="61" t="str">
        <f ca="1">IF(A220="","",IFERROR(INDEX(Úrvinnsla!$B$2:$B$421,MATCH($A220,Úrvinnsla!$E$2:$E$421,0)),""))</f>
        <v/>
      </c>
      <c r="C220" s="63" t="str">
        <f ca="1">IFERROR(INDEX(Úrvinnsla!$C$2:$C$421,MATCH($A220,Úrvinnsla!$E$2:$E$421,0)),"")</f>
        <v/>
      </c>
      <c r="D220" s="62" t="str">
        <f ca="1">IF(OFFSET(Nafnalisti!$C$3,MATCH($B220,Nafnalisti!$B$4:$B$425,0),COUNTA($D$3:D$3))=0,"",OFFSET(Nafnalisti!$C$3,MATCH($B220,Nafnalisti!$B$4:$B$425,0),COUNTA($D$3:D$3)))</f>
        <v/>
      </c>
      <c r="E220" s="62" t="str">
        <f ca="1">IF(OFFSET(Nafnalisti!$C$3,MATCH($B220,Nafnalisti!$B$4:$B$425,0),COUNTA($D$3:E$3))=0,"",OFFSET(Nafnalisti!$C$3,MATCH($B220,Nafnalisti!$B$4:$B$425,0),COUNTA($D$3:E$3)))</f>
        <v/>
      </c>
      <c r="F220" s="62" t="str">
        <f ca="1">IF(OFFSET(Nafnalisti!$C$3,MATCH($B220,Nafnalisti!$B$4:$B$425,0),COUNTA($D$3:F$3))=0,"",OFFSET(Nafnalisti!$C$3,MATCH($B220,Nafnalisti!$B$4:$B$425,0),COUNTA($D$3:F$3)))</f>
        <v/>
      </c>
      <c r="G220" s="62" t="str">
        <f ca="1">IF(OFFSET(Nafnalisti!$C$3,MATCH($B220,Nafnalisti!$B$4:$B$425,0),COUNTA($D$3:G$3))=0,"",OFFSET(Nafnalisti!$C$3,MATCH($B220,Nafnalisti!$B$4:$B$425,0),COUNTA($D$3:G$3)))</f>
        <v/>
      </c>
      <c r="H220" s="62" t="str">
        <f ca="1">IF(OFFSET(Nafnalisti!$C$3,MATCH($B220,Nafnalisti!$B$4:$B$425,0),COUNTA($D$3:H$3))=0,"",OFFSET(Nafnalisti!$C$3,MATCH($B220,Nafnalisti!$B$4:$B$425,0),COUNTA($D$3:H$3)))</f>
        <v/>
      </c>
      <c r="I220" s="62" t="str">
        <f ca="1">IF(OFFSET(Nafnalisti!$C$3,MATCH($B220,Nafnalisti!$B$4:$B$425,0),COUNTA($D$3:I$3))=0,"",OFFSET(Nafnalisti!$C$3,MATCH($B220,Nafnalisti!$B$4:$B$425,0),COUNTA($D$3:I$3)))</f>
        <v/>
      </c>
      <c r="J220" s="62" t="str">
        <f ca="1">IF(OFFSET(Nafnalisti!$C$3,MATCH($B220,Nafnalisti!$B$4:$B$425,0),COUNTA($D$3:J$3))=0,"",OFFSET(Nafnalisti!$C$3,MATCH($B220,Nafnalisti!$B$4:$B$425,0),COUNTA($D$3:J$3)))</f>
        <v/>
      </c>
      <c r="K220" s="62" t="str">
        <f ca="1">IF(OFFSET(Nafnalisti!$C$3,MATCH($B220,Nafnalisti!$B$4:$B$425,0),COUNTA($D$3:K$3))=0,"",OFFSET(Nafnalisti!$C$3,MATCH($B220,Nafnalisti!$B$4:$B$425,0),COUNTA($D$3:K$3)))</f>
        <v/>
      </c>
      <c r="L220" s="62" t="str">
        <f ca="1">IF(OFFSET(Nafnalisti!$C$3,MATCH($B220,Nafnalisti!$B$4:$B$425,0),COUNTA($D$3:L$3))=0,"",OFFSET(Nafnalisti!$C$3,MATCH($B220,Nafnalisti!$B$4:$B$425,0),COUNTA($D$3:L$3)))</f>
        <v/>
      </c>
      <c r="M220" s="62" t="str">
        <f ca="1">IF(OFFSET(Nafnalisti!$C$3,MATCH($B220,Nafnalisti!$B$4:$B$425,0),COUNTA($D$3:M$3))=0,"",OFFSET(Nafnalisti!$C$3,MATCH($B220,Nafnalisti!$B$4:$B$425,0),COUNTA($D$3:M$3)))</f>
        <v/>
      </c>
    </row>
    <row r="221" spans="1:15" s="11" customFormat="1" ht="18" customHeight="1" x14ac:dyDescent="0.2">
      <c r="A221" s="60" t="str">
        <f ca="1">IF(COUNT($A$4:A220)+1&gt;MAX(Nafnalisti!$S$4:$S$425),"",A220+1)</f>
        <v/>
      </c>
      <c r="B221" s="61" t="str">
        <f ca="1">IF(A221="","",IFERROR(INDEX(Úrvinnsla!$B$2:$B$421,MATCH($A221,Úrvinnsla!$E$2:$E$421,0)),""))</f>
        <v/>
      </c>
      <c r="C221" s="63" t="str">
        <f ca="1">IFERROR(INDEX(Úrvinnsla!$C$2:$C$421,MATCH($A221,Úrvinnsla!$E$2:$E$421,0)),"")</f>
        <v/>
      </c>
      <c r="D221" s="62" t="str">
        <f ca="1">IF(OFFSET(Nafnalisti!$C$3,MATCH($B221,Nafnalisti!$B$4:$B$425,0),COUNTA($D$3:D$3))=0,"",OFFSET(Nafnalisti!$C$3,MATCH($B221,Nafnalisti!$B$4:$B$425,0),COUNTA($D$3:D$3)))</f>
        <v/>
      </c>
      <c r="E221" s="62" t="str">
        <f ca="1">IF(OFFSET(Nafnalisti!$C$3,MATCH($B221,Nafnalisti!$B$4:$B$425,0),COUNTA($D$3:E$3))=0,"",OFFSET(Nafnalisti!$C$3,MATCH($B221,Nafnalisti!$B$4:$B$425,0),COUNTA($D$3:E$3)))</f>
        <v/>
      </c>
      <c r="F221" s="62" t="str">
        <f ca="1">IF(OFFSET(Nafnalisti!$C$3,MATCH($B221,Nafnalisti!$B$4:$B$425,0),COUNTA($D$3:F$3))=0,"",OFFSET(Nafnalisti!$C$3,MATCH($B221,Nafnalisti!$B$4:$B$425,0),COUNTA($D$3:F$3)))</f>
        <v/>
      </c>
      <c r="G221" s="62" t="str">
        <f ca="1">IF(OFFSET(Nafnalisti!$C$3,MATCH($B221,Nafnalisti!$B$4:$B$425,0),COUNTA($D$3:G$3))=0,"",OFFSET(Nafnalisti!$C$3,MATCH($B221,Nafnalisti!$B$4:$B$425,0),COUNTA($D$3:G$3)))</f>
        <v/>
      </c>
      <c r="H221" s="62" t="str">
        <f ca="1">IF(OFFSET(Nafnalisti!$C$3,MATCH($B221,Nafnalisti!$B$4:$B$425,0),COUNTA($D$3:H$3))=0,"",OFFSET(Nafnalisti!$C$3,MATCH($B221,Nafnalisti!$B$4:$B$425,0),COUNTA($D$3:H$3)))</f>
        <v/>
      </c>
      <c r="I221" s="62" t="str">
        <f ca="1">IF(OFFSET(Nafnalisti!$C$3,MATCH($B221,Nafnalisti!$B$4:$B$425,0),COUNTA($D$3:I$3))=0,"",OFFSET(Nafnalisti!$C$3,MATCH($B221,Nafnalisti!$B$4:$B$425,0),COUNTA($D$3:I$3)))</f>
        <v/>
      </c>
      <c r="J221" s="62" t="str">
        <f ca="1">IF(OFFSET(Nafnalisti!$C$3,MATCH($B221,Nafnalisti!$B$4:$B$425,0),COUNTA($D$3:J$3))=0,"",OFFSET(Nafnalisti!$C$3,MATCH($B221,Nafnalisti!$B$4:$B$425,0),COUNTA($D$3:J$3)))</f>
        <v/>
      </c>
      <c r="K221" s="62" t="str">
        <f ca="1">IF(OFFSET(Nafnalisti!$C$3,MATCH($B221,Nafnalisti!$B$4:$B$425,0),COUNTA($D$3:K$3))=0,"",OFFSET(Nafnalisti!$C$3,MATCH($B221,Nafnalisti!$B$4:$B$425,0),COUNTA($D$3:K$3)))</f>
        <v/>
      </c>
      <c r="L221" s="62" t="str">
        <f ca="1">IF(OFFSET(Nafnalisti!$C$3,MATCH($B221,Nafnalisti!$B$4:$B$425,0),COUNTA($D$3:L$3))=0,"",OFFSET(Nafnalisti!$C$3,MATCH($B221,Nafnalisti!$B$4:$B$425,0),COUNTA($D$3:L$3)))</f>
        <v/>
      </c>
      <c r="M221" s="62" t="str">
        <f ca="1">IF(OFFSET(Nafnalisti!$C$3,MATCH($B221,Nafnalisti!$B$4:$B$425,0),COUNTA($D$3:M$3))=0,"",OFFSET(Nafnalisti!$C$3,MATCH($B221,Nafnalisti!$B$4:$B$425,0),COUNTA($D$3:M$3)))</f>
        <v/>
      </c>
      <c r="N221"/>
      <c r="O221"/>
    </row>
    <row r="222" spans="1:15" x14ac:dyDescent="0.2">
      <c r="A222" s="60" t="str">
        <f ca="1">IF(COUNT($A$4:A221)+1&gt;MAX(Nafnalisti!$S$4:$S$425),"",A221+1)</f>
        <v/>
      </c>
      <c r="B222" s="61" t="str">
        <f ca="1">IF(A222="","",IFERROR(INDEX(Úrvinnsla!$B$2:$B$421,MATCH($A222,Úrvinnsla!$E$2:$E$421,0)),""))</f>
        <v/>
      </c>
      <c r="C222" s="63" t="str">
        <f ca="1">IFERROR(INDEX(Úrvinnsla!$C$2:$C$421,MATCH($A222,Úrvinnsla!$E$2:$E$421,0)),"")</f>
        <v/>
      </c>
      <c r="D222" s="62" t="str">
        <f ca="1">IF(OFFSET(Nafnalisti!$C$3,MATCH($B222,Nafnalisti!$B$4:$B$425,0),COUNTA($D$3:D$3))=0,"",OFFSET(Nafnalisti!$C$3,MATCH($B222,Nafnalisti!$B$4:$B$425,0),COUNTA($D$3:D$3)))</f>
        <v/>
      </c>
      <c r="E222" s="62" t="str">
        <f ca="1">IF(OFFSET(Nafnalisti!$C$3,MATCH($B222,Nafnalisti!$B$4:$B$425,0),COUNTA($D$3:E$3))=0,"",OFFSET(Nafnalisti!$C$3,MATCH($B222,Nafnalisti!$B$4:$B$425,0),COUNTA($D$3:E$3)))</f>
        <v/>
      </c>
      <c r="F222" s="62" t="str">
        <f ca="1">IF(OFFSET(Nafnalisti!$C$3,MATCH($B222,Nafnalisti!$B$4:$B$425,0),COUNTA($D$3:F$3))=0,"",OFFSET(Nafnalisti!$C$3,MATCH($B222,Nafnalisti!$B$4:$B$425,0),COUNTA($D$3:F$3)))</f>
        <v/>
      </c>
      <c r="G222" s="62" t="str">
        <f ca="1">IF(OFFSET(Nafnalisti!$C$3,MATCH($B222,Nafnalisti!$B$4:$B$425,0),COUNTA($D$3:G$3))=0,"",OFFSET(Nafnalisti!$C$3,MATCH($B222,Nafnalisti!$B$4:$B$425,0),COUNTA($D$3:G$3)))</f>
        <v/>
      </c>
      <c r="H222" s="62" t="str">
        <f ca="1">IF(OFFSET(Nafnalisti!$C$3,MATCH($B222,Nafnalisti!$B$4:$B$425,0),COUNTA($D$3:H$3))=0,"",OFFSET(Nafnalisti!$C$3,MATCH($B222,Nafnalisti!$B$4:$B$425,0),COUNTA($D$3:H$3)))</f>
        <v/>
      </c>
      <c r="I222" s="62" t="str">
        <f ca="1">IF(OFFSET(Nafnalisti!$C$3,MATCH($B222,Nafnalisti!$B$4:$B$425,0),COUNTA($D$3:I$3))=0,"",OFFSET(Nafnalisti!$C$3,MATCH($B222,Nafnalisti!$B$4:$B$425,0),COUNTA($D$3:I$3)))</f>
        <v/>
      </c>
      <c r="J222" s="62" t="str">
        <f ca="1">IF(OFFSET(Nafnalisti!$C$3,MATCH($B222,Nafnalisti!$B$4:$B$425,0),COUNTA($D$3:J$3))=0,"",OFFSET(Nafnalisti!$C$3,MATCH($B222,Nafnalisti!$B$4:$B$425,0),COUNTA($D$3:J$3)))</f>
        <v/>
      </c>
      <c r="K222" s="62" t="str">
        <f ca="1">IF(OFFSET(Nafnalisti!$C$3,MATCH($B222,Nafnalisti!$B$4:$B$425,0),COUNTA($D$3:K$3))=0,"",OFFSET(Nafnalisti!$C$3,MATCH($B222,Nafnalisti!$B$4:$B$425,0),COUNTA($D$3:K$3)))</f>
        <v/>
      </c>
      <c r="L222" s="62" t="str">
        <f ca="1">IF(OFFSET(Nafnalisti!$C$3,MATCH($B222,Nafnalisti!$B$4:$B$425,0),COUNTA($D$3:L$3))=0,"",OFFSET(Nafnalisti!$C$3,MATCH($B222,Nafnalisti!$B$4:$B$425,0),COUNTA($D$3:L$3)))</f>
        <v/>
      </c>
      <c r="M222" s="62" t="str">
        <f ca="1">IF(OFFSET(Nafnalisti!$C$3,MATCH($B222,Nafnalisti!$B$4:$B$425,0),COUNTA($D$3:M$3))=0,"",OFFSET(Nafnalisti!$C$3,MATCH($B222,Nafnalisti!$B$4:$B$425,0),COUNTA($D$3:M$3)))</f>
        <v/>
      </c>
    </row>
    <row r="223" spans="1:15" x14ac:dyDescent="0.2">
      <c r="A223" s="60" t="str">
        <f ca="1">IF(COUNT($A$4:A222)+1&gt;MAX(Nafnalisti!$S$4:$S$425),"",A222+1)</f>
        <v/>
      </c>
      <c r="B223" s="61" t="str">
        <f ca="1">IF(A223="","",IFERROR(INDEX(Úrvinnsla!$B$2:$B$421,MATCH($A223,Úrvinnsla!$E$2:$E$421,0)),""))</f>
        <v/>
      </c>
      <c r="C223" s="63" t="str">
        <f ca="1">IFERROR(INDEX(Úrvinnsla!$C$2:$C$421,MATCH($A223,Úrvinnsla!$E$2:$E$421,0)),"")</f>
        <v/>
      </c>
      <c r="D223" s="62" t="str">
        <f ca="1">IF(OFFSET(Nafnalisti!$C$3,MATCH($B223,Nafnalisti!$B$4:$B$425,0),COUNTA($D$3:D$3))=0,"",OFFSET(Nafnalisti!$C$3,MATCH($B223,Nafnalisti!$B$4:$B$425,0),COUNTA($D$3:D$3)))</f>
        <v/>
      </c>
      <c r="E223" s="62" t="str">
        <f ca="1">IF(OFFSET(Nafnalisti!$C$3,MATCH($B223,Nafnalisti!$B$4:$B$425,0),COUNTA($D$3:E$3))=0,"",OFFSET(Nafnalisti!$C$3,MATCH($B223,Nafnalisti!$B$4:$B$425,0),COUNTA($D$3:E$3)))</f>
        <v/>
      </c>
      <c r="F223" s="62" t="str">
        <f ca="1">IF(OFFSET(Nafnalisti!$C$3,MATCH($B223,Nafnalisti!$B$4:$B$425,0),COUNTA($D$3:F$3))=0,"",OFFSET(Nafnalisti!$C$3,MATCH($B223,Nafnalisti!$B$4:$B$425,0),COUNTA($D$3:F$3)))</f>
        <v/>
      </c>
      <c r="G223" s="62" t="str">
        <f ca="1">IF(OFFSET(Nafnalisti!$C$3,MATCH($B223,Nafnalisti!$B$4:$B$425,0),COUNTA($D$3:G$3))=0,"",OFFSET(Nafnalisti!$C$3,MATCH($B223,Nafnalisti!$B$4:$B$425,0),COUNTA($D$3:G$3)))</f>
        <v/>
      </c>
      <c r="H223" s="62" t="str">
        <f ca="1">IF(OFFSET(Nafnalisti!$C$3,MATCH($B223,Nafnalisti!$B$4:$B$425,0),COUNTA($D$3:H$3))=0,"",OFFSET(Nafnalisti!$C$3,MATCH($B223,Nafnalisti!$B$4:$B$425,0),COUNTA($D$3:H$3)))</f>
        <v/>
      </c>
      <c r="I223" s="62" t="str">
        <f ca="1">IF(OFFSET(Nafnalisti!$C$3,MATCH($B223,Nafnalisti!$B$4:$B$425,0),COUNTA($D$3:I$3))=0,"",OFFSET(Nafnalisti!$C$3,MATCH($B223,Nafnalisti!$B$4:$B$425,0),COUNTA($D$3:I$3)))</f>
        <v/>
      </c>
      <c r="J223" s="62" t="str">
        <f ca="1">IF(OFFSET(Nafnalisti!$C$3,MATCH($B223,Nafnalisti!$B$4:$B$425,0),COUNTA($D$3:J$3))=0,"",OFFSET(Nafnalisti!$C$3,MATCH($B223,Nafnalisti!$B$4:$B$425,0),COUNTA($D$3:J$3)))</f>
        <v/>
      </c>
      <c r="K223" s="62" t="str">
        <f ca="1">IF(OFFSET(Nafnalisti!$C$3,MATCH($B223,Nafnalisti!$B$4:$B$425,0),COUNTA($D$3:K$3))=0,"",OFFSET(Nafnalisti!$C$3,MATCH($B223,Nafnalisti!$B$4:$B$425,0),COUNTA($D$3:K$3)))</f>
        <v/>
      </c>
      <c r="L223" s="62" t="str">
        <f ca="1">IF(OFFSET(Nafnalisti!$C$3,MATCH($B223,Nafnalisti!$B$4:$B$425,0),COUNTA($D$3:L$3))=0,"",OFFSET(Nafnalisti!$C$3,MATCH($B223,Nafnalisti!$B$4:$B$425,0),COUNTA($D$3:L$3)))</f>
        <v/>
      </c>
      <c r="M223" s="62" t="str">
        <f ca="1">IF(OFFSET(Nafnalisti!$C$3,MATCH($B223,Nafnalisti!$B$4:$B$425,0),COUNTA($D$3:M$3))=0,"",OFFSET(Nafnalisti!$C$3,MATCH($B223,Nafnalisti!$B$4:$B$425,0),COUNTA($D$3:M$3)))</f>
        <v/>
      </c>
    </row>
    <row r="224" spans="1:15" x14ac:dyDescent="0.2">
      <c r="A224" s="60" t="str">
        <f ca="1">IF(COUNT($A$4:A223)+1&gt;MAX(Nafnalisti!$S$4:$S$425),"",A223+1)</f>
        <v/>
      </c>
      <c r="B224" s="61" t="str">
        <f ca="1">IF(A224="","",IFERROR(INDEX(Úrvinnsla!$B$2:$B$421,MATCH($A224,Úrvinnsla!$E$2:$E$421,0)),""))</f>
        <v/>
      </c>
      <c r="C224" s="63" t="str">
        <f ca="1">IFERROR(INDEX(Úrvinnsla!$C$2:$C$421,MATCH($A224,Úrvinnsla!$E$2:$E$421,0)),"")</f>
        <v/>
      </c>
      <c r="D224" s="62" t="str">
        <f ca="1">IF(OFFSET(Nafnalisti!$C$3,MATCH($B224,Nafnalisti!$B$4:$B$425,0),COUNTA($D$3:D$3))=0,"",OFFSET(Nafnalisti!$C$3,MATCH($B224,Nafnalisti!$B$4:$B$425,0),COUNTA($D$3:D$3)))</f>
        <v/>
      </c>
      <c r="E224" s="62" t="str">
        <f ca="1">IF(OFFSET(Nafnalisti!$C$3,MATCH($B224,Nafnalisti!$B$4:$B$425,0),COUNTA($D$3:E$3))=0,"",OFFSET(Nafnalisti!$C$3,MATCH($B224,Nafnalisti!$B$4:$B$425,0),COUNTA($D$3:E$3)))</f>
        <v/>
      </c>
      <c r="F224" s="62" t="str">
        <f ca="1">IF(OFFSET(Nafnalisti!$C$3,MATCH($B224,Nafnalisti!$B$4:$B$425,0),COUNTA($D$3:F$3))=0,"",OFFSET(Nafnalisti!$C$3,MATCH($B224,Nafnalisti!$B$4:$B$425,0),COUNTA($D$3:F$3)))</f>
        <v/>
      </c>
      <c r="G224" s="62" t="str">
        <f ca="1">IF(OFFSET(Nafnalisti!$C$3,MATCH($B224,Nafnalisti!$B$4:$B$425,0),COUNTA($D$3:G$3))=0,"",OFFSET(Nafnalisti!$C$3,MATCH($B224,Nafnalisti!$B$4:$B$425,0),COUNTA($D$3:G$3)))</f>
        <v/>
      </c>
      <c r="H224" s="62" t="str">
        <f ca="1">IF(OFFSET(Nafnalisti!$C$3,MATCH($B224,Nafnalisti!$B$4:$B$425,0),COUNTA($D$3:H$3))=0,"",OFFSET(Nafnalisti!$C$3,MATCH($B224,Nafnalisti!$B$4:$B$425,0),COUNTA($D$3:H$3)))</f>
        <v/>
      </c>
      <c r="I224" s="62" t="str">
        <f ca="1">IF(OFFSET(Nafnalisti!$C$3,MATCH($B224,Nafnalisti!$B$4:$B$425,0),COUNTA($D$3:I$3))=0,"",OFFSET(Nafnalisti!$C$3,MATCH($B224,Nafnalisti!$B$4:$B$425,0),COUNTA($D$3:I$3)))</f>
        <v/>
      </c>
      <c r="J224" s="62" t="str">
        <f ca="1">IF(OFFSET(Nafnalisti!$C$3,MATCH($B224,Nafnalisti!$B$4:$B$425,0),COUNTA($D$3:J$3))=0,"",OFFSET(Nafnalisti!$C$3,MATCH($B224,Nafnalisti!$B$4:$B$425,0),COUNTA($D$3:J$3)))</f>
        <v/>
      </c>
      <c r="K224" s="62" t="str">
        <f ca="1">IF(OFFSET(Nafnalisti!$C$3,MATCH($B224,Nafnalisti!$B$4:$B$425,0),COUNTA($D$3:K$3))=0,"",OFFSET(Nafnalisti!$C$3,MATCH($B224,Nafnalisti!$B$4:$B$425,0),COUNTA($D$3:K$3)))</f>
        <v/>
      </c>
      <c r="L224" s="62" t="str">
        <f ca="1">IF(OFFSET(Nafnalisti!$C$3,MATCH($B224,Nafnalisti!$B$4:$B$425,0),COUNTA($D$3:L$3))=0,"",OFFSET(Nafnalisti!$C$3,MATCH($B224,Nafnalisti!$B$4:$B$425,0),COUNTA($D$3:L$3)))</f>
        <v/>
      </c>
      <c r="M224" s="62" t="str">
        <f ca="1">IF(OFFSET(Nafnalisti!$C$3,MATCH($B224,Nafnalisti!$B$4:$B$425,0),COUNTA($D$3:M$3))=0,"",OFFSET(Nafnalisti!$C$3,MATCH($B224,Nafnalisti!$B$4:$B$425,0),COUNTA($D$3:M$3)))</f>
        <v/>
      </c>
    </row>
    <row r="225" spans="1:13" x14ac:dyDescent="0.2">
      <c r="A225" s="60" t="str">
        <f ca="1">IF(COUNT($A$4:A224)+1&gt;MAX(Nafnalisti!$S$4:$S$425),"",A224+1)</f>
        <v/>
      </c>
      <c r="B225" s="61" t="str">
        <f ca="1">IF(A225="","",IFERROR(INDEX(Úrvinnsla!$B$2:$B$421,MATCH($A225,Úrvinnsla!$E$2:$E$421,0)),""))</f>
        <v/>
      </c>
      <c r="C225" s="63" t="str">
        <f ca="1">IFERROR(INDEX(Úrvinnsla!$C$2:$C$421,MATCH($A225,Úrvinnsla!$E$2:$E$421,0)),"")</f>
        <v/>
      </c>
      <c r="D225" s="62" t="str">
        <f ca="1">IF(OFFSET(Nafnalisti!$C$3,MATCH($B225,Nafnalisti!$B$4:$B$425,0),COUNTA($D$3:D$3))=0,"",OFFSET(Nafnalisti!$C$3,MATCH($B225,Nafnalisti!$B$4:$B$425,0),COUNTA($D$3:D$3)))</f>
        <v/>
      </c>
      <c r="E225" s="62" t="str">
        <f ca="1">IF(OFFSET(Nafnalisti!$C$3,MATCH($B225,Nafnalisti!$B$4:$B$425,0),COUNTA($D$3:E$3))=0,"",OFFSET(Nafnalisti!$C$3,MATCH($B225,Nafnalisti!$B$4:$B$425,0),COUNTA($D$3:E$3)))</f>
        <v/>
      </c>
      <c r="F225" s="62" t="str">
        <f ca="1">IF(OFFSET(Nafnalisti!$C$3,MATCH($B225,Nafnalisti!$B$4:$B$425,0),COUNTA($D$3:F$3))=0,"",OFFSET(Nafnalisti!$C$3,MATCH($B225,Nafnalisti!$B$4:$B$425,0),COUNTA($D$3:F$3)))</f>
        <v/>
      </c>
      <c r="G225" s="62" t="str">
        <f ca="1">IF(OFFSET(Nafnalisti!$C$3,MATCH($B225,Nafnalisti!$B$4:$B$425,0),COUNTA($D$3:G$3))=0,"",OFFSET(Nafnalisti!$C$3,MATCH($B225,Nafnalisti!$B$4:$B$425,0),COUNTA($D$3:G$3)))</f>
        <v/>
      </c>
      <c r="H225" s="62" t="str">
        <f ca="1">IF(OFFSET(Nafnalisti!$C$3,MATCH($B225,Nafnalisti!$B$4:$B$425,0),COUNTA($D$3:H$3))=0,"",OFFSET(Nafnalisti!$C$3,MATCH($B225,Nafnalisti!$B$4:$B$425,0),COUNTA($D$3:H$3)))</f>
        <v/>
      </c>
      <c r="I225" s="62" t="str">
        <f ca="1">IF(OFFSET(Nafnalisti!$C$3,MATCH($B225,Nafnalisti!$B$4:$B$425,0),COUNTA($D$3:I$3))=0,"",OFFSET(Nafnalisti!$C$3,MATCH($B225,Nafnalisti!$B$4:$B$425,0),COUNTA($D$3:I$3)))</f>
        <v/>
      </c>
      <c r="J225" s="62" t="str">
        <f ca="1">IF(OFFSET(Nafnalisti!$C$3,MATCH($B225,Nafnalisti!$B$4:$B$425,0),COUNTA($D$3:J$3))=0,"",OFFSET(Nafnalisti!$C$3,MATCH($B225,Nafnalisti!$B$4:$B$425,0),COUNTA($D$3:J$3)))</f>
        <v/>
      </c>
      <c r="K225" s="62" t="str">
        <f ca="1">IF(OFFSET(Nafnalisti!$C$3,MATCH($B225,Nafnalisti!$B$4:$B$425,0),COUNTA($D$3:K$3))=0,"",OFFSET(Nafnalisti!$C$3,MATCH($B225,Nafnalisti!$B$4:$B$425,0),COUNTA($D$3:K$3)))</f>
        <v/>
      </c>
      <c r="L225" s="62" t="str">
        <f ca="1">IF(OFFSET(Nafnalisti!$C$3,MATCH($B225,Nafnalisti!$B$4:$B$425,0),COUNTA($D$3:L$3))=0,"",OFFSET(Nafnalisti!$C$3,MATCH($B225,Nafnalisti!$B$4:$B$425,0),COUNTA($D$3:L$3)))</f>
        <v/>
      </c>
      <c r="M225" s="62" t="str">
        <f ca="1">IF(OFFSET(Nafnalisti!$C$3,MATCH($B225,Nafnalisti!$B$4:$B$425,0),COUNTA($D$3:M$3))=0,"",OFFSET(Nafnalisti!$C$3,MATCH($B225,Nafnalisti!$B$4:$B$425,0),COUNTA($D$3:M$3)))</f>
        <v/>
      </c>
    </row>
    <row r="226" spans="1:13" x14ac:dyDescent="0.2">
      <c r="A226" s="60" t="str">
        <f ca="1">IF(COUNT($A$4:A225)+1&gt;MAX(Nafnalisti!$S$4:$S$425),"",A225+1)</f>
        <v/>
      </c>
      <c r="B226" s="61" t="str">
        <f ca="1">IF(A226="","",IFERROR(INDEX(Úrvinnsla!$B$2:$B$421,MATCH($A226,Úrvinnsla!$E$2:$E$421,0)),""))</f>
        <v/>
      </c>
      <c r="C226" s="63" t="str">
        <f ca="1">IFERROR(INDEX(Úrvinnsla!$C$2:$C$421,MATCH($A226,Úrvinnsla!$E$2:$E$421,0)),"")</f>
        <v/>
      </c>
      <c r="D226" s="62" t="str">
        <f ca="1">IF(OFFSET(Nafnalisti!$C$3,MATCH($B226,Nafnalisti!$B$4:$B$425,0),COUNTA($D$3:D$3))=0,"",OFFSET(Nafnalisti!$C$3,MATCH($B226,Nafnalisti!$B$4:$B$425,0),COUNTA($D$3:D$3)))</f>
        <v/>
      </c>
      <c r="E226" s="62" t="str">
        <f ca="1">IF(OFFSET(Nafnalisti!$C$3,MATCH($B226,Nafnalisti!$B$4:$B$425,0),COUNTA($D$3:E$3))=0,"",OFFSET(Nafnalisti!$C$3,MATCH($B226,Nafnalisti!$B$4:$B$425,0),COUNTA($D$3:E$3)))</f>
        <v/>
      </c>
      <c r="F226" s="62" t="str">
        <f ca="1">IF(OFFSET(Nafnalisti!$C$3,MATCH($B226,Nafnalisti!$B$4:$B$425,0),COUNTA($D$3:F$3))=0,"",OFFSET(Nafnalisti!$C$3,MATCH($B226,Nafnalisti!$B$4:$B$425,0),COUNTA($D$3:F$3)))</f>
        <v/>
      </c>
      <c r="G226" s="62" t="str">
        <f ca="1">IF(OFFSET(Nafnalisti!$C$3,MATCH($B226,Nafnalisti!$B$4:$B$425,0),COUNTA($D$3:G$3))=0,"",OFFSET(Nafnalisti!$C$3,MATCH($B226,Nafnalisti!$B$4:$B$425,0),COUNTA($D$3:G$3)))</f>
        <v/>
      </c>
      <c r="H226" s="62" t="str">
        <f ca="1">IF(OFFSET(Nafnalisti!$C$3,MATCH($B226,Nafnalisti!$B$4:$B$425,0),COUNTA($D$3:H$3))=0,"",OFFSET(Nafnalisti!$C$3,MATCH($B226,Nafnalisti!$B$4:$B$425,0),COUNTA($D$3:H$3)))</f>
        <v/>
      </c>
      <c r="I226" s="62" t="str">
        <f ca="1">IF(OFFSET(Nafnalisti!$C$3,MATCH($B226,Nafnalisti!$B$4:$B$425,0),COUNTA($D$3:I$3))=0,"",OFFSET(Nafnalisti!$C$3,MATCH($B226,Nafnalisti!$B$4:$B$425,0),COUNTA($D$3:I$3)))</f>
        <v/>
      </c>
      <c r="J226" s="62" t="str">
        <f ca="1">IF(OFFSET(Nafnalisti!$C$3,MATCH($B226,Nafnalisti!$B$4:$B$425,0),COUNTA($D$3:J$3))=0,"",OFFSET(Nafnalisti!$C$3,MATCH($B226,Nafnalisti!$B$4:$B$425,0),COUNTA($D$3:J$3)))</f>
        <v/>
      </c>
      <c r="K226" s="62" t="str">
        <f ca="1">IF(OFFSET(Nafnalisti!$C$3,MATCH($B226,Nafnalisti!$B$4:$B$425,0),COUNTA($D$3:K$3))=0,"",OFFSET(Nafnalisti!$C$3,MATCH($B226,Nafnalisti!$B$4:$B$425,0),COUNTA($D$3:K$3)))</f>
        <v/>
      </c>
      <c r="L226" s="62" t="str">
        <f ca="1">IF(OFFSET(Nafnalisti!$C$3,MATCH($B226,Nafnalisti!$B$4:$B$425,0),COUNTA($D$3:L$3))=0,"",OFFSET(Nafnalisti!$C$3,MATCH($B226,Nafnalisti!$B$4:$B$425,0),COUNTA($D$3:L$3)))</f>
        <v/>
      </c>
      <c r="M226" s="62" t="str">
        <f ca="1">IF(OFFSET(Nafnalisti!$C$3,MATCH($B226,Nafnalisti!$B$4:$B$425,0),COUNTA($D$3:M$3))=0,"",OFFSET(Nafnalisti!$C$3,MATCH($B226,Nafnalisti!$B$4:$B$425,0),COUNTA($D$3:M$3)))</f>
        <v/>
      </c>
    </row>
    <row r="227" spans="1:13" x14ac:dyDescent="0.2">
      <c r="A227" s="60" t="str">
        <f ca="1">IF(COUNT($A$4:A226)+1&gt;MAX(Nafnalisti!$S$4:$S$425),"",A226+1)</f>
        <v/>
      </c>
      <c r="B227" s="61" t="str">
        <f ca="1">IF(A227="","",IFERROR(INDEX(Úrvinnsla!$B$2:$B$421,MATCH($A227,Úrvinnsla!$E$2:$E$421,0)),""))</f>
        <v/>
      </c>
      <c r="C227" s="63" t="str">
        <f ca="1">IFERROR(INDEX(Úrvinnsla!$C$2:$C$421,MATCH($A227,Úrvinnsla!$E$2:$E$421,0)),"")</f>
        <v/>
      </c>
      <c r="D227" s="62" t="str">
        <f ca="1">IF(OFFSET(Nafnalisti!$C$3,MATCH($B227,Nafnalisti!$B$4:$B$425,0),COUNTA($D$3:D$3))=0,"",OFFSET(Nafnalisti!$C$3,MATCH($B227,Nafnalisti!$B$4:$B$425,0),COUNTA($D$3:D$3)))</f>
        <v/>
      </c>
      <c r="E227" s="62" t="str">
        <f ca="1">IF(OFFSET(Nafnalisti!$C$3,MATCH($B227,Nafnalisti!$B$4:$B$425,0),COUNTA($D$3:E$3))=0,"",OFFSET(Nafnalisti!$C$3,MATCH($B227,Nafnalisti!$B$4:$B$425,0),COUNTA($D$3:E$3)))</f>
        <v/>
      </c>
      <c r="F227" s="62" t="str">
        <f ca="1">IF(OFFSET(Nafnalisti!$C$3,MATCH($B227,Nafnalisti!$B$4:$B$425,0),COUNTA($D$3:F$3))=0,"",OFFSET(Nafnalisti!$C$3,MATCH($B227,Nafnalisti!$B$4:$B$425,0),COUNTA($D$3:F$3)))</f>
        <v/>
      </c>
      <c r="G227" s="62" t="str">
        <f ca="1">IF(OFFSET(Nafnalisti!$C$3,MATCH($B227,Nafnalisti!$B$4:$B$425,0),COUNTA($D$3:G$3))=0,"",OFFSET(Nafnalisti!$C$3,MATCH($B227,Nafnalisti!$B$4:$B$425,0),COUNTA($D$3:G$3)))</f>
        <v/>
      </c>
      <c r="H227" s="62" t="str">
        <f ca="1">IF(OFFSET(Nafnalisti!$C$3,MATCH($B227,Nafnalisti!$B$4:$B$425,0),COUNTA($D$3:H$3))=0,"",OFFSET(Nafnalisti!$C$3,MATCH($B227,Nafnalisti!$B$4:$B$425,0),COUNTA($D$3:H$3)))</f>
        <v/>
      </c>
      <c r="I227" s="62" t="str">
        <f ca="1">IF(OFFSET(Nafnalisti!$C$3,MATCH($B227,Nafnalisti!$B$4:$B$425,0),COUNTA($D$3:I$3))=0,"",OFFSET(Nafnalisti!$C$3,MATCH($B227,Nafnalisti!$B$4:$B$425,0),COUNTA($D$3:I$3)))</f>
        <v/>
      </c>
      <c r="J227" s="62" t="str">
        <f ca="1">IF(OFFSET(Nafnalisti!$C$3,MATCH($B227,Nafnalisti!$B$4:$B$425,0),COUNTA($D$3:J$3))=0,"",OFFSET(Nafnalisti!$C$3,MATCH($B227,Nafnalisti!$B$4:$B$425,0),COUNTA($D$3:J$3)))</f>
        <v/>
      </c>
      <c r="K227" s="62" t="str">
        <f ca="1">IF(OFFSET(Nafnalisti!$C$3,MATCH($B227,Nafnalisti!$B$4:$B$425,0),COUNTA($D$3:K$3))=0,"",OFFSET(Nafnalisti!$C$3,MATCH($B227,Nafnalisti!$B$4:$B$425,0),COUNTA($D$3:K$3)))</f>
        <v/>
      </c>
      <c r="L227" s="62" t="str">
        <f ca="1">IF(OFFSET(Nafnalisti!$C$3,MATCH($B227,Nafnalisti!$B$4:$B$425,0),COUNTA($D$3:L$3))=0,"",OFFSET(Nafnalisti!$C$3,MATCH($B227,Nafnalisti!$B$4:$B$425,0),COUNTA($D$3:L$3)))</f>
        <v/>
      </c>
      <c r="M227" s="62" t="str">
        <f ca="1">IF(OFFSET(Nafnalisti!$C$3,MATCH($B227,Nafnalisti!$B$4:$B$425,0),COUNTA($D$3:M$3))=0,"",OFFSET(Nafnalisti!$C$3,MATCH($B227,Nafnalisti!$B$4:$B$425,0),COUNTA($D$3:M$3)))</f>
        <v/>
      </c>
    </row>
    <row r="228" spans="1:13" x14ac:dyDescent="0.2">
      <c r="A228" s="60" t="str">
        <f ca="1">IF(COUNT($A$4:A227)+1&gt;MAX(Nafnalisti!$S$4:$S$425),"",A227+1)</f>
        <v/>
      </c>
      <c r="B228" s="61" t="str">
        <f ca="1">IF(A228="","",IFERROR(INDEX(Úrvinnsla!$B$2:$B$421,MATCH($A228,Úrvinnsla!$E$2:$E$421,0)),""))</f>
        <v/>
      </c>
      <c r="C228" s="63" t="str">
        <f ca="1">IFERROR(INDEX(Úrvinnsla!$C$2:$C$421,MATCH($A228,Úrvinnsla!$E$2:$E$421,0)),"")</f>
        <v/>
      </c>
      <c r="D228" s="62" t="str">
        <f ca="1">IF(OFFSET(Nafnalisti!$C$3,MATCH($B228,Nafnalisti!$B$4:$B$425,0),COUNTA($D$3:D$3))=0,"",OFFSET(Nafnalisti!$C$3,MATCH($B228,Nafnalisti!$B$4:$B$425,0),COUNTA($D$3:D$3)))</f>
        <v/>
      </c>
      <c r="E228" s="62" t="str">
        <f ca="1">IF(OFFSET(Nafnalisti!$C$3,MATCH($B228,Nafnalisti!$B$4:$B$425,0),COUNTA($D$3:E$3))=0,"",OFFSET(Nafnalisti!$C$3,MATCH($B228,Nafnalisti!$B$4:$B$425,0),COUNTA($D$3:E$3)))</f>
        <v/>
      </c>
      <c r="F228" s="62" t="str">
        <f ca="1">IF(OFFSET(Nafnalisti!$C$3,MATCH($B228,Nafnalisti!$B$4:$B$425,0),COUNTA($D$3:F$3))=0,"",OFFSET(Nafnalisti!$C$3,MATCH($B228,Nafnalisti!$B$4:$B$425,0),COUNTA($D$3:F$3)))</f>
        <v/>
      </c>
      <c r="G228" s="62" t="str">
        <f ca="1">IF(OFFSET(Nafnalisti!$C$3,MATCH($B228,Nafnalisti!$B$4:$B$425,0),COUNTA($D$3:G$3))=0,"",OFFSET(Nafnalisti!$C$3,MATCH($B228,Nafnalisti!$B$4:$B$425,0),COUNTA($D$3:G$3)))</f>
        <v/>
      </c>
      <c r="H228" s="62" t="str">
        <f ca="1">IF(OFFSET(Nafnalisti!$C$3,MATCH($B228,Nafnalisti!$B$4:$B$425,0),COUNTA($D$3:H$3))=0,"",OFFSET(Nafnalisti!$C$3,MATCH($B228,Nafnalisti!$B$4:$B$425,0),COUNTA($D$3:H$3)))</f>
        <v/>
      </c>
      <c r="I228" s="62" t="str">
        <f ca="1">IF(OFFSET(Nafnalisti!$C$3,MATCH($B228,Nafnalisti!$B$4:$B$425,0),COUNTA($D$3:I$3))=0,"",OFFSET(Nafnalisti!$C$3,MATCH($B228,Nafnalisti!$B$4:$B$425,0),COUNTA($D$3:I$3)))</f>
        <v/>
      </c>
      <c r="J228" s="62" t="str">
        <f ca="1">IF(OFFSET(Nafnalisti!$C$3,MATCH($B228,Nafnalisti!$B$4:$B$425,0),COUNTA($D$3:J$3))=0,"",OFFSET(Nafnalisti!$C$3,MATCH($B228,Nafnalisti!$B$4:$B$425,0),COUNTA($D$3:J$3)))</f>
        <v/>
      </c>
      <c r="K228" s="62" t="str">
        <f ca="1">IF(OFFSET(Nafnalisti!$C$3,MATCH($B228,Nafnalisti!$B$4:$B$425,0),COUNTA($D$3:K$3))=0,"",OFFSET(Nafnalisti!$C$3,MATCH($B228,Nafnalisti!$B$4:$B$425,0),COUNTA($D$3:K$3)))</f>
        <v/>
      </c>
      <c r="L228" s="62" t="str">
        <f ca="1">IF(OFFSET(Nafnalisti!$C$3,MATCH($B228,Nafnalisti!$B$4:$B$425,0),COUNTA($D$3:L$3))=0,"",OFFSET(Nafnalisti!$C$3,MATCH($B228,Nafnalisti!$B$4:$B$425,0),COUNTA($D$3:L$3)))</f>
        <v/>
      </c>
      <c r="M228" s="62" t="str">
        <f ca="1">IF(OFFSET(Nafnalisti!$C$3,MATCH($B228,Nafnalisti!$B$4:$B$425,0),COUNTA($D$3:M$3))=0,"",OFFSET(Nafnalisti!$C$3,MATCH($B228,Nafnalisti!$B$4:$B$425,0),COUNTA($D$3:M$3)))</f>
        <v/>
      </c>
    </row>
    <row r="229" spans="1:13" x14ac:dyDescent="0.2">
      <c r="A229" s="60" t="str">
        <f ca="1">IF(COUNT($A$4:A228)+1&gt;MAX(Nafnalisti!$S$4:$S$425),"",A228+1)</f>
        <v/>
      </c>
      <c r="B229" s="61" t="str">
        <f ca="1">IF(A229="","",IFERROR(INDEX(Úrvinnsla!$B$2:$B$421,MATCH($A229,Úrvinnsla!$E$2:$E$421,0)),""))</f>
        <v/>
      </c>
      <c r="C229" s="63" t="str">
        <f ca="1">IFERROR(INDEX(Úrvinnsla!$C$2:$C$421,MATCH($A229,Úrvinnsla!$E$2:$E$421,0)),"")</f>
        <v/>
      </c>
      <c r="D229" s="62" t="str">
        <f ca="1">IF(OFFSET(Nafnalisti!$C$3,MATCH($B229,Nafnalisti!$B$4:$B$425,0),COUNTA($D$3:D$3))=0,"",OFFSET(Nafnalisti!$C$3,MATCH($B229,Nafnalisti!$B$4:$B$425,0),COUNTA($D$3:D$3)))</f>
        <v/>
      </c>
      <c r="E229" s="62" t="str">
        <f ca="1">IF(OFFSET(Nafnalisti!$C$3,MATCH($B229,Nafnalisti!$B$4:$B$425,0),COUNTA($D$3:E$3))=0,"",OFFSET(Nafnalisti!$C$3,MATCH($B229,Nafnalisti!$B$4:$B$425,0),COUNTA($D$3:E$3)))</f>
        <v/>
      </c>
      <c r="F229" s="62" t="str">
        <f ca="1">IF(OFFSET(Nafnalisti!$C$3,MATCH($B229,Nafnalisti!$B$4:$B$425,0),COUNTA($D$3:F$3))=0,"",OFFSET(Nafnalisti!$C$3,MATCH($B229,Nafnalisti!$B$4:$B$425,0),COUNTA($D$3:F$3)))</f>
        <v/>
      </c>
      <c r="G229" s="62" t="str">
        <f ca="1">IF(OFFSET(Nafnalisti!$C$3,MATCH($B229,Nafnalisti!$B$4:$B$425,0),COUNTA($D$3:G$3))=0,"",OFFSET(Nafnalisti!$C$3,MATCH($B229,Nafnalisti!$B$4:$B$425,0),COUNTA($D$3:G$3)))</f>
        <v/>
      </c>
      <c r="H229" s="62" t="str">
        <f ca="1">IF(OFFSET(Nafnalisti!$C$3,MATCH($B229,Nafnalisti!$B$4:$B$425,0),COUNTA($D$3:H$3))=0,"",OFFSET(Nafnalisti!$C$3,MATCH($B229,Nafnalisti!$B$4:$B$425,0),COUNTA($D$3:H$3)))</f>
        <v/>
      </c>
      <c r="I229" s="62" t="str">
        <f ca="1">IF(OFFSET(Nafnalisti!$C$3,MATCH($B229,Nafnalisti!$B$4:$B$425,0),COUNTA($D$3:I$3))=0,"",OFFSET(Nafnalisti!$C$3,MATCH($B229,Nafnalisti!$B$4:$B$425,0),COUNTA($D$3:I$3)))</f>
        <v/>
      </c>
      <c r="J229" s="62" t="str">
        <f ca="1">IF(OFFSET(Nafnalisti!$C$3,MATCH($B229,Nafnalisti!$B$4:$B$425,0),COUNTA($D$3:J$3))=0,"",OFFSET(Nafnalisti!$C$3,MATCH($B229,Nafnalisti!$B$4:$B$425,0),COUNTA($D$3:J$3)))</f>
        <v/>
      </c>
      <c r="K229" s="62" t="str">
        <f ca="1">IF(OFFSET(Nafnalisti!$C$3,MATCH($B229,Nafnalisti!$B$4:$B$425,0),COUNTA($D$3:K$3))=0,"",OFFSET(Nafnalisti!$C$3,MATCH($B229,Nafnalisti!$B$4:$B$425,0),COUNTA($D$3:K$3)))</f>
        <v/>
      </c>
      <c r="L229" s="62" t="str">
        <f ca="1">IF(OFFSET(Nafnalisti!$C$3,MATCH($B229,Nafnalisti!$B$4:$B$425,0),COUNTA($D$3:L$3))=0,"",OFFSET(Nafnalisti!$C$3,MATCH($B229,Nafnalisti!$B$4:$B$425,0),COUNTA($D$3:L$3)))</f>
        <v/>
      </c>
      <c r="M229" s="62" t="str">
        <f ca="1">IF(OFFSET(Nafnalisti!$C$3,MATCH($B229,Nafnalisti!$B$4:$B$425,0),COUNTA($D$3:M$3))=0,"",OFFSET(Nafnalisti!$C$3,MATCH($B229,Nafnalisti!$B$4:$B$425,0),COUNTA($D$3:M$3)))</f>
        <v/>
      </c>
    </row>
    <row r="230" spans="1:13" x14ac:dyDescent="0.2">
      <c r="A230" s="60" t="str">
        <f ca="1">IF(COUNT($A$4:A229)+1&gt;MAX(Nafnalisti!$S$4:$S$425),"",A229+1)</f>
        <v/>
      </c>
      <c r="B230" s="61" t="str">
        <f ca="1">IF(A230="","",IFERROR(INDEX(Úrvinnsla!$B$2:$B$421,MATCH($A230,Úrvinnsla!$E$2:$E$421,0)),""))</f>
        <v/>
      </c>
      <c r="C230" s="63" t="str">
        <f ca="1">IFERROR(INDEX(Úrvinnsla!$C$2:$C$421,MATCH($A230,Úrvinnsla!$E$2:$E$421,0)),"")</f>
        <v/>
      </c>
      <c r="D230" s="62" t="str">
        <f ca="1">IF(OFFSET(Nafnalisti!$C$3,MATCH($B230,Nafnalisti!$B$4:$B$425,0),COUNTA($D$3:D$3))=0,"",OFFSET(Nafnalisti!$C$3,MATCH($B230,Nafnalisti!$B$4:$B$425,0),COUNTA($D$3:D$3)))</f>
        <v/>
      </c>
      <c r="E230" s="62" t="str">
        <f ca="1">IF(OFFSET(Nafnalisti!$C$3,MATCH($B230,Nafnalisti!$B$4:$B$425,0),COUNTA($D$3:E$3))=0,"",OFFSET(Nafnalisti!$C$3,MATCH($B230,Nafnalisti!$B$4:$B$425,0),COUNTA($D$3:E$3)))</f>
        <v/>
      </c>
      <c r="F230" s="62" t="str">
        <f ca="1">IF(OFFSET(Nafnalisti!$C$3,MATCH($B230,Nafnalisti!$B$4:$B$425,0),COUNTA($D$3:F$3))=0,"",OFFSET(Nafnalisti!$C$3,MATCH($B230,Nafnalisti!$B$4:$B$425,0),COUNTA($D$3:F$3)))</f>
        <v/>
      </c>
      <c r="G230" s="62" t="str">
        <f ca="1">IF(OFFSET(Nafnalisti!$C$3,MATCH($B230,Nafnalisti!$B$4:$B$425,0),COUNTA($D$3:G$3))=0,"",OFFSET(Nafnalisti!$C$3,MATCH($B230,Nafnalisti!$B$4:$B$425,0),COUNTA($D$3:G$3)))</f>
        <v/>
      </c>
      <c r="H230" s="62" t="str">
        <f ca="1">IF(OFFSET(Nafnalisti!$C$3,MATCH($B230,Nafnalisti!$B$4:$B$425,0),COUNTA($D$3:H$3))=0,"",OFFSET(Nafnalisti!$C$3,MATCH($B230,Nafnalisti!$B$4:$B$425,0),COUNTA($D$3:H$3)))</f>
        <v/>
      </c>
      <c r="I230" s="62" t="str">
        <f ca="1">IF(OFFSET(Nafnalisti!$C$3,MATCH($B230,Nafnalisti!$B$4:$B$425,0),COUNTA($D$3:I$3))=0,"",OFFSET(Nafnalisti!$C$3,MATCH($B230,Nafnalisti!$B$4:$B$425,0),COUNTA($D$3:I$3)))</f>
        <v/>
      </c>
      <c r="J230" s="62" t="str">
        <f ca="1">IF(OFFSET(Nafnalisti!$C$3,MATCH($B230,Nafnalisti!$B$4:$B$425,0),COUNTA($D$3:J$3))=0,"",OFFSET(Nafnalisti!$C$3,MATCH($B230,Nafnalisti!$B$4:$B$425,0),COUNTA($D$3:J$3)))</f>
        <v/>
      </c>
      <c r="K230" s="62" t="str">
        <f ca="1">IF(OFFSET(Nafnalisti!$C$3,MATCH($B230,Nafnalisti!$B$4:$B$425,0),COUNTA($D$3:K$3))=0,"",OFFSET(Nafnalisti!$C$3,MATCH($B230,Nafnalisti!$B$4:$B$425,0),COUNTA($D$3:K$3)))</f>
        <v/>
      </c>
      <c r="L230" s="62" t="str">
        <f ca="1">IF(OFFSET(Nafnalisti!$C$3,MATCH($B230,Nafnalisti!$B$4:$B$425,0),COUNTA($D$3:L$3))=0,"",OFFSET(Nafnalisti!$C$3,MATCH($B230,Nafnalisti!$B$4:$B$425,0),COUNTA($D$3:L$3)))</f>
        <v/>
      </c>
      <c r="M230" s="62" t="str">
        <f ca="1">IF(OFFSET(Nafnalisti!$C$3,MATCH($B230,Nafnalisti!$B$4:$B$425,0),COUNTA($D$3:M$3))=0,"",OFFSET(Nafnalisti!$C$3,MATCH($B230,Nafnalisti!$B$4:$B$425,0),COUNTA($D$3:M$3)))</f>
        <v/>
      </c>
    </row>
    <row r="231" spans="1:13" x14ac:dyDescent="0.2">
      <c r="A231" s="60" t="str">
        <f ca="1">IF(COUNT($A$4:A230)+1&gt;MAX(Nafnalisti!$S$4:$S$425),"",A230+1)</f>
        <v/>
      </c>
      <c r="B231" s="61" t="str">
        <f ca="1">IF(A231="","",IFERROR(INDEX(Úrvinnsla!$B$2:$B$421,MATCH($A231,Úrvinnsla!$E$2:$E$421,0)),""))</f>
        <v/>
      </c>
      <c r="C231" s="63" t="str">
        <f ca="1">IFERROR(INDEX(Úrvinnsla!$C$2:$C$421,MATCH($A231,Úrvinnsla!$E$2:$E$421,0)),"")</f>
        <v/>
      </c>
      <c r="D231" s="62" t="str">
        <f ca="1">IF(OFFSET(Nafnalisti!$C$3,MATCH($B231,Nafnalisti!$B$4:$B$425,0),COUNTA($D$3:D$3))=0,"",OFFSET(Nafnalisti!$C$3,MATCH($B231,Nafnalisti!$B$4:$B$425,0),COUNTA($D$3:D$3)))</f>
        <v/>
      </c>
      <c r="E231" s="62" t="str">
        <f ca="1">IF(OFFSET(Nafnalisti!$C$3,MATCH($B231,Nafnalisti!$B$4:$B$425,0),COUNTA($D$3:E$3))=0,"",OFFSET(Nafnalisti!$C$3,MATCH($B231,Nafnalisti!$B$4:$B$425,0),COUNTA($D$3:E$3)))</f>
        <v/>
      </c>
      <c r="F231" s="62" t="str">
        <f ca="1">IF(OFFSET(Nafnalisti!$C$3,MATCH($B231,Nafnalisti!$B$4:$B$425,0),COUNTA($D$3:F$3))=0,"",OFFSET(Nafnalisti!$C$3,MATCH($B231,Nafnalisti!$B$4:$B$425,0),COUNTA($D$3:F$3)))</f>
        <v/>
      </c>
      <c r="G231" s="62" t="str">
        <f ca="1">IF(OFFSET(Nafnalisti!$C$3,MATCH($B231,Nafnalisti!$B$4:$B$425,0),COUNTA($D$3:G$3))=0,"",OFFSET(Nafnalisti!$C$3,MATCH($B231,Nafnalisti!$B$4:$B$425,0),COUNTA($D$3:G$3)))</f>
        <v/>
      </c>
      <c r="H231" s="62" t="str">
        <f ca="1">IF(OFFSET(Nafnalisti!$C$3,MATCH($B231,Nafnalisti!$B$4:$B$425,0),COUNTA($D$3:H$3))=0,"",OFFSET(Nafnalisti!$C$3,MATCH($B231,Nafnalisti!$B$4:$B$425,0),COUNTA($D$3:H$3)))</f>
        <v/>
      </c>
      <c r="I231" s="62" t="str">
        <f ca="1">IF(OFFSET(Nafnalisti!$C$3,MATCH($B231,Nafnalisti!$B$4:$B$425,0),COUNTA($D$3:I$3))=0,"",OFFSET(Nafnalisti!$C$3,MATCH($B231,Nafnalisti!$B$4:$B$425,0),COUNTA($D$3:I$3)))</f>
        <v/>
      </c>
      <c r="J231" s="62" t="str">
        <f ca="1">IF(OFFSET(Nafnalisti!$C$3,MATCH($B231,Nafnalisti!$B$4:$B$425,0),COUNTA($D$3:J$3))=0,"",OFFSET(Nafnalisti!$C$3,MATCH($B231,Nafnalisti!$B$4:$B$425,0),COUNTA($D$3:J$3)))</f>
        <v/>
      </c>
      <c r="K231" s="62" t="str">
        <f ca="1">IF(OFFSET(Nafnalisti!$C$3,MATCH($B231,Nafnalisti!$B$4:$B$425,0),COUNTA($D$3:K$3))=0,"",OFFSET(Nafnalisti!$C$3,MATCH($B231,Nafnalisti!$B$4:$B$425,0),COUNTA($D$3:K$3)))</f>
        <v/>
      </c>
      <c r="L231" s="62" t="str">
        <f ca="1">IF(OFFSET(Nafnalisti!$C$3,MATCH($B231,Nafnalisti!$B$4:$B$425,0),COUNTA($D$3:L$3))=0,"",OFFSET(Nafnalisti!$C$3,MATCH($B231,Nafnalisti!$B$4:$B$425,0),COUNTA($D$3:L$3)))</f>
        <v/>
      </c>
      <c r="M231" s="62" t="str">
        <f ca="1">IF(OFFSET(Nafnalisti!$C$3,MATCH($B231,Nafnalisti!$B$4:$B$425,0),COUNTA($D$3:M$3))=0,"",OFFSET(Nafnalisti!$C$3,MATCH($B231,Nafnalisti!$B$4:$B$425,0),COUNTA($D$3:M$3)))</f>
        <v/>
      </c>
    </row>
    <row r="232" spans="1:13" x14ac:dyDescent="0.2">
      <c r="A232" s="60" t="str">
        <f ca="1">IF(COUNT($A$4:A231)+1&gt;MAX(Nafnalisti!$S$4:$S$425),"",A231+1)</f>
        <v/>
      </c>
      <c r="B232" s="61" t="str">
        <f ca="1">IF(A232="","",IFERROR(INDEX(Úrvinnsla!$B$2:$B$421,MATCH($A232,Úrvinnsla!$E$2:$E$421,0)),""))</f>
        <v/>
      </c>
      <c r="C232" s="63" t="str">
        <f ca="1">IFERROR(INDEX(Úrvinnsla!$C$2:$C$421,MATCH($A232,Úrvinnsla!$E$2:$E$421,0)),"")</f>
        <v/>
      </c>
      <c r="D232" s="62" t="str">
        <f ca="1">IF(OFFSET(Nafnalisti!$C$3,MATCH($B232,Nafnalisti!$B$4:$B$425,0),COUNTA($D$3:D$3))=0,"",OFFSET(Nafnalisti!$C$3,MATCH($B232,Nafnalisti!$B$4:$B$425,0),COUNTA($D$3:D$3)))</f>
        <v/>
      </c>
      <c r="E232" s="62" t="str">
        <f ca="1">IF(OFFSET(Nafnalisti!$C$3,MATCH($B232,Nafnalisti!$B$4:$B$425,0),COUNTA($D$3:E$3))=0,"",OFFSET(Nafnalisti!$C$3,MATCH($B232,Nafnalisti!$B$4:$B$425,0),COUNTA($D$3:E$3)))</f>
        <v/>
      </c>
      <c r="F232" s="62" t="str">
        <f ca="1">IF(OFFSET(Nafnalisti!$C$3,MATCH($B232,Nafnalisti!$B$4:$B$425,0),COUNTA($D$3:F$3))=0,"",OFFSET(Nafnalisti!$C$3,MATCH($B232,Nafnalisti!$B$4:$B$425,0),COUNTA($D$3:F$3)))</f>
        <v/>
      </c>
      <c r="G232" s="62" t="str">
        <f ca="1">IF(OFFSET(Nafnalisti!$C$3,MATCH($B232,Nafnalisti!$B$4:$B$425,0),COUNTA($D$3:G$3))=0,"",OFFSET(Nafnalisti!$C$3,MATCH($B232,Nafnalisti!$B$4:$B$425,0),COUNTA($D$3:G$3)))</f>
        <v/>
      </c>
      <c r="H232" s="62" t="str">
        <f ca="1">IF(OFFSET(Nafnalisti!$C$3,MATCH($B232,Nafnalisti!$B$4:$B$425,0),COUNTA($D$3:H$3))=0,"",OFFSET(Nafnalisti!$C$3,MATCH($B232,Nafnalisti!$B$4:$B$425,0),COUNTA($D$3:H$3)))</f>
        <v/>
      </c>
      <c r="I232" s="62" t="str">
        <f ca="1">IF(OFFSET(Nafnalisti!$C$3,MATCH($B232,Nafnalisti!$B$4:$B$425,0),COUNTA($D$3:I$3))=0,"",OFFSET(Nafnalisti!$C$3,MATCH($B232,Nafnalisti!$B$4:$B$425,0),COUNTA($D$3:I$3)))</f>
        <v/>
      </c>
      <c r="J232" s="62" t="str">
        <f ca="1">IF(OFFSET(Nafnalisti!$C$3,MATCH($B232,Nafnalisti!$B$4:$B$425,0),COUNTA($D$3:J$3))=0,"",OFFSET(Nafnalisti!$C$3,MATCH($B232,Nafnalisti!$B$4:$B$425,0),COUNTA($D$3:J$3)))</f>
        <v/>
      </c>
      <c r="K232" s="62" t="str">
        <f ca="1">IF(OFFSET(Nafnalisti!$C$3,MATCH($B232,Nafnalisti!$B$4:$B$425,0),COUNTA($D$3:K$3))=0,"",OFFSET(Nafnalisti!$C$3,MATCH($B232,Nafnalisti!$B$4:$B$425,0),COUNTA($D$3:K$3)))</f>
        <v/>
      </c>
      <c r="L232" s="62" t="str">
        <f ca="1">IF(OFFSET(Nafnalisti!$C$3,MATCH($B232,Nafnalisti!$B$4:$B$425,0),COUNTA($D$3:L$3))=0,"",OFFSET(Nafnalisti!$C$3,MATCH($B232,Nafnalisti!$B$4:$B$425,0),COUNTA($D$3:L$3)))</f>
        <v/>
      </c>
      <c r="M232" s="62" t="str">
        <f ca="1">IF(OFFSET(Nafnalisti!$C$3,MATCH($B232,Nafnalisti!$B$4:$B$425,0),COUNTA($D$3:M$3))=0,"",OFFSET(Nafnalisti!$C$3,MATCH($B232,Nafnalisti!$B$4:$B$425,0),COUNTA($D$3:M$3)))</f>
        <v/>
      </c>
    </row>
    <row r="233" spans="1:13" x14ac:dyDescent="0.2">
      <c r="A233" s="60" t="str">
        <f ca="1">IF(COUNT($A$4:A232)+1&gt;MAX(Nafnalisti!$S$4:$S$425),"",A232+1)</f>
        <v/>
      </c>
      <c r="B233" s="61" t="str">
        <f ca="1">IF(A233="","",IFERROR(INDEX(Úrvinnsla!$B$2:$B$421,MATCH($A233,Úrvinnsla!$E$2:$E$421,0)),""))</f>
        <v/>
      </c>
      <c r="C233" s="63" t="str">
        <f ca="1">IFERROR(INDEX(Úrvinnsla!$C$2:$C$421,MATCH($A233,Úrvinnsla!$E$2:$E$421,0)),"")</f>
        <v/>
      </c>
      <c r="D233" s="62" t="str">
        <f ca="1">IF(OFFSET(Nafnalisti!$C$3,MATCH($B233,Nafnalisti!$B$4:$B$425,0),COUNTA($D$3:D$3))=0,"",OFFSET(Nafnalisti!$C$3,MATCH($B233,Nafnalisti!$B$4:$B$425,0),COUNTA($D$3:D$3)))</f>
        <v/>
      </c>
      <c r="E233" s="62" t="str">
        <f ca="1">IF(OFFSET(Nafnalisti!$C$3,MATCH($B233,Nafnalisti!$B$4:$B$425,0),COUNTA($D$3:E$3))=0,"",OFFSET(Nafnalisti!$C$3,MATCH($B233,Nafnalisti!$B$4:$B$425,0),COUNTA($D$3:E$3)))</f>
        <v/>
      </c>
      <c r="F233" s="62" t="str">
        <f ca="1">IF(OFFSET(Nafnalisti!$C$3,MATCH($B233,Nafnalisti!$B$4:$B$425,0),COUNTA($D$3:F$3))=0,"",OFFSET(Nafnalisti!$C$3,MATCH($B233,Nafnalisti!$B$4:$B$425,0),COUNTA($D$3:F$3)))</f>
        <v/>
      </c>
      <c r="G233" s="62" t="str">
        <f ca="1">IF(OFFSET(Nafnalisti!$C$3,MATCH($B233,Nafnalisti!$B$4:$B$425,0),COUNTA($D$3:G$3))=0,"",OFFSET(Nafnalisti!$C$3,MATCH($B233,Nafnalisti!$B$4:$B$425,0),COUNTA($D$3:G$3)))</f>
        <v/>
      </c>
      <c r="H233" s="62" t="str">
        <f ca="1">IF(OFFSET(Nafnalisti!$C$3,MATCH($B233,Nafnalisti!$B$4:$B$425,0),COUNTA($D$3:H$3))=0,"",OFFSET(Nafnalisti!$C$3,MATCH($B233,Nafnalisti!$B$4:$B$425,0),COUNTA($D$3:H$3)))</f>
        <v/>
      </c>
      <c r="I233" s="62" t="str">
        <f ca="1">IF(OFFSET(Nafnalisti!$C$3,MATCH($B233,Nafnalisti!$B$4:$B$425,0),COUNTA($D$3:I$3))=0,"",OFFSET(Nafnalisti!$C$3,MATCH($B233,Nafnalisti!$B$4:$B$425,0),COUNTA($D$3:I$3)))</f>
        <v/>
      </c>
      <c r="J233" s="62" t="str">
        <f ca="1">IF(OFFSET(Nafnalisti!$C$3,MATCH($B233,Nafnalisti!$B$4:$B$425,0),COUNTA($D$3:J$3))=0,"",OFFSET(Nafnalisti!$C$3,MATCH($B233,Nafnalisti!$B$4:$B$425,0),COUNTA($D$3:J$3)))</f>
        <v/>
      </c>
      <c r="K233" s="62" t="str">
        <f ca="1">IF(OFFSET(Nafnalisti!$C$3,MATCH($B233,Nafnalisti!$B$4:$B$425,0),COUNTA($D$3:K$3))=0,"",OFFSET(Nafnalisti!$C$3,MATCH($B233,Nafnalisti!$B$4:$B$425,0),COUNTA($D$3:K$3)))</f>
        <v/>
      </c>
      <c r="L233" s="62" t="str">
        <f ca="1">IF(OFFSET(Nafnalisti!$C$3,MATCH($B233,Nafnalisti!$B$4:$B$425,0),COUNTA($D$3:L$3))=0,"",OFFSET(Nafnalisti!$C$3,MATCH($B233,Nafnalisti!$B$4:$B$425,0),COUNTA($D$3:L$3)))</f>
        <v/>
      </c>
      <c r="M233" s="62" t="str">
        <f ca="1">IF(OFFSET(Nafnalisti!$C$3,MATCH($B233,Nafnalisti!$B$4:$B$425,0),COUNTA($D$3:M$3))=0,"",OFFSET(Nafnalisti!$C$3,MATCH($B233,Nafnalisti!$B$4:$B$425,0),COUNTA($D$3:M$3)))</f>
        <v/>
      </c>
    </row>
    <row r="234" spans="1:13" x14ac:dyDescent="0.2">
      <c r="A234" s="60" t="str">
        <f ca="1">IF(COUNT($A$4:A233)+1&gt;MAX(Nafnalisti!$S$4:$S$425),"",A233+1)</f>
        <v/>
      </c>
      <c r="B234" s="61" t="str">
        <f ca="1">IF(A234="","",IFERROR(INDEX(Úrvinnsla!$B$2:$B$421,MATCH($A234,Úrvinnsla!$E$2:$E$421,0)),""))</f>
        <v/>
      </c>
      <c r="C234" s="63" t="str">
        <f ca="1">IFERROR(INDEX(Úrvinnsla!$C$2:$C$421,MATCH($A234,Úrvinnsla!$E$2:$E$421,0)),"")</f>
        <v/>
      </c>
      <c r="D234" s="62" t="str">
        <f ca="1">IF(OFFSET(Nafnalisti!$C$3,MATCH($B234,Nafnalisti!$B$4:$B$425,0),COUNTA($D$3:D$3))=0,"",OFFSET(Nafnalisti!$C$3,MATCH($B234,Nafnalisti!$B$4:$B$425,0),COUNTA($D$3:D$3)))</f>
        <v/>
      </c>
      <c r="E234" s="62" t="str">
        <f ca="1">IF(OFFSET(Nafnalisti!$C$3,MATCH($B234,Nafnalisti!$B$4:$B$425,0),COUNTA($D$3:E$3))=0,"",OFFSET(Nafnalisti!$C$3,MATCH($B234,Nafnalisti!$B$4:$B$425,0),COUNTA($D$3:E$3)))</f>
        <v/>
      </c>
      <c r="F234" s="62" t="str">
        <f ca="1">IF(OFFSET(Nafnalisti!$C$3,MATCH($B234,Nafnalisti!$B$4:$B$425,0),COUNTA($D$3:F$3))=0,"",OFFSET(Nafnalisti!$C$3,MATCH($B234,Nafnalisti!$B$4:$B$425,0),COUNTA($D$3:F$3)))</f>
        <v/>
      </c>
      <c r="G234" s="62" t="str">
        <f ca="1">IF(OFFSET(Nafnalisti!$C$3,MATCH($B234,Nafnalisti!$B$4:$B$425,0),COUNTA($D$3:G$3))=0,"",OFFSET(Nafnalisti!$C$3,MATCH($B234,Nafnalisti!$B$4:$B$425,0),COUNTA($D$3:G$3)))</f>
        <v/>
      </c>
      <c r="H234" s="62" t="str">
        <f ca="1">IF(OFFSET(Nafnalisti!$C$3,MATCH($B234,Nafnalisti!$B$4:$B$425,0),COUNTA($D$3:H$3))=0,"",OFFSET(Nafnalisti!$C$3,MATCH($B234,Nafnalisti!$B$4:$B$425,0),COUNTA($D$3:H$3)))</f>
        <v/>
      </c>
      <c r="I234" s="62" t="str">
        <f ca="1">IF(OFFSET(Nafnalisti!$C$3,MATCH($B234,Nafnalisti!$B$4:$B$425,0),COUNTA($D$3:I$3))=0,"",OFFSET(Nafnalisti!$C$3,MATCH($B234,Nafnalisti!$B$4:$B$425,0),COUNTA($D$3:I$3)))</f>
        <v/>
      </c>
      <c r="J234" s="62" t="str">
        <f ca="1">IF(OFFSET(Nafnalisti!$C$3,MATCH($B234,Nafnalisti!$B$4:$B$425,0),COUNTA($D$3:J$3))=0,"",OFFSET(Nafnalisti!$C$3,MATCH($B234,Nafnalisti!$B$4:$B$425,0),COUNTA($D$3:J$3)))</f>
        <v/>
      </c>
      <c r="K234" s="62" t="str">
        <f ca="1">IF(OFFSET(Nafnalisti!$C$3,MATCH($B234,Nafnalisti!$B$4:$B$425,0),COUNTA($D$3:K$3))=0,"",OFFSET(Nafnalisti!$C$3,MATCH($B234,Nafnalisti!$B$4:$B$425,0),COUNTA($D$3:K$3)))</f>
        <v/>
      </c>
      <c r="L234" s="62" t="str">
        <f ca="1">IF(OFFSET(Nafnalisti!$C$3,MATCH($B234,Nafnalisti!$B$4:$B$425,0),COUNTA($D$3:L$3))=0,"",OFFSET(Nafnalisti!$C$3,MATCH($B234,Nafnalisti!$B$4:$B$425,0),COUNTA($D$3:L$3)))</f>
        <v/>
      </c>
      <c r="M234" s="62" t="str">
        <f ca="1">IF(OFFSET(Nafnalisti!$C$3,MATCH($B234,Nafnalisti!$B$4:$B$425,0),COUNTA($D$3:M$3))=0,"",OFFSET(Nafnalisti!$C$3,MATCH($B234,Nafnalisti!$B$4:$B$425,0),COUNTA($D$3:M$3)))</f>
        <v/>
      </c>
    </row>
    <row r="235" spans="1:13" x14ac:dyDescent="0.2">
      <c r="A235" s="60" t="str">
        <f ca="1">IF(COUNT($A$4:A234)+1&gt;MAX(Nafnalisti!$S$4:$S$425),"",A234+1)</f>
        <v/>
      </c>
      <c r="B235" s="61" t="str">
        <f ca="1">IF(A235="","",IFERROR(INDEX(Úrvinnsla!$B$2:$B$421,MATCH($A235,Úrvinnsla!$E$2:$E$421,0)),""))</f>
        <v/>
      </c>
      <c r="C235" s="63" t="str">
        <f ca="1">IFERROR(INDEX(Úrvinnsla!$C$2:$C$421,MATCH($A235,Úrvinnsla!$E$2:$E$421,0)),"")</f>
        <v/>
      </c>
      <c r="D235" s="62" t="str">
        <f ca="1">IF(OFFSET(Nafnalisti!$C$3,MATCH($B235,Nafnalisti!$B$4:$B$425,0),COUNTA($D$3:D$3))=0,"",OFFSET(Nafnalisti!$C$3,MATCH($B235,Nafnalisti!$B$4:$B$425,0),COUNTA($D$3:D$3)))</f>
        <v/>
      </c>
      <c r="E235" s="62" t="str">
        <f ca="1">IF(OFFSET(Nafnalisti!$C$3,MATCH($B235,Nafnalisti!$B$4:$B$425,0),COUNTA($D$3:E$3))=0,"",OFFSET(Nafnalisti!$C$3,MATCH($B235,Nafnalisti!$B$4:$B$425,0),COUNTA($D$3:E$3)))</f>
        <v/>
      </c>
      <c r="F235" s="62" t="str">
        <f ca="1">IF(OFFSET(Nafnalisti!$C$3,MATCH($B235,Nafnalisti!$B$4:$B$425,0),COUNTA($D$3:F$3))=0,"",OFFSET(Nafnalisti!$C$3,MATCH($B235,Nafnalisti!$B$4:$B$425,0),COUNTA($D$3:F$3)))</f>
        <v/>
      </c>
      <c r="G235" s="62" t="str">
        <f ca="1">IF(OFFSET(Nafnalisti!$C$3,MATCH($B235,Nafnalisti!$B$4:$B$425,0),COUNTA($D$3:G$3))=0,"",OFFSET(Nafnalisti!$C$3,MATCH($B235,Nafnalisti!$B$4:$B$425,0),COUNTA($D$3:G$3)))</f>
        <v/>
      </c>
      <c r="H235" s="62" t="str">
        <f ca="1">IF(OFFSET(Nafnalisti!$C$3,MATCH($B235,Nafnalisti!$B$4:$B$425,0),COUNTA($D$3:H$3))=0,"",OFFSET(Nafnalisti!$C$3,MATCH($B235,Nafnalisti!$B$4:$B$425,0),COUNTA($D$3:H$3)))</f>
        <v/>
      </c>
      <c r="I235" s="62" t="str">
        <f ca="1">IF(OFFSET(Nafnalisti!$C$3,MATCH($B235,Nafnalisti!$B$4:$B$425,0),COUNTA($D$3:I$3))=0,"",OFFSET(Nafnalisti!$C$3,MATCH($B235,Nafnalisti!$B$4:$B$425,0),COUNTA($D$3:I$3)))</f>
        <v/>
      </c>
      <c r="J235" s="62" t="str">
        <f ca="1">IF(OFFSET(Nafnalisti!$C$3,MATCH($B235,Nafnalisti!$B$4:$B$425,0),COUNTA($D$3:J$3))=0,"",OFFSET(Nafnalisti!$C$3,MATCH($B235,Nafnalisti!$B$4:$B$425,0),COUNTA($D$3:J$3)))</f>
        <v/>
      </c>
      <c r="K235" s="62" t="str">
        <f ca="1">IF(OFFSET(Nafnalisti!$C$3,MATCH($B235,Nafnalisti!$B$4:$B$425,0),COUNTA($D$3:K$3))=0,"",OFFSET(Nafnalisti!$C$3,MATCH($B235,Nafnalisti!$B$4:$B$425,0),COUNTA($D$3:K$3)))</f>
        <v/>
      </c>
      <c r="L235" s="62" t="str">
        <f ca="1">IF(OFFSET(Nafnalisti!$C$3,MATCH($B235,Nafnalisti!$B$4:$B$425,0),COUNTA($D$3:L$3))=0,"",OFFSET(Nafnalisti!$C$3,MATCH($B235,Nafnalisti!$B$4:$B$425,0),COUNTA($D$3:L$3)))</f>
        <v/>
      </c>
      <c r="M235" s="62" t="str">
        <f ca="1">IF(OFFSET(Nafnalisti!$C$3,MATCH($B235,Nafnalisti!$B$4:$B$425,0),COUNTA($D$3:M$3))=0,"",OFFSET(Nafnalisti!$C$3,MATCH($B235,Nafnalisti!$B$4:$B$425,0),COUNTA($D$3:M$3)))</f>
        <v/>
      </c>
    </row>
    <row r="236" spans="1:13" x14ac:dyDescent="0.2">
      <c r="A236" s="60" t="str">
        <f ca="1">IF(COUNT($A$4:A235)+1&gt;MAX(Nafnalisti!$S$4:$S$425),"",A235+1)</f>
        <v/>
      </c>
      <c r="B236" s="61" t="str">
        <f ca="1">IF(A236="","",IFERROR(INDEX(Úrvinnsla!$B$2:$B$421,MATCH($A236,Úrvinnsla!$E$2:$E$421,0)),""))</f>
        <v/>
      </c>
      <c r="C236" s="63" t="str">
        <f ca="1">IFERROR(INDEX(Úrvinnsla!$C$2:$C$421,MATCH($A236,Úrvinnsla!$E$2:$E$421,0)),"")</f>
        <v/>
      </c>
      <c r="D236" s="62" t="str">
        <f ca="1">IF(OFFSET(Nafnalisti!$C$3,MATCH($B236,Nafnalisti!$B$4:$B$425,0),COUNTA($D$3:D$3))=0,"",OFFSET(Nafnalisti!$C$3,MATCH($B236,Nafnalisti!$B$4:$B$425,0),COUNTA($D$3:D$3)))</f>
        <v/>
      </c>
      <c r="E236" s="62" t="str">
        <f ca="1">IF(OFFSET(Nafnalisti!$C$3,MATCH($B236,Nafnalisti!$B$4:$B$425,0),COUNTA($D$3:E$3))=0,"",OFFSET(Nafnalisti!$C$3,MATCH($B236,Nafnalisti!$B$4:$B$425,0),COUNTA($D$3:E$3)))</f>
        <v/>
      </c>
      <c r="F236" s="62" t="str">
        <f ca="1">IF(OFFSET(Nafnalisti!$C$3,MATCH($B236,Nafnalisti!$B$4:$B$425,0),COUNTA($D$3:F$3))=0,"",OFFSET(Nafnalisti!$C$3,MATCH($B236,Nafnalisti!$B$4:$B$425,0),COUNTA($D$3:F$3)))</f>
        <v/>
      </c>
      <c r="G236" s="62" t="str">
        <f ca="1">IF(OFFSET(Nafnalisti!$C$3,MATCH($B236,Nafnalisti!$B$4:$B$425,0),COUNTA($D$3:G$3))=0,"",OFFSET(Nafnalisti!$C$3,MATCH($B236,Nafnalisti!$B$4:$B$425,0),COUNTA($D$3:G$3)))</f>
        <v/>
      </c>
      <c r="H236" s="62" t="str">
        <f ca="1">IF(OFFSET(Nafnalisti!$C$3,MATCH($B236,Nafnalisti!$B$4:$B$425,0),COUNTA($D$3:H$3))=0,"",OFFSET(Nafnalisti!$C$3,MATCH($B236,Nafnalisti!$B$4:$B$425,0),COUNTA($D$3:H$3)))</f>
        <v/>
      </c>
      <c r="I236" s="62" t="str">
        <f ca="1">IF(OFFSET(Nafnalisti!$C$3,MATCH($B236,Nafnalisti!$B$4:$B$425,0),COUNTA($D$3:I$3))=0,"",OFFSET(Nafnalisti!$C$3,MATCH($B236,Nafnalisti!$B$4:$B$425,0),COUNTA($D$3:I$3)))</f>
        <v/>
      </c>
      <c r="J236" s="62" t="str">
        <f ca="1">IF(OFFSET(Nafnalisti!$C$3,MATCH($B236,Nafnalisti!$B$4:$B$425,0),COUNTA($D$3:J$3))=0,"",OFFSET(Nafnalisti!$C$3,MATCH($B236,Nafnalisti!$B$4:$B$425,0),COUNTA($D$3:J$3)))</f>
        <v/>
      </c>
      <c r="K236" s="62" t="str">
        <f ca="1">IF(OFFSET(Nafnalisti!$C$3,MATCH($B236,Nafnalisti!$B$4:$B$425,0),COUNTA($D$3:K$3))=0,"",OFFSET(Nafnalisti!$C$3,MATCH($B236,Nafnalisti!$B$4:$B$425,0),COUNTA($D$3:K$3)))</f>
        <v/>
      </c>
      <c r="L236" s="62" t="str">
        <f ca="1">IF(OFFSET(Nafnalisti!$C$3,MATCH($B236,Nafnalisti!$B$4:$B$425,0),COUNTA($D$3:L$3))=0,"",OFFSET(Nafnalisti!$C$3,MATCH($B236,Nafnalisti!$B$4:$B$425,0),COUNTA($D$3:L$3)))</f>
        <v/>
      </c>
      <c r="M236" s="62" t="str">
        <f ca="1">IF(OFFSET(Nafnalisti!$C$3,MATCH($B236,Nafnalisti!$B$4:$B$425,0),COUNTA($D$3:M$3))=0,"",OFFSET(Nafnalisti!$C$3,MATCH($B236,Nafnalisti!$B$4:$B$425,0),COUNTA($D$3:M$3)))</f>
        <v/>
      </c>
    </row>
    <row r="237" spans="1:13" x14ac:dyDescent="0.2">
      <c r="A237" s="60" t="str">
        <f ca="1">IF(COUNT($A$4:A236)+1&gt;MAX(Nafnalisti!$S$4:$S$425),"",A236+1)</f>
        <v/>
      </c>
      <c r="B237" s="61" t="str">
        <f ca="1">IF(A237="","",IFERROR(INDEX(Úrvinnsla!$B$2:$B$421,MATCH($A237,Úrvinnsla!$E$2:$E$421,0)),""))</f>
        <v/>
      </c>
      <c r="C237" s="63" t="str">
        <f ca="1">IFERROR(INDEX(Úrvinnsla!$C$2:$C$421,MATCH($A237,Úrvinnsla!$E$2:$E$421,0)),"")</f>
        <v/>
      </c>
      <c r="D237" s="62" t="str">
        <f ca="1">IF(OFFSET(Nafnalisti!$C$3,MATCH($B237,Nafnalisti!$B$4:$B$425,0),COUNTA($D$3:D$3))=0,"",OFFSET(Nafnalisti!$C$3,MATCH($B237,Nafnalisti!$B$4:$B$425,0),COUNTA($D$3:D$3)))</f>
        <v/>
      </c>
      <c r="E237" s="62" t="str">
        <f ca="1">IF(OFFSET(Nafnalisti!$C$3,MATCH($B237,Nafnalisti!$B$4:$B$425,0),COUNTA($D$3:E$3))=0,"",OFFSET(Nafnalisti!$C$3,MATCH($B237,Nafnalisti!$B$4:$B$425,0),COUNTA($D$3:E$3)))</f>
        <v/>
      </c>
      <c r="F237" s="62" t="str">
        <f ca="1">IF(OFFSET(Nafnalisti!$C$3,MATCH($B237,Nafnalisti!$B$4:$B$425,0),COUNTA($D$3:F$3))=0,"",OFFSET(Nafnalisti!$C$3,MATCH($B237,Nafnalisti!$B$4:$B$425,0),COUNTA($D$3:F$3)))</f>
        <v/>
      </c>
      <c r="G237" s="62" t="str">
        <f ca="1">IF(OFFSET(Nafnalisti!$C$3,MATCH($B237,Nafnalisti!$B$4:$B$425,0),COUNTA($D$3:G$3))=0,"",OFFSET(Nafnalisti!$C$3,MATCH($B237,Nafnalisti!$B$4:$B$425,0),COUNTA($D$3:G$3)))</f>
        <v/>
      </c>
      <c r="H237" s="62" t="str">
        <f ca="1">IF(OFFSET(Nafnalisti!$C$3,MATCH($B237,Nafnalisti!$B$4:$B$425,0),COUNTA($D$3:H$3))=0,"",OFFSET(Nafnalisti!$C$3,MATCH($B237,Nafnalisti!$B$4:$B$425,0),COUNTA($D$3:H$3)))</f>
        <v/>
      </c>
      <c r="I237" s="62" t="str">
        <f ca="1">IF(OFFSET(Nafnalisti!$C$3,MATCH($B237,Nafnalisti!$B$4:$B$425,0),COUNTA($D$3:I$3))=0,"",OFFSET(Nafnalisti!$C$3,MATCH($B237,Nafnalisti!$B$4:$B$425,0),COUNTA($D$3:I$3)))</f>
        <v/>
      </c>
      <c r="J237" s="62" t="str">
        <f ca="1">IF(OFFSET(Nafnalisti!$C$3,MATCH($B237,Nafnalisti!$B$4:$B$425,0),COUNTA($D$3:J$3))=0,"",OFFSET(Nafnalisti!$C$3,MATCH($B237,Nafnalisti!$B$4:$B$425,0),COUNTA($D$3:J$3)))</f>
        <v/>
      </c>
      <c r="K237" s="62" t="str">
        <f ca="1">IF(OFFSET(Nafnalisti!$C$3,MATCH($B237,Nafnalisti!$B$4:$B$425,0),COUNTA($D$3:K$3))=0,"",OFFSET(Nafnalisti!$C$3,MATCH($B237,Nafnalisti!$B$4:$B$425,0),COUNTA($D$3:K$3)))</f>
        <v/>
      </c>
      <c r="L237" s="62" t="str">
        <f ca="1">IF(OFFSET(Nafnalisti!$C$3,MATCH($B237,Nafnalisti!$B$4:$B$425,0),COUNTA($D$3:L$3))=0,"",OFFSET(Nafnalisti!$C$3,MATCH($B237,Nafnalisti!$B$4:$B$425,0),COUNTA($D$3:L$3)))</f>
        <v/>
      </c>
      <c r="M237" s="62" t="str">
        <f ca="1">IF(OFFSET(Nafnalisti!$C$3,MATCH($B237,Nafnalisti!$B$4:$B$425,0),COUNTA($D$3:M$3))=0,"",OFFSET(Nafnalisti!$C$3,MATCH($B237,Nafnalisti!$B$4:$B$425,0),COUNTA($D$3:M$3)))</f>
        <v/>
      </c>
    </row>
    <row r="238" spans="1:13" x14ac:dyDescent="0.2">
      <c r="A238" s="60" t="str">
        <f ca="1">IF(COUNT($A$4:A237)+1&gt;MAX(Nafnalisti!$S$4:$S$425),"",A237+1)</f>
        <v/>
      </c>
      <c r="B238" s="61" t="str">
        <f ca="1">IF(A238="","",IFERROR(INDEX(Úrvinnsla!$B$2:$B$421,MATCH($A238,Úrvinnsla!$E$2:$E$421,0)),""))</f>
        <v/>
      </c>
      <c r="C238" s="63" t="str">
        <f ca="1">IFERROR(INDEX(Úrvinnsla!$C$2:$C$421,MATCH($A238,Úrvinnsla!$E$2:$E$421,0)),"")</f>
        <v/>
      </c>
      <c r="D238" s="62" t="str">
        <f ca="1">IF(OFFSET(Nafnalisti!$C$3,MATCH($B238,Nafnalisti!$B$4:$B$425,0),COUNTA($D$3:D$3))=0,"",OFFSET(Nafnalisti!$C$3,MATCH($B238,Nafnalisti!$B$4:$B$425,0),COUNTA($D$3:D$3)))</f>
        <v/>
      </c>
      <c r="E238" s="62" t="str">
        <f ca="1">IF(OFFSET(Nafnalisti!$C$3,MATCH($B238,Nafnalisti!$B$4:$B$425,0),COUNTA($D$3:E$3))=0,"",OFFSET(Nafnalisti!$C$3,MATCH($B238,Nafnalisti!$B$4:$B$425,0),COUNTA($D$3:E$3)))</f>
        <v/>
      </c>
      <c r="F238" s="62" t="str">
        <f ca="1">IF(OFFSET(Nafnalisti!$C$3,MATCH($B238,Nafnalisti!$B$4:$B$425,0),COUNTA($D$3:F$3))=0,"",OFFSET(Nafnalisti!$C$3,MATCH($B238,Nafnalisti!$B$4:$B$425,0),COUNTA($D$3:F$3)))</f>
        <v/>
      </c>
      <c r="G238" s="62" t="str">
        <f ca="1">IF(OFFSET(Nafnalisti!$C$3,MATCH($B238,Nafnalisti!$B$4:$B$425,0),COUNTA($D$3:G$3))=0,"",OFFSET(Nafnalisti!$C$3,MATCH($B238,Nafnalisti!$B$4:$B$425,0),COUNTA($D$3:G$3)))</f>
        <v/>
      </c>
      <c r="H238" s="62" t="str">
        <f ca="1">IF(OFFSET(Nafnalisti!$C$3,MATCH($B238,Nafnalisti!$B$4:$B$425,0),COUNTA($D$3:H$3))=0,"",OFFSET(Nafnalisti!$C$3,MATCH($B238,Nafnalisti!$B$4:$B$425,0),COUNTA($D$3:H$3)))</f>
        <v/>
      </c>
      <c r="I238" s="62" t="str">
        <f ca="1">IF(OFFSET(Nafnalisti!$C$3,MATCH($B238,Nafnalisti!$B$4:$B$425,0),COUNTA($D$3:I$3))=0,"",OFFSET(Nafnalisti!$C$3,MATCH($B238,Nafnalisti!$B$4:$B$425,0),COUNTA($D$3:I$3)))</f>
        <v/>
      </c>
      <c r="J238" s="62" t="str">
        <f ca="1">IF(OFFSET(Nafnalisti!$C$3,MATCH($B238,Nafnalisti!$B$4:$B$425,0),COUNTA($D$3:J$3))=0,"",OFFSET(Nafnalisti!$C$3,MATCH($B238,Nafnalisti!$B$4:$B$425,0),COUNTA($D$3:J$3)))</f>
        <v/>
      </c>
      <c r="K238" s="62" t="str">
        <f ca="1">IF(OFFSET(Nafnalisti!$C$3,MATCH($B238,Nafnalisti!$B$4:$B$425,0),COUNTA($D$3:K$3))=0,"",OFFSET(Nafnalisti!$C$3,MATCH($B238,Nafnalisti!$B$4:$B$425,0),COUNTA($D$3:K$3)))</f>
        <v/>
      </c>
      <c r="L238" s="62" t="str">
        <f ca="1">IF(OFFSET(Nafnalisti!$C$3,MATCH($B238,Nafnalisti!$B$4:$B$425,0),COUNTA($D$3:L$3))=0,"",OFFSET(Nafnalisti!$C$3,MATCH($B238,Nafnalisti!$B$4:$B$425,0),COUNTA($D$3:L$3)))</f>
        <v/>
      </c>
      <c r="M238" s="62" t="str">
        <f ca="1">IF(OFFSET(Nafnalisti!$C$3,MATCH($B238,Nafnalisti!$B$4:$B$425,0),COUNTA($D$3:M$3))=0,"",OFFSET(Nafnalisti!$C$3,MATCH($B238,Nafnalisti!$B$4:$B$425,0),COUNTA($D$3:M$3)))</f>
        <v/>
      </c>
    </row>
    <row r="239" spans="1:13" x14ac:dyDescent="0.2">
      <c r="A239" s="60" t="str">
        <f ca="1">IF(COUNT($A$4:A238)+1&gt;MAX(Nafnalisti!$S$4:$S$425),"",A238+1)</f>
        <v/>
      </c>
      <c r="B239" s="61" t="str">
        <f ca="1">IF(A239="","",IFERROR(INDEX(Úrvinnsla!$B$2:$B$421,MATCH($A239,Úrvinnsla!$E$2:$E$421,0)),""))</f>
        <v/>
      </c>
      <c r="C239" s="63" t="str">
        <f ca="1">IFERROR(INDEX(Úrvinnsla!$C$2:$C$421,MATCH($A239,Úrvinnsla!$E$2:$E$421,0)),"")</f>
        <v/>
      </c>
      <c r="D239" s="62" t="str">
        <f ca="1">IF(OFFSET(Nafnalisti!$C$3,MATCH($B239,Nafnalisti!$B$4:$B$425,0),COUNTA($D$3:D$3))=0,"",OFFSET(Nafnalisti!$C$3,MATCH($B239,Nafnalisti!$B$4:$B$425,0),COUNTA($D$3:D$3)))</f>
        <v/>
      </c>
      <c r="E239" s="62" t="str">
        <f ca="1">IF(OFFSET(Nafnalisti!$C$3,MATCH($B239,Nafnalisti!$B$4:$B$425,0),COUNTA($D$3:E$3))=0,"",OFFSET(Nafnalisti!$C$3,MATCH($B239,Nafnalisti!$B$4:$B$425,0),COUNTA($D$3:E$3)))</f>
        <v/>
      </c>
      <c r="F239" s="62" t="str">
        <f ca="1">IF(OFFSET(Nafnalisti!$C$3,MATCH($B239,Nafnalisti!$B$4:$B$425,0),COUNTA($D$3:F$3))=0,"",OFFSET(Nafnalisti!$C$3,MATCH($B239,Nafnalisti!$B$4:$B$425,0),COUNTA($D$3:F$3)))</f>
        <v/>
      </c>
      <c r="G239" s="62" t="str">
        <f ca="1">IF(OFFSET(Nafnalisti!$C$3,MATCH($B239,Nafnalisti!$B$4:$B$425,0),COUNTA($D$3:G$3))=0,"",OFFSET(Nafnalisti!$C$3,MATCH($B239,Nafnalisti!$B$4:$B$425,0),COUNTA($D$3:G$3)))</f>
        <v/>
      </c>
      <c r="H239" s="62" t="str">
        <f ca="1">IF(OFFSET(Nafnalisti!$C$3,MATCH($B239,Nafnalisti!$B$4:$B$425,0),COUNTA($D$3:H$3))=0,"",OFFSET(Nafnalisti!$C$3,MATCH($B239,Nafnalisti!$B$4:$B$425,0),COUNTA($D$3:H$3)))</f>
        <v/>
      </c>
      <c r="I239" s="62" t="str">
        <f ca="1">IF(OFFSET(Nafnalisti!$C$3,MATCH($B239,Nafnalisti!$B$4:$B$425,0),COUNTA($D$3:I$3))=0,"",OFFSET(Nafnalisti!$C$3,MATCH($B239,Nafnalisti!$B$4:$B$425,0),COUNTA($D$3:I$3)))</f>
        <v/>
      </c>
      <c r="J239" s="62" t="str">
        <f ca="1">IF(OFFSET(Nafnalisti!$C$3,MATCH($B239,Nafnalisti!$B$4:$B$425,0),COUNTA($D$3:J$3))=0,"",OFFSET(Nafnalisti!$C$3,MATCH($B239,Nafnalisti!$B$4:$B$425,0),COUNTA($D$3:J$3)))</f>
        <v/>
      </c>
      <c r="K239" s="62" t="str">
        <f ca="1">IF(OFFSET(Nafnalisti!$C$3,MATCH($B239,Nafnalisti!$B$4:$B$425,0),COUNTA($D$3:K$3))=0,"",OFFSET(Nafnalisti!$C$3,MATCH($B239,Nafnalisti!$B$4:$B$425,0),COUNTA($D$3:K$3)))</f>
        <v/>
      </c>
      <c r="L239" s="62" t="str">
        <f ca="1">IF(OFFSET(Nafnalisti!$C$3,MATCH($B239,Nafnalisti!$B$4:$B$425,0),COUNTA($D$3:L$3))=0,"",OFFSET(Nafnalisti!$C$3,MATCH($B239,Nafnalisti!$B$4:$B$425,0),COUNTA($D$3:L$3)))</f>
        <v/>
      </c>
      <c r="M239" s="62" t="str">
        <f ca="1">IF(OFFSET(Nafnalisti!$C$3,MATCH($B239,Nafnalisti!$B$4:$B$425,0),COUNTA($D$3:M$3))=0,"",OFFSET(Nafnalisti!$C$3,MATCH($B239,Nafnalisti!$B$4:$B$425,0),COUNTA($D$3:M$3)))</f>
        <v/>
      </c>
    </row>
    <row r="240" spans="1:13" x14ac:dyDescent="0.2">
      <c r="A240" s="60" t="str">
        <f ca="1">IF(COUNT($A$4:A239)+1&gt;MAX(Nafnalisti!$S$4:$S$425),"",A239+1)</f>
        <v/>
      </c>
      <c r="B240" s="61" t="str">
        <f ca="1">IF(A240="","",IFERROR(INDEX(Úrvinnsla!$B$2:$B$421,MATCH($A240,Úrvinnsla!$E$2:$E$421,0)),""))</f>
        <v/>
      </c>
      <c r="C240" s="63" t="str">
        <f ca="1">IFERROR(INDEX(Úrvinnsla!$C$2:$C$421,MATCH($A240,Úrvinnsla!$E$2:$E$421,0)),"")</f>
        <v/>
      </c>
      <c r="D240" s="62" t="str">
        <f ca="1">IF(OFFSET(Nafnalisti!$C$3,MATCH($B240,Nafnalisti!$B$4:$B$425,0),COUNTA($D$3:D$3))=0,"",OFFSET(Nafnalisti!$C$3,MATCH($B240,Nafnalisti!$B$4:$B$425,0),COUNTA($D$3:D$3)))</f>
        <v/>
      </c>
      <c r="E240" s="62" t="str">
        <f ca="1">IF(OFFSET(Nafnalisti!$C$3,MATCH($B240,Nafnalisti!$B$4:$B$425,0),COUNTA($D$3:E$3))=0,"",OFFSET(Nafnalisti!$C$3,MATCH($B240,Nafnalisti!$B$4:$B$425,0),COUNTA($D$3:E$3)))</f>
        <v/>
      </c>
      <c r="F240" s="62" t="str">
        <f ca="1">IF(OFFSET(Nafnalisti!$C$3,MATCH($B240,Nafnalisti!$B$4:$B$425,0),COUNTA($D$3:F$3))=0,"",OFFSET(Nafnalisti!$C$3,MATCH($B240,Nafnalisti!$B$4:$B$425,0),COUNTA($D$3:F$3)))</f>
        <v/>
      </c>
      <c r="G240" s="62" t="str">
        <f ca="1">IF(OFFSET(Nafnalisti!$C$3,MATCH($B240,Nafnalisti!$B$4:$B$425,0),COUNTA($D$3:G$3))=0,"",OFFSET(Nafnalisti!$C$3,MATCH($B240,Nafnalisti!$B$4:$B$425,0),COUNTA($D$3:G$3)))</f>
        <v/>
      </c>
      <c r="H240" s="62" t="str">
        <f ca="1">IF(OFFSET(Nafnalisti!$C$3,MATCH($B240,Nafnalisti!$B$4:$B$425,0),COUNTA($D$3:H$3))=0,"",OFFSET(Nafnalisti!$C$3,MATCH($B240,Nafnalisti!$B$4:$B$425,0),COUNTA($D$3:H$3)))</f>
        <v/>
      </c>
      <c r="I240" s="62" t="str">
        <f ca="1">IF(OFFSET(Nafnalisti!$C$3,MATCH($B240,Nafnalisti!$B$4:$B$425,0),COUNTA($D$3:I$3))=0,"",OFFSET(Nafnalisti!$C$3,MATCH($B240,Nafnalisti!$B$4:$B$425,0),COUNTA($D$3:I$3)))</f>
        <v/>
      </c>
      <c r="J240" s="62" t="str">
        <f ca="1">IF(OFFSET(Nafnalisti!$C$3,MATCH($B240,Nafnalisti!$B$4:$B$425,0),COUNTA($D$3:J$3))=0,"",OFFSET(Nafnalisti!$C$3,MATCH($B240,Nafnalisti!$B$4:$B$425,0),COUNTA($D$3:J$3)))</f>
        <v/>
      </c>
      <c r="K240" s="62" t="str">
        <f ca="1">IF(OFFSET(Nafnalisti!$C$3,MATCH($B240,Nafnalisti!$B$4:$B$425,0),COUNTA($D$3:K$3))=0,"",OFFSET(Nafnalisti!$C$3,MATCH($B240,Nafnalisti!$B$4:$B$425,0),COUNTA($D$3:K$3)))</f>
        <v/>
      </c>
      <c r="L240" s="62" t="str">
        <f ca="1">IF(OFFSET(Nafnalisti!$C$3,MATCH($B240,Nafnalisti!$B$4:$B$425,0),COUNTA($D$3:L$3))=0,"",OFFSET(Nafnalisti!$C$3,MATCH($B240,Nafnalisti!$B$4:$B$425,0),COUNTA($D$3:L$3)))</f>
        <v/>
      </c>
      <c r="M240" s="62" t="str">
        <f ca="1">IF(OFFSET(Nafnalisti!$C$3,MATCH($B240,Nafnalisti!$B$4:$B$425,0),COUNTA($D$3:M$3))=0,"",OFFSET(Nafnalisti!$C$3,MATCH($B240,Nafnalisti!$B$4:$B$425,0),COUNTA($D$3:M$3)))</f>
        <v/>
      </c>
    </row>
    <row r="241" spans="1:13" x14ac:dyDescent="0.2">
      <c r="A241" s="60" t="str">
        <f ca="1">IF(COUNT($A$4:A240)+1&gt;MAX(Nafnalisti!$S$4:$S$425),"",A240+1)</f>
        <v/>
      </c>
      <c r="B241" s="61" t="str">
        <f ca="1">IF(A241="","",IFERROR(INDEX(Úrvinnsla!$B$2:$B$421,MATCH($A241,Úrvinnsla!$E$2:$E$421,0)),""))</f>
        <v/>
      </c>
      <c r="C241" s="63" t="str">
        <f ca="1">IFERROR(INDEX(Úrvinnsla!$C$2:$C$421,MATCH($A241,Úrvinnsla!$E$2:$E$421,0)),"")</f>
        <v/>
      </c>
      <c r="D241" s="62" t="str">
        <f ca="1">IF(OFFSET(Nafnalisti!$C$3,MATCH($B241,Nafnalisti!$B$4:$B$425,0),COUNTA($D$3:D$3))=0,"",OFFSET(Nafnalisti!$C$3,MATCH($B241,Nafnalisti!$B$4:$B$425,0),COUNTA($D$3:D$3)))</f>
        <v/>
      </c>
      <c r="E241" s="62" t="str">
        <f ca="1">IF(OFFSET(Nafnalisti!$C$3,MATCH($B241,Nafnalisti!$B$4:$B$425,0),COUNTA($D$3:E$3))=0,"",OFFSET(Nafnalisti!$C$3,MATCH($B241,Nafnalisti!$B$4:$B$425,0),COUNTA($D$3:E$3)))</f>
        <v/>
      </c>
      <c r="F241" s="62" t="str">
        <f ca="1">IF(OFFSET(Nafnalisti!$C$3,MATCH($B241,Nafnalisti!$B$4:$B$425,0),COUNTA($D$3:F$3))=0,"",OFFSET(Nafnalisti!$C$3,MATCH($B241,Nafnalisti!$B$4:$B$425,0),COUNTA($D$3:F$3)))</f>
        <v/>
      </c>
      <c r="G241" s="62" t="str">
        <f ca="1">IF(OFFSET(Nafnalisti!$C$3,MATCH($B241,Nafnalisti!$B$4:$B$425,0),COUNTA($D$3:G$3))=0,"",OFFSET(Nafnalisti!$C$3,MATCH($B241,Nafnalisti!$B$4:$B$425,0),COUNTA($D$3:G$3)))</f>
        <v/>
      </c>
      <c r="H241" s="62" t="str">
        <f ca="1">IF(OFFSET(Nafnalisti!$C$3,MATCH($B241,Nafnalisti!$B$4:$B$425,0),COUNTA($D$3:H$3))=0,"",OFFSET(Nafnalisti!$C$3,MATCH($B241,Nafnalisti!$B$4:$B$425,0),COUNTA($D$3:H$3)))</f>
        <v/>
      </c>
      <c r="I241" s="62" t="str">
        <f ca="1">IF(OFFSET(Nafnalisti!$C$3,MATCH($B241,Nafnalisti!$B$4:$B$425,0),COUNTA($D$3:I$3))=0,"",OFFSET(Nafnalisti!$C$3,MATCH($B241,Nafnalisti!$B$4:$B$425,0),COUNTA($D$3:I$3)))</f>
        <v/>
      </c>
      <c r="J241" s="62" t="str">
        <f ca="1">IF(OFFSET(Nafnalisti!$C$3,MATCH($B241,Nafnalisti!$B$4:$B$425,0),COUNTA($D$3:J$3))=0,"",OFFSET(Nafnalisti!$C$3,MATCH($B241,Nafnalisti!$B$4:$B$425,0),COUNTA($D$3:J$3)))</f>
        <v/>
      </c>
      <c r="K241" s="62" t="str">
        <f ca="1">IF(OFFSET(Nafnalisti!$C$3,MATCH($B241,Nafnalisti!$B$4:$B$425,0),COUNTA($D$3:K$3))=0,"",OFFSET(Nafnalisti!$C$3,MATCH($B241,Nafnalisti!$B$4:$B$425,0),COUNTA($D$3:K$3)))</f>
        <v/>
      </c>
      <c r="L241" s="62" t="str">
        <f ca="1">IF(OFFSET(Nafnalisti!$C$3,MATCH($B241,Nafnalisti!$B$4:$B$425,0),COUNTA($D$3:L$3))=0,"",OFFSET(Nafnalisti!$C$3,MATCH($B241,Nafnalisti!$B$4:$B$425,0),COUNTA($D$3:L$3)))</f>
        <v/>
      </c>
      <c r="M241" s="62" t="str">
        <f ca="1">IF(OFFSET(Nafnalisti!$C$3,MATCH($B241,Nafnalisti!$B$4:$B$425,0),COUNTA($D$3:M$3))=0,"",OFFSET(Nafnalisti!$C$3,MATCH($B241,Nafnalisti!$B$4:$B$425,0),COUNTA($D$3:M$3)))</f>
        <v/>
      </c>
    </row>
    <row r="242" spans="1:13" x14ac:dyDescent="0.2">
      <c r="A242" s="60" t="str">
        <f ca="1">IF(COUNT($A$4:A241)+1&gt;MAX(Nafnalisti!$S$4:$S$425),"",A241+1)</f>
        <v/>
      </c>
      <c r="B242" s="61" t="str">
        <f ca="1">IF(A242="","",IFERROR(INDEX(Úrvinnsla!$B$2:$B$421,MATCH($A242,Úrvinnsla!$E$2:$E$421,0)),""))</f>
        <v/>
      </c>
      <c r="C242" s="63" t="str">
        <f ca="1">IFERROR(INDEX(Úrvinnsla!$C$2:$C$421,MATCH($A242,Úrvinnsla!$E$2:$E$421,0)),"")</f>
        <v/>
      </c>
      <c r="D242" s="62" t="str">
        <f ca="1">IF(OFFSET(Nafnalisti!$C$3,MATCH($B242,Nafnalisti!$B$4:$B$425,0),COUNTA($D$3:D$3))=0,"",OFFSET(Nafnalisti!$C$3,MATCH($B242,Nafnalisti!$B$4:$B$425,0),COUNTA($D$3:D$3)))</f>
        <v/>
      </c>
      <c r="E242" s="62" t="str">
        <f ca="1">IF(OFFSET(Nafnalisti!$C$3,MATCH($B242,Nafnalisti!$B$4:$B$425,0),COUNTA($D$3:E$3))=0,"",OFFSET(Nafnalisti!$C$3,MATCH($B242,Nafnalisti!$B$4:$B$425,0),COUNTA($D$3:E$3)))</f>
        <v/>
      </c>
      <c r="F242" s="62" t="str">
        <f ca="1">IF(OFFSET(Nafnalisti!$C$3,MATCH($B242,Nafnalisti!$B$4:$B$425,0),COUNTA($D$3:F$3))=0,"",OFFSET(Nafnalisti!$C$3,MATCH($B242,Nafnalisti!$B$4:$B$425,0),COUNTA($D$3:F$3)))</f>
        <v/>
      </c>
      <c r="G242" s="62" t="str">
        <f ca="1">IF(OFFSET(Nafnalisti!$C$3,MATCH($B242,Nafnalisti!$B$4:$B$425,0),COUNTA($D$3:G$3))=0,"",OFFSET(Nafnalisti!$C$3,MATCH($B242,Nafnalisti!$B$4:$B$425,0),COUNTA($D$3:G$3)))</f>
        <v/>
      </c>
      <c r="H242" s="62" t="str">
        <f ca="1">IF(OFFSET(Nafnalisti!$C$3,MATCH($B242,Nafnalisti!$B$4:$B$425,0),COUNTA($D$3:H$3))=0,"",OFFSET(Nafnalisti!$C$3,MATCH($B242,Nafnalisti!$B$4:$B$425,0),COUNTA($D$3:H$3)))</f>
        <v/>
      </c>
      <c r="I242" s="62" t="str">
        <f ca="1">IF(OFFSET(Nafnalisti!$C$3,MATCH($B242,Nafnalisti!$B$4:$B$425,0),COUNTA($D$3:I$3))=0,"",OFFSET(Nafnalisti!$C$3,MATCH($B242,Nafnalisti!$B$4:$B$425,0),COUNTA($D$3:I$3)))</f>
        <v/>
      </c>
      <c r="J242" s="62" t="str">
        <f ca="1">IF(OFFSET(Nafnalisti!$C$3,MATCH($B242,Nafnalisti!$B$4:$B$425,0),COUNTA($D$3:J$3))=0,"",OFFSET(Nafnalisti!$C$3,MATCH($B242,Nafnalisti!$B$4:$B$425,0),COUNTA($D$3:J$3)))</f>
        <v/>
      </c>
      <c r="K242" s="62" t="str">
        <f ca="1">IF(OFFSET(Nafnalisti!$C$3,MATCH($B242,Nafnalisti!$B$4:$B$425,0),COUNTA($D$3:K$3))=0,"",OFFSET(Nafnalisti!$C$3,MATCH($B242,Nafnalisti!$B$4:$B$425,0),COUNTA($D$3:K$3)))</f>
        <v/>
      </c>
      <c r="L242" s="62" t="str">
        <f ca="1">IF(OFFSET(Nafnalisti!$C$3,MATCH($B242,Nafnalisti!$B$4:$B$425,0),COUNTA($D$3:L$3))=0,"",OFFSET(Nafnalisti!$C$3,MATCH($B242,Nafnalisti!$B$4:$B$425,0),COUNTA($D$3:L$3)))</f>
        <v/>
      </c>
      <c r="M242" s="62" t="str">
        <f ca="1">IF(OFFSET(Nafnalisti!$C$3,MATCH($B242,Nafnalisti!$B$4:$B$425,0),COUNTA($D$3:M$3))=0,"",OFFSET(Nafnalisti!$C$3,MATCH($B242,Nafnalisti!$B$4:$B$425,0),COUNTA($D$3:M$3)))</f>
        <v/>
      </c>
    </row>
    <row r="243" spans="1:13" x14ac:dyDescent="0.2">
      <c r="A243" s="60" t="str">
        <f ca="1">IF(COUNT($A$4:A242)+1&gt;MAX(Nafnalisti!$S$4:$S$425),"",A242+1)</f>
        <v/>
      </c>
      <c r="B243" s="61" t="str">
        <f ca="1">IF(A243="","",IFERROR(INDEX(Úrvinnsla!$B$2:$B$421,MATCH($A243,Úrvinnsla!$E$2:$E$421,0)),""))</f>
        <v/>
      </c>
      <c r="C243" s="63" t="str">
        <f ca="1">IFERROR(INDEX(Úrvinnsla!$C$2:$C$421,MATCH($A243,Úrvinnsla!$E$2:$E$421,0)),"")</f>
        <v/>
      </c>
      <c r="D243" s="62" t="str">
        <f ca="1">IF(OFFSET(Nafnalisti!$C$3,MATCH($B243,Nafnalisti!$B$4:$B$425,0),COUNTA($D$3:D$3))=0,"",OFFSET(Nafnalisti!$C$3,MATCH($B243,Nafnalisti!$B$4:$B$425,0),COUNTA($D$3:D$3)))</f>
        <v/>
      </c>
      <c r="E243" s="62" t="str">
        <f ca="1">IF(OFFSET(Nafnalisti!$C$3,MATCH($B243,Nafnalisti!$B$4:$B$425,0),COUNTA($D$3:E$3))=0,"",OFFSET(Nafnalisti!$C$3,MATCH($B243,Nafnalisti!$B$4:$B$425,0),COUNTA($D$3:E$3)))</f>
        <v/>
      </c>
      <c r="F243" s="62" t="str">
        <f ca="1">IF(OFFSET(Nafnalisti!$C$3,MATCH($B243,Nafnalisti!$B$4:$B$425,0),COUNTA($D$3:F$3))=0,"",OFFSET(Nafnalisti!$C$3,MATCH($B243,Nafnalisti!$B$4:$B$425,0),COUNTA($D$3:F$3)))</f>
        <v/>
      </c>
      <c r="G243" s="62" t="str">
        <f ca="1">IF(OFFSET(Nafnalisti!$C$3,MATCH($B243,Nafnalisti!$B$4:$B$425,0),COUNTA($D$3:G$3))=0,"",OFFSET(Nafnalisti!$C$3,MATCH($B243,Nafnalisti!$B$4:$B$425,0),COUNTA($D$3:G$3)))</f>
        <v/>
      </c>
      <c r="H243" s="62" t="str">
        <f ca="1">IF(OFFSET(Nafnalisti!$C$3,MATCH($B243,Nafnalisti!$B$4:$B$425,0),COUNTA($D$3:H$3))=0,"",OFFSET(Nafnalisti!$C$3,MATCH($B243,Nafnalisti!$B$4:$B$425,0),COUNTA($D$3:H$3)))</f>
        <v/>
      </c>
      <c r="I243" s="62" t="str">
        <f ca="1">IF(OFFSET(Nafnalisti!$C$3,MATCH($B243,Nafnalisti!$B$4:$B$425,0),COUNTA($D$3:I$3))=0,"",OFFSET(Nafnalisti!$C$3,MATCH($B243,Nafnalisti!$B$4:$B$425,0),COUNTA($D$3:I$3)))</f>
        <v/>
      </c>
      <c r="J243" s="62" t="str">
        <f ca="1">IF(OFFSET(Nafnalisti!$C$3,MATCH($B243,Nafnalisti!$B$4:$B$425,0),COUNTA($D$3:J$3))=0,"",OFFSET(Nafnalisti!$C$3,MATCH($B243,Nafnalisti!$B$4:$B$425,0),COUNTA($D$3:J$3)))</f>
        <v/>
      </c>
      <c r="K243" s="62" t="str">
        <f ca="1">IF(OFFSET(Nafnalisti!$C$3,MATCH($B243,Nafnalisti!$B$4:$B$425,0),COUNTA($D$3:K$3))=0,"",OFFSET(Nafnalisti!$C$3,MATCH($B243,Nafnalisti!$B$4:$B$425,0),COUNTA($D$3:K$3)))</f>
        <v/>
      </c>
      <c r="L243" s="62" t="str">
        <f ca="1">IF(OFFSET(Nafnalisti!$C$3,MATCH($B243,Nafnalisti!$B$4:$B$425,0),COUNTA($D$3:L$3))=0,"",OFFSET(Nafnalisti!$C$3,MATCH($B243,Nafnalisti!$B$4:$B$425,0),COUNTA($D$3:L$3)))</f>
        <v/>
      </c>
      <c r="M243" s="62" t="str">
        <f ca="1">IF(OFFSET(Nafnalisti!$C$3,MATCH($B243,Nafnalisti!$B$4:$B$425,0),COUNTA($D$3:M$3))=0,"",OFFSET(Nafnalisti!$C$3,MATCH($B243,Nafnalisti!$B$4:$B$425,0),COUNTA($D$3:M$3)))</f>
        <v/>
      </c>
    </row>
    <row r="244" spans="1:13" x14ac:dyDescent="0.2">
      <c r="A244" s="60" t="str">
        <f ca="1">IF(COUNT($A$4:A243)+1&gt;MAX(Nafnalisti!$S$4:$S$425),"",A243+1)</f>
        <v/>
      </c>
      <c r="B244" s="61" t="str">
        <f ca="1">IF(A244="","",IFERROR(INDEX(Úrvinnsla!$B$2:$B$421,MATCH($A244,Úrvinnsla!$E$2:$E$421,0)),""))</f>
        <v/>
      </c>
      <c r="C244" s="63" t="str">
        <f ca="1">IFERROR(INDEX(Úrvinnsla!$C$2:$C$421,MATCH($A244,Úrvinnsla!$E$2:$E$421,0)),"")</f>
        <v/>
      </c>
      <c r="D244" s="62" t="str">
        <f ca="1">IF(OFFSET(Nafnalisti!$C$3,MATCH($B244,Nafnalisti!$B$4:$B$425,0),COUNTA($D$3:D$3))=0,"",OFFSET(Nafnalisti!$C$3,MATCH($B244,Nafnalisti!$B$4:$B$425,0),COUNTA($D$3:D$3)))</f>
        <v/>
      </c>
      <c r="E244" s="62" t="str">
        <f ca="1">IF(OFFSET(Nafnalisti!$C$3,MATCH($B244,Nafnalisti!$B$4:$B$425,0),COUNTA($D$3:E$3))=0,"",OFFSET(Nafnalisti!$C$3,MATCH($B244,Nafnalisti!$B$4:$B$425,0),COUNTA($D$3:E$3)))</f>
        <v/>
      </c>
      <c r="F244" s="62" t="str">
        <f ca="1">IF(OFFSET(Nafnalisti!$C$3,MATCH($B244,Nafnalisti!$B$4:$B$425,0),COUNTA($D$3:F$3))=0,"",OFFSET(Nafnalisti!$C$3,MATCH($B244,Nafnalisti!$B$4:$B$425,0),COUNTA($D$3:F$3)))</f>
        <v/>
      </c>
      <c r="G244" s="62" t="str">
        <f ca="1">IF(OFFSET(Nafnalisti!$C$3,MATCH($B244,Nafnalisti!$B$4:$B$425,0),COUNTA($D$3:G$3))=0,"",OFFSET(Nafnalisti!$C$3,MATCH($B244,Nafnalisti!$B$4:$B$425,0),COUNTA($D$3:G$3)))</f>
        <v/>
      </c>
      <c r="H244" s="62" t="str">
        <f ca="1">IF(OFFSET(Nafnalisti!$C$3,MATCH($B244,Nafnalisti!$B$4:$B$425,0),COUNTA($D$3:H$3))=0,"",OFFSET(Nafnalisti!$C$3,MATCH($B244,Nafnalisti!$B$4:$B$425,0),COUNTA($D$3:H$3)))</f>
        <v/>
      </c>
      <c r="I244" s="62" t="str">
        <f ca="1">IF(OFFSET(Nafnalisti!$C$3,MATCH($B244,Nafnalisti!$B$4:$B$425,0),COUNTA($D$3:I$3))=0,"",OFFSET(Nafnalisti!$C$3,MATCH($B244,Nafnalisti!$B$4:$B$425,0),COUNTA($D$3:I$3)))</f>
        <v/>
      </c>
      <c r="J244" s="62" t="str">
        <f ca="1">IF(OFFSET(Nafnalisti!$C$3,MATCH($B244,Nafnalisti!$B$4:$B$425,0),COUNTA($D$3:J$3))=0,"",OFFSET(Nafnalisti!$C$3,MATCH($B244,Nafnalisti!$B$4:$B$425,0),COUNTA($D$3:J$3)))</f>
        <v/>
      </c>
      <c r="K244" s="62" t="str">
        <f ca="1">IF(OFFSET(Nafnalisti!$C$3,MATCH($B244,Nafnalisti!$B$4:$B$425,0),COUNTA($D$3:K$3))=0,"",OFFSET(Nafnalisti!$C$3,MATCH($B244,Nafnalisti!$B$4:$B$425,0),COUNTA($D$3:K$3)))</f>
        <v/>
      </c>
      <c r="L244" s="62" t="str">
        <f ca="1">IF(OFFSET(Nafnalisti!$C$3,MATCH($B244,Nafnalisti!$B$4:$B$425,0),COUNTA($D$3:L$3))=0,"",OFFSET(Nafnalisti!$C$3,MATCH($B244,Nafnalisti!$B$4:$B$425,0),COUNTA($D$3:L$3)))</f>
        <v/>
      </c>
      <c r="M244" s="62" t="str">
        <f ca="1">IF(OFFSET(Nafnalisti!$C$3,MATCH($B244,Nafnalisti!$B$4:$B$425,0),COUNTA($D$3:M$3))=0,"",OFFSET(Nafnalisti!$C$3,MATCH($B244,Nafnalisti!$B$4:$B$425,0),COUNTA($D$3:M$3)))</f>
        <v/>
      </c>
    </row>
    <row r="245" spans="1:13" x14ac:dyDescent="0.2">
      <c r="A245" s="60" t="str">
        <f ca="1">IF(COUNT($A$4:A244)+1&gt;MAX(Nafnalisti!$S$4:$S$425),"",A244+1)</f>
        <v/>
      </c>
      <c r="B245" s="61" t="str">
        <f ca="1">IF(A245="","",IFERROR(INDEX(Úrvinnsla!$B$2:$B$421,MATCH($A245,Úrvinnsla!$E$2:$E$421,0)),""))</f>
        <v/>
      </c>
      <c r="C245" s="63" t="str">
        <f ca="1">IFERROR(INDEX(Úrvinnsla!$C$2:$C$421,MATCH($A245,Úrvinnsla!$E$2:$E$421,0)),"")</f>
        <v/>
      </c>
      <c r="D245" s="62" t="str">
        <f ca="1">IF(OFFSET(Nafnalisti!$C$3,MATCH($B245,Nafnalisti!$B$4:$B$425,0),COUNTA($D$3:D$3))=0,"",OFFSET(Nafnalisti!$C$3,MATCH($B245,Nafnalisti!$B$4:$B$425,0),COUNTA($D$3:D$3)))</f>
        <v/>
      </c>
      <c r="E245" s="62" t="str">
        <f ca="1">IF(OFFSET(Nafnalisti!$C$3,MATCH($B245,Nafnalisti!$B$4:$B$425,0),COUNTA($D$3:E$3))=0,"",OFFSET(Nafnalisti!$C$3,MATCH($B245,Nafnalisti!$B$4:$B$425,0),COUNTA($D$3:E$3)))</f>
        <v/>
      </c>
      <c r="F245" s="62" t="str">
        <f ca="1">IF(OFFSET(Nafnalisti!$C$3,MATCH($B245,Nafnalisti!$B$4:$B$425,0),COUNTA($D$3:F$3))=0,"",OFFSET(Nafnalisti!$C$3,MATCH($B245,Nafnalisti!$B$4:$B$425,0),COUNTA($D$3:F$3)))</f>
        <v/>
      </c>
      <c r="G245" s="62" t="str">
        <f ca="1">IF(OFFSET(Nafnalisti!$C$3,MATCH($B245,Nafnalisti!$B$4:$B$425,0),COUNTA($D$3:G$3))=0,"",OFFSET(Nafnalisti!$C$3,MATCH($B245,Nafnalisti!$B$4:$B$425,0),COUNTA($D$3:G$3)))</f>
        <v/>
      </c>
      <c r="H245" s="62" t="str">
        <f ca="1">IF(OFFSET(Nafnalisti!$C$3,MATCH($B245,Nafnalisti!$B$4:$B$425,0),COUNTA($D$3:H$3))=0,"",OFFSET(Nafnalisti!$C$3,MATCH($B245,Nafnalisti!$B$4:$B$425,0),COUNTA($D$3:H$3)))</f>
        <v/>
      </c>
      <c r="I245" s="62" t="str">
        <f ca="1">IF(OFFSET(Nafnalisti!$C$3,MATCH($B245,Nafnalisti!$B$4:$B$425,0),COUNTA($D$3:I$3))=0,"",OFFSET(Nafnalisti!$C$3,MATCH($B245,Nafnalisti!$B$4:$B$425,0),COUNTA($D$3:I$3)))</f>
        <v/>
      </c>
      <c r="J245" s="62" t="str">
        <f ca="1">IF(OFFSET(Nafnalisti!$C$3,MATCH($B245,Nafnalisti!$B$4:$B$425,0),COUNTA($D$3:J$3))=0,"",OFFSET(Nafnalisti!$C$3,MATCH($B245,Nafnalisti!$B$4:$B$425,0),COUNTA($D$3:J$3)))</f>
        <v/>
      </c>
      <c r="K245" s="62" t="str">
        <f ca="1">IF(OFFSET(Nafnalisti!$C$3,MATCH($B245,Nafnalisti!$B$4:$B$425,0),COUNTA($D$3:K$3))=0,"",OFFSET(Nafnalisti!$C$3,MATCH($B245,Nafnalisti!$B$4:$B$425,0),COUNTA($D$3:K$3)))</f>
        <v/>
      </c>
      <c r="L245" s="62" t="str">
        <f ca="1">IF(OFFSET(Nafnalisti!$C$3,MATCH($B245,Nafnalisti!$B$4:$B$425,0),COUNTA($D$3:L$3))=0,"",OFFSET(Nafnalisti!$C$3,MATCH($B245,Nafnalisti!$B$4:$B$425,0),COUNTA($D$3:L$3)))</f>
        <v/>
      </c>
      <c r="M245" s="62" t="str">
        <f ca="1">IF(OFFSET(Nafnalisti!$C$3,MATCH($B245,Nafnalisti!$B$4:$B$425,0),COUNTA($D$3:M$3))=0,"",OFFSET(Nafnalisti!$C$3,MATCH($B245,Nafnalisti!$B$4:$B$425,0),COUNTA($D$3:M$3)))</f>
        <v/>
      </c>
    </row>
    <row r="246" spans="1:13" x14ac:dyDescent="0.2">
      <c r="A246" s="60" t="str">
        <f ca="1">IF(COUNT($A$4:A245)+1&gt;MAX(Nafnalisti!$S$4:$S$425),"",A245+1)</f>
        <v/>
      </c>
      <c r="B246" s="61" t="str">
        <f ca="1">IF(A246="","",IFERROR(INDEX(Úrvinnsla!$B$2:$B$421,MATCH($A246,Úrvinnsla!$E$2:$E$421,0)),""))</f>
        <v/>
      </c>
      <c r="C246" s="63" t="str">
        <f ca="1">IFERROR(INDEX(Úrvinnsla!$C$2:$C$421,MATCH($A246,Úrvinnsla!$E$2:$E$421,0)),"")</f>
        <v/>
      </c>
      <c r="D246" s="62" t="str">
        <f ca="1">IF(OFFSET(Nafnalisti!$C$3,MATCH($B246,Nafnalisti!$B$4:$B$425,0),COUNTA($D$3:D$3))=0,"",OFFSET(Nafnalisti!$C$3,MATCH($B246,Nafnalisti!$B$4:$B$425,0),COUNTA($D$3:D$3)))</f>
        <v/>
      </c>
      <c r="E246" s="62" t="str">
        <f ca="1">IF(OFFSET(Nafnalisti!$C$3,MATCH($B246,Nafnalisti!$B$4:$B$425,0),COUNTA($D$3:E$3))=0,"",OFFSET(Nafnalisti!$C$3,MATCH($B246,Nafnalisti!$B$4:$B$425,0),COUNTA($D$3:E$3)))</f>
        <v/>
      </c>
      <c r="F246" s="62" t="str">
        <f ca="1">IF(OFFSET(Nafnalisti!$C$3,MATCH($B246,Nafnalisti!$B$4:$B$425,0),COUNTA($D$3:F$3))=0,"",OFFSET(Nafnalisti!$C$3,MATCH($B246,Nafnalisti!$B$4:$B$425,0),COUNTA($D$3:F$3)))</f>
        <v/>
      </c>
      <c r="G246" s="62" t="str">
        <f ca="1">IF(OFFSET(Nafnalisti!$C$3,MATCH($B246,Nafnalisti!$B$4:$B$425,0),COUNTA($D$3:G$3))=0,"",OFFSET(Nafnalisti!$C$3,MATCH($B246,Nafnalisti!$B$4:$B$425,0),COUNTA($D$3:G$3)))</f>
        <v/>
      </c>
      <c r="H246" s="62" t="str">
        <f ca="1">IF(OFFSET(Nafnalisti!$C$3,MATCH($B246,Nafnalisti!$B$4:$B$425,0),COUNTA($D$3:H$3))=0,"",OFFSET(Nafnalisti!$C$3,MATCH($B246,Nafnalisti!$B$4:$B$425,0),COUNTA($D$3:H$3)))</f>
        <v/>
      </c>
      <c r="I246" s="62" t="str">
        <f ca="1">IF(OFFSET(Nafnalisti!$C$3,MATCH($B246,Nafnalisti!$B$4:$B$425,0),COUNTA($D$3:I$3))=0,"",OFFSET(Nafnalisti!$C$3,MATCH($B246,Nafnalisti!$B$4:$B$425,0),COUNTA($D$3:I$3)))</f>
        <v/>
      </c>
      <c r="J246" s="62" t="str">
        <f ca="1">IF(OFFSET(Nafnalisti!$C$3,MATCH($B246,Nafnalisti!$B$4:$B$425,0),COUNTA($D$3:J$3))=0,"",OFFSET(Nafnalisti!$C$3,MATCH($B246,Nafnalisti!$B$4:$B$425,0),COUNTA($D$3:J$3)))</f>
        <v/>
      </c>
      <c r="K246" s="62" t="str">
        <f ca="1">IF(OFFSET(Nafnalisti!$C$3,MATCH($B246,Nafnalisti!$B$4:$B$425,0),COUNTA($D$3:K$3))=0,"",OFFSET(Nafnalisti!$C$3,MATCH($B246,Nafnalisti!$B$4:$B$425,0),COUNTA($D$3:K$3)))</f>
        <v/>
      </c>
      <c r="L246" s="62" t="str">
        <f ca="1">IF(OFFSET(Nafnalisti!$C$3,MATCH($B246,Nafnalisti!$B$4:$B$425,0),COUNTA($D$3:L$3))=0,"",OFFSET(Nafnalisti!$C$3,MATCH($B246,Nafnalisti!$B$4:$B$425,0),COUNTA($D$3:L$3)))</f>
        <v/>
      </c>
      <c r="M246" s="62" t="str">
        <f ca="1">IF(OFFSET(Nafnalisti!$C$3,MATCH($B246,Nafnalisti!$B$4:$B$425,0),COUNTA($D$3:M$3))=0,"",OFFSET(Nafnalisti!$C$3,MATCH($B246,Nafnalisti!$B$4:$B$425,0),COUNTA($D$3:M$3)))</f>
        <v/>
      </c>
    </row>
    <row r="247" spans="1:13" x14ac:dyDescent="0.2">
      <c r="A247" s="60" t="str">
        <f ca="1">IF(COUNT($A$4:A246)+1&gt;MAX(Nafnalisti!$S$4:$S$425),"",A246+1)</f>
        <v/>
      </c>
      <c r="B247" s="61" t="str">
        <f ca="1">IF(A247="","",IFERROR(INDEX(Úrvinnsla!$B$2:$B$421,MATCH($A247,Úrvinnsla!$E$2:$E$421,0)),""))</f>
        <v/>
      </c>
      <c r="C247" s="63" t="str">
        <f ca="1">IFERROR(INDEX(Úrvinnsla!$C$2:$C$421,MATCH($A247,Úrvinnsla!$E$2:$E$421,0)),"")</f>
        <v/>
      </c>
      <c r="D247" s="62" t="str">
        <f ca="1">IF(OFFSET(Nafnalisti!$C$3,MATCH($B247,Nafnalisti!$B$4:$B$425,0),COUNTA($D$3:D$3))=0,"",OFFSET(Nafnalisti!$C$3,MATCH($B247,Nafnalisti!$B$4:$B$425,0),COUNTA($D$3:D$3)))</f>
        <v/>
      </c>
      <c r="E247" s="62" t="str">
        <f ca="1">IF(OFFSET(Nafnalisti!$C$3,MATCH($B247,Nafnalisti!$B$4:$B$425,0),COUNTA($D$3:E$3))=0,"",OFFSET(Nafnalisti!$C$3,MATCH($B247,Nafnalisti!$B$4:$B$425,0),COUNTA($D$3:E$3)))</f>
        <v/>
      </c>
      <c r="F247" s="62" t="str">
        <f ca="1">IF(OFFSET(Nafnalisti!$C$3,MATCH($B247,Nafnalisti!$B$4:$B$425,0),COUNTA($D$3:F$3))=0,"",OFFSET(Nafnalisti!$C$3,MATCH($B247,Nafnalisti!$B$4:$B$425,0),COUNTA($D$3:F$3)))</f>
        <v/>
      </c>
      <c r="G247" s="62" t="str">
        <f ca="1">IF(OFFSET(Nafnalisti!$C$3,MATCH($B247,Nafnalisti!$B$4:$B$425,0),COUNTA($D$3:G$3))=0,"",OFFSET(Nafnalisti!$C$3,MATCH($B247,Nafnalisti!$B$4:$B$425,0),COUNTA($D$3:G$3)))</f>
        <v/>
      </c>
      <c r="H247" s="62" t="str">
        <f ca="1">IF(OFFSET(Nafnalisti!$C$3,MATCH($B247,Nafnalisti!$B$4:$B$425,0),COUNTA($D$3:H$3))=0,"",OFFSET(Nafnalisti!$C$3,MATCH($B247,Nafnalisti!$B$4:$B$425,0),COUNTA($D$3:H$3)))</f>
        <v/>
      </c>
      <c r="I247" s="62" t="str">
        <f ca="1">IF(OFFSET(Nafnalisti!$C$3,MATCH($B247,Nafnalisti!$B$4:$B$425,0),COUNTA($D$3:I$3))=0,"",OFFSET(Nafnalisti!$C$3,MATCH($B247,Nafnalisti!$B$4:$B$425,0),COUNTA($D$3:I$3)))</f>
        <v/>
      </c>
      <c r="J247" s="62" t="str">
        <f ca="1">IF(OFFSET(Nafnalisti!$C$3,MATCH($B247,Nafnalisti!$B$4:$B$425,0),COUNTA($D$3:J$3))=0,"",OFFSET(Nafnalisti!$C$3,MATCH($B247,Nafnalisti!$B$4:$B$425,0),COUNTA($D$3:J$3)))</f>
        <v/>
      </c>
      <c r="K247" s="62" t="str">
        <f ca="1">IF(OFFSET(Nafnalisti!$C$3,MATCH($B247,Nafnalisti!$B$4:$B$425,0),COUNTA($D$3:K$3))=0,"",OFFSET(Nafnalisti!$C$3,MATCH($B247,Nafnalisti!$B$4:$B$425,0),COUNTA($D$3:K$3)))</f>
        <v/>
      </c>
      <c r="L247" s="62" t="str">
        <f ca="1">IF(OFFSET(Nafnalisti!$C$3,MATCH($B247,Nafnalisti!$B$4:$B$425,0),COUNTA($D$3:L$3))=0,"",OFFSET(Nafnalisti!$C$3,MATCH($B247,Nafnalisti!$B$4:$B$425,0),COUNTA($D$3:L$3)))</f>
        <v/>
      </c>
      <c r="M247" s="62" t="str">
        <f ca="1">IF(OFFSET(Nafnalisti!$C$3,MATCH($B247,Nafnalisti!$B$4:$B$425,0),COUNTA($D$3:M$3))=0,"",OFFSET(Nafnalisti!$C$3,MATCH($B247,Nafnalisti!$B$4:$B$425,0),COUNTA($D$3:M$3)))</f>
        <v/>
      </c>
    </row>
    <row r="248" spans="1:13" x14ac:dyDescent="0.2">
      <c r="A248" s="60" t="str">
        <f ca="1">IF(COUNT($A$4:A247)+1&gt;MAX(Nafnalisti!$S$4:$S$425),"",A247+1)</f>
        <v/>
      </c>
      <c r="B248" s="61" t="str">
        <f ca="1">IF(A248="","",IFERROR(INDEX(Úrvinnsla!$B$2:$B$421,MATCH($A248,Úrvinnsla!$E$2:$E$421,0)),""))</f>
        <v/>
      </c>
      <c r="C248" s="63" t="str">
        <f ca="1">IFERROR(INDEX(Úrvinnsla!$C$2:$C$421,MATCH($A248,Úrvinnsla!$E$2:$E$421,0)),"")</f>
        <v/>
      </c>
      <c r="D248" s="62" t="str">
        <f ca="1">IF(OFFSET(Nafnalisti!$C$3,MATCH($B248,Nafnalisti!$B$4:$B$425,0),COUNTA($D$3:D$3))=0,"",OFFSET(Nafnalisti!$C$3,MATCH($B248,Nafnalisti!$B$4:$B$425,0),COUNTA($D$3:D$3)))</f>
        <v/>
      </c>
      <c r="E248" s="62" t="str">
        <f ca="1">IF(OFFSET(Nafnalisti!$C$3,MATCH($B248,Nafnalisti!$B$4:$B$425,0),COUNTA($D$3:E$3))=0,"",OFFSET(Nafnalisti!$C$3,MATCH($B248,Nafnalisti!$B$4:$B$425,0),COUNTA($D$3:E$3)))</f>
        <v/>
      </c>
      <c r="F248" s="62" t="str">
        <f ca="1">IF(OFFSET(Nafnalisti!$C$3,MATCH($B248,Nafnalisti!$B$4:$B$425,0),COUNTA($D$3:F$3))=0,"",OFFSET(Nafnalisti!$C$3,MATCH($B248,Nafnalisti!$B$4:$B$425,0),COUNTA($D$3:F$3)))</f>
        <v/>
      </c>
      <c r="G248" s="62" t="str">
        <f ca="1">IF(OFFSET(Nafnalisti!$C$3,MATCH($B248,Nafnalisti!$B$4:$B$425,0),COUNTA($D$3:G$3))=0,"",OFFSET(Nafnalisti!$C$3,MATCH($B248,Nafnalisti!$B$4:$B$425,0),COUNTA($D$3:G$3)))</f>
        <v/>
      </c>
      <c r="H248" s="62" t="str">
        <f ca="1">IF(OFFSET(Nafnalisti!$C$3,MATCH($B248,Nafnalisti!$B$4:$B$425,0),COUNTA($D$3:H$3))=0,"",OFFSET(Nafnalisti!$C$3,MATCH($B248,Nafnalisti!$B$4:$B$425,0),COUNTA($D$3:H$3)))</f>
        <v/>
      </c>
      <c r="I248" s="62" t="str">
        <f ca="1">IF(OFFSET(Nafnalisti!$C$3,MATCH($B248,Nafnalisti!$B$4:$B$425,0),COUNTA($D$3:I$3))=0,"",OFFSET(Nafnalisti!$C$3,MATCH($B248,Nafnalisti!$B$4:$B$425,0),COUNTA($D$3:I$3)))</f>
        <v/>
      </c>
      <c r="J248" s="62" t="str">
        <f ca="1">IF(OFFSET(Nafnalisti!$C$3,MATCH($B248,Nafnalisti!$B$4:$B$425,0),COUNTA($D$3:J$3))=0,"",OFFSET(Nafnalisti!$C$3,MATCH($B248,Nafnalisti!$B$4:$B$425,0),COUNTA($D$3:J$3)))</f>
        <v/>
      </c>
      <c r="K248" s="62" t="str">
        <f ca="1">IF(OFFSET(Nafnalisti!$C$3,MATCH($B248,Nafnalisti!$B$4:$B$425,0),COUNTA($D$3:K$3))=0,"",OFFSET(Nafnalisti!$C$3,MATCH($B248,Nafnalisti!$B$4:$B$425,0),COUNTA($D$3:K$3)))</f>
        <v/>
      </c>
      <c r="L248" s="62" t="str">
        <f ca="1">IF(OFFSET(Nafnalisti!$C$3,MATCH($B248,Nafnalisti!$B$4:$B$425,0),COUNTA($D$3:L$3))=0,"",OFFSET(Nafnalisti!$C$3,MATCH($B248,Nafnalisti!$B$4:$B$425,0),COUNTA($D$3:L$3)))</f>
        <v/>
      </c>
      <c r="M248" s="62" t="str">
        <f ca="1">IF(OFFSET(Nafnalisti!$C$3,MATCH($B248,Nafnalisti!$B$4:$B$425,0),COUNTA($D$3:M$3))=0,"",OFFSET(Nafnalisti!$C$3,MATCH($B248,Nafnalisti!$B$4:$B$425,0),COUNTA($D$3:M$3)))</f>
        <v/>
      </c>
    </row>
    <row r="249" spans="1:13" x14ac:dyDescent="0.2">
      <c r="A249" s="60" t="str">
        <f ca="1">IF(COUNT($A$4:A248)+1&gt;MAX(Nafnalisti!$S$4:$S$425),"",A248+1)</f>
        <v/>
      </c>
      <c r="B249" s="61" t="str">
        <f ca="1">IF(A249="","",IFERROR(INDEX(Úrvinnsla!$B$2:$B$421,MATCH($A249,Úrvinnsla!$E$2:$E$421,0)),""))</f>
        <v/>
      </c>
      <c r="C249" s="63" t="str">
        <f ca="1">IFERROR(INDEX(Úrvinnsla!$C$2:$C$421,MATCH($A249,Úrvinnsla!$E$2:$E$421,0)),"")</f>
        <v/>
      </c>
      <c r="D249" s="62" t="str">
        <f ca="1">IF(OFFSET(Nafnalisti!$C$3,MATCH($B249,Nafnalisti!$B$4:$B$425,0),COUNTA($D$3:D$3))=0,"",OFFSET(Nafnalisti!$C$3,MATCH($B249,Nafnalisti!$B$4:$B$425,0),COUNTA($D$3:D$3)))</f>
        <v/>
      </c>
      <c r="E249" s="62" t="str">
        <f ca="1">IF(OFFSET(Nafnalisti!$C$3,MATCH($B249,Nafnalisti!$B$4:$B$425,0),COUNTA($D$3:E$3))=0,"",OFFSET(Nafnalisti!$C$3,MATCH($B249,Nafnalisti!$B$4:$B$425,0),COUNTA($D$3:E$3)))</f>
        <v/>
      </c>
      <c r="F249" s="62" t="str">
        <f ca="1">IF(OFFSET(Nafnalisti!$C$3,MATCH($B249,Nafnalisti!$B$4:$B$425,0),COUNTA($D$3:F$3))=0,"",OFFSET(Nafnalisti!$C$3,MATCH($B249,Nafnalisti!$B$4:$B$425,0),COUNTA($D$3:F$3)))</f>
        <v/>
      </c>
      <c r="G249" s="62" t="str">
        <f ca="1">IF(OFFSET(Nafnalisti!$C$3,MATCH($B249,Nafnalisti!$B$4:$B$425,0),COUNTA($D$3:G$3))=0,"",OFFSET(Nafnalisti!$C$3,MATCH($B249,Nafnalisti!$B$4:$B$425,0),COUNTA($D$3:G$3)))</f>
        <v/>
      </c>
      <c r="H249" s="62" t="str">
        <f ca="1">IF(OFFSET(Nafnalisti!$C$3,MATCH($B249,Nafnalisti!$B$4:$B$425,0),COUNTA($D$3:H$3))=0,"",OFFSET(Nafnalisti!$C$3,MATCH($B249,Nafnalisti!$B$4:$B$425,0),COUNTA($D$3:H$3)))</f>
        <v/>
      </c>
      <c r="I249" s="62" t="str">
        <f ca="1">IF(OFFSET(Nafnalisti!$C$3,MATCH($B249,Nafnalisti!$B$4:$B$425,0),COUNTA($D$3:I$3))=0,"",OFFSET(Nafnalisti!$C$3,MATCH($B249,Nafnalisti!$B$4:$B$425,0),COUNTA($D$3:I$3)))</f>
        <v/>
      </c>
      <c r="J249" s="62" t="str">
        <f ca="1">IF(OFFSET(Nafnalisti!$C$3,MATCH($B249,Nafnalisti!$B$4:$B$425,0),COUNTA($D$3:J$3))=0,"",OFFSET(Nafnalisti!$C$3,MATCH($B249,Nafnalisti!$B$4:$B$425,0),COUNTA($D$3:J$3)))</f>
        <v/>
      </c>
      <c r="K249" s="62" t="str">
        <f ca="1">IF(OFFSET(Nafnalisti!$C$3,MATCH($B249,Nafnalisti!$B$4:$B$425,0),COUNTA($D$3:K$3))=0,"",OFFSET(Nafnalisti!$C$3,MATCH($B249,Nafnalisti!$B$4:$B$425,0),COUNTA($D$3:K$3)))</f>
        <v/>
      </c>
      <c r="L249" s="62" t="str">
        <f ca="1">IF(OFFSET(Nafnalisti!$C$3,MATCH($B249,Nafnalisti!$B$4:$B$425,0),COUNTA($D$3:L$3))=0,"",OFFSET(Nafnalisti!$C$3,MATCH($B249,Nafnalisti!$B$4:$B$425,0),COUNTA($D$3:L$3)))</f>
        <v/>
      </c>
      <c r="M249" s="62" t="str">
        <f ca="1">IF(OFFSET(Nafnalisti!$C$3,MATCH($B249,Nafnalisti!$B$4:$B$425,0),COUNTA($D$3:M$3))=0,"",OFFSET(Nafnalisti!$C$3,MATCH($B249,Nafnalisti!$B$4:$B$425,0),COUNTA($D$3:M$3)))</f>
        <v/>
      </c>
    </row>
    <row r="250" spans="1:13" x14ac:dyDescent="0.2">
      <c r="A250" s="60" t="str">
        <f ca="1">IF(COUNT($A$4:A249)+1&gt;MAX(Nafnalisti!$S$4:$S$425),"",A249+1)</f>
        <v/>
      </c>
      <c r="B250" s="61" t="str">
        <f ca="1">IF(A250="","",IFERROR(INDEX(Úrvinnsla!$B$2:$B$421,MATCH($A250,Úrvinnsla!$E$2:$E$421,0)),""))</f>
        <v/>
      </c>
      <c r="C250" s="63" t="str">
        <f ca="1">IFERROR(INDEX(Úrvinnsla!$C$2:$C$421,MATCH($A250,Úrvinnsla!$E$2:$E$421,0)),"")</f>
        <v/>
      </c>
      <c r="D250" s="62" t="str">
        <f ca="1">IF(OFFSET(Nafnalisti!$C$3,MATCH($B250,Nafnalisti!$B$4:$B$425,0),COUNTA($D$3:D$3))=0,"",OFFSET(Nafnalisti!$C$3,MATCH($B250,Nafnalisti!$B$4:$B$425,0),COUNTA($D$3:D$3)))</f>
        <v/>
      </c>
      <c r="E250" s="62" t="str">
        <f ca="1">IF(OFFSET(Nafnalisti!$C$3,MATCH($B250,Nafnalisti!$B$4:$B$425,0),COUNTA($D$3:E$3))=0,"",OFFSET(Nafnalisti!$C$3,MATCH($B250,Nafnalisti!$B$4:$B$425,0),COUNTA($D$3:E$3)))</f>
        <v/>
      </c>
      <c r="F250" s="62" t="str">
        <f ca="1">IF(OFFSET(Nafnalisti!$C$3,MATCH($B250,Nafnalisti!$B$4:$B$425,0),COUNTA($D$3:F$3))=0,"",OFFSET(Nafnalisti!$C$3,MATCH($B250,Nafnalisti!$B$4:$B$425,0),COUNTA($D$3:F$3)))</f>
        <v/>
      </c>
      <c r="G250" s="62" t="str">
        <f ca="1">IF(OFFSET(Nafnalisti!$C$3,MATCH($B250,Nafnalisti!$B$4:$B$425,0),COUNTA($D$3:G$3))=0,"",OFFSET(Nafnalisti!$C$3,MATCH($B250,Nafnalisti!$B$4:$B$425,0),COUNTA($D$3:G$3)))</f>
        <v/>
      </c>
      <c r="H250" s="62" t="str">
        <f ca="1">IF(OFFSET(Nafnalisti!$C$3,MATCH($B250,Nafnalisti!$B$4:$B$425,0),COUNTA($D$3:H$3))=0,"",OFFSET(Nafnalisti!$C$3,MATCH($B250,Nafnalisti!$B$4:$B$425,0),COUNTA($D$3:H$3)))</f>
        <v/>
      </c>
      <c r="I250" s="62" t="str">
        <f ca="1">IF(OFFSET(Nafnalisti!$C$3,MATCH($B250,Nafnalisti!$B$4:$B$425,0),COUNTA($D$3:I$3))=0,"",OFFSET(Nafnalisti!$C$3,MATCH($B250,Nafnalisti!$B$4:$B$425,0),COUNTA($D$3:I$3)))</f>
        <v/>
      </c>
      <c r="J250" s="62" t="str">
        <f ca="1">IF(OFFSET(Nafnalisti!$C$3,MATCH($B250,Nafnalisti!$B$4:$B$425,0),COUNTA($D$3:J$3))=0,"",OFFSET(Nafnalisti!$C$3,MATCH($B250,Nafnalisti!$B$4:$B$425,0),COUNTA($D$3:J$3)))</f>
        <v/>
      </c>
      <c r="K250" s="62" t="str">
        <f ca="1">IF(OFFSET(Nafnalisti!$C$3,MATCH($B250,Nafnalisti!$B$4:$B$425,0),COUNTA($D$3:K$3))=0,"",OFFSET(Nafnalisti!$C$3,MATCH($B250,Nafnalisti!$B$4:$B$425,0),COUNTA($D$3:K$3)))</f>
        <v/>
      </c>
      <c r="L250" s="62" t="str">
        <f ca="1">IF(OFFSET(Nafnalisti!$C$3,MATCH($B250,Nafnalisti!$B$4:$B$425,0),COUNTA($D$3:L$3))=0,"",OFFSET(Nafnalisti!$C$3,MATCH($B250,Nafnalisti!$B$4:$B$425,0),COUNTA($D$3:L$3)))</f>
        <v/>
      </c>
      <c r="M250" s="62" t="str">
        <f ca="1">IF(OFFSET(Nafnalisti!$C$3,MATCH($B250,Nafnalisti!$B$4:$B$425,0),COUNTA($D$3:M$3))=0,"",OFFSET(Nafnalisti!$C$3,MATCH($B250,Nafnalisti!$B$4:$B$425,0),COUNTA($D$3:M$3)))</f>
        <v/>
      </c>
    </row>
    <row r="251" spans="1:13" x14ac:dyDescent="0.2">
      <c r="A251" s="60" t="str">
        <f ca="1">IF(COUNT($A$4:A250)+1&gt;MAX(Nafnalisti!$S$4:$S$425),"",A250+1)</f>
        <v/>
      </c>
      <c r="B251" s="61" t="str">
        <f ca="1">IF(A251="","",IFERROR(INDEX(Úrvinnsla!$B$2:$B$421,MATCH($A251,Úrvinnsla!$E$2:$E$421,0)),""))</f>
        <v/>
      </c>
      <c r="C251" s="63" t="str">
        <f ca="1">IFERROR(INDEX(Úrvinnsla!$C$2:$C$421,MATCH($A251,Úrvinnsla!$E$2:$E$421,0)),"")</f>
        <v/>
      </c>
      <c r="D251" s="62" t="str">
        <f ca="1">IF(OFFSET(Nafnalisti!$C$3,MATCH($B251,Nafnalisti!$B$4:$B$425,0),COUNTA($D$3:D$3))=0,"",OFFSET(Nafnalisti!$C$3,MATCH($B251,Nafnalisti!$B$4:$B$425,0),COUNTA($D$3:D$3)))</f>
        <v/>
      </c>
      <c r="E251" s="62" t="str">
        <f ca="1">IF(OFFSET(Nafnalisti!$C$3,MATCH($B251,Nafnalisti!$B$4:$B$425,0),COUNTA($D$3:E$3))=0,"",OFFSET(Nafnalisti!$C$3,MATCH($B251,Nafnalisti!$B$4:$B$425,0),COUNTA($D$3:E$3)))</f>
        <v/>
      </c>
      <c r="F251" s="62" t="str">
        <f ca="1">IF(OFFSET(Nafnalisti!$C$3,MATCH($B251,Nafnalisti!$B$4:$B$425,0),COUNTA($D$3:F$3))=0,"",OFFSET(Nafnalisti!$C$3,MATCH($B251,Nafnalisti!$B$4:$B$425,0),COUNTA($D$3:F$3)))</f>
        <v/>
      </c>
      <c r="G251" s="62" t="str">
        <f ca="1">IF(OFFSET(Nafnalisti!$C$3,MATCH($B251,Nafnalisti!$B$4:$B$425,0),COUNTA($D$3:G$3))=0,"",OFFSET(Nafnalisti!$C$3,MATCH($B251,Nafnalisti!$B$4:$B$425,0),COUNTA($D$3:G$3)))</f>
        <v/>
      </c>
      <c r="H251" s="62" t="str">
        <f ca="1">IF(OFFSET(Nafnalisti!$C$3,MATCH($B251,Nafnalisti!$B$4:$B$425,0),COUNTA($D$3:H$3))=0,"",OFFSET(Nafnalisti!$C$3,MATCH($B251,Nafnalisti!$B$4:$B$425,0),COUNTA($D$3:H$3)))</f>
        <v/>
      </c>
      <c r="I251" s="62" t="str">
        <f ca="1">IF(OFFSET(Nafnalisti!$C$3,MATCH($B251,Nafnalisti!$B$4:$B$425,0),COUNTA($D$3:I$3))=0,"",OFFSET(Nafnalisti!$C$3,MATCH($B251,Nafnalisti!$B$4:$B$425,0),COUNTA($D$3:I$3)))</f>
        <v/>
      </c>
      <c r="J251" s="62" t="str">
        <f ca="1">IF(OFFSET(Nafnalisti!$C$3,MATCH($B251,Nafnalisti!$B$4:$B$425,0),COUNTA($D$3:J$3))=0,"",OFFSET(Nafnalisti!$C$3,MATCH($B251,Nafnalisti!$B$4:$B$425,0),COUNTA($D$3:J$3)))</f>
        <v/>
      </c>
      <c r="K251" s="62" t="str">
        <f ca="1">IF(OFFSET(Nafnalisti!$C$3,MATCH($B251,Nafnalisti!$B$4:$B$425,0),COUNTA($D$3:K$3))=0,"",OFFSET(Nafnalisti!$C$3,MATCH($B251,Nafnalisti!$B$4:$B$425,0),COUNTA($D$3:K$3)))</f>
        <v/>
      </c>
      <c r="L251" s="62" t="str">
        <f ca="1">IF(OFFSET(Nafnalisti!$C$3,MATCH($B251,Nafnalisti!$B$4:$B$425,0),COUNTA($D$3:L$3))=0,"",OFFSET(Nafnalisti!$C$3,MATCH($B251,Nafnalisti!$B$4:$B$425,0),COUNTA($D$3:L$3)))</f>
        <v/>
      </c>
      <c r="M251" s="62" t="str">
        <f ca="1">IF(OFFSET(Nafnalisti!$C$3,MATCH($B251,Nafnalisti!$B$4:$B$425,0),COUNTA($D$3:M$3))=0,"",OFFSET(Nafnalisti!$C$3,MATCH($B251,Nafnalisti!$B$4:$B$425,0),COUNTA($D$3:M$3)))</f>
        <v/>
      </c>
    </row>
    <row r="252" spans="1:13" x14ac:dyDescent="0.2">
      <c r="A252" s="60" t="str">
        <f ca="1">IF(COUNT($A$4:A251)+1&gt;MAX(Nafnalisti!$S$4:$S$425),"",A251+1)</f>
        <v/>
      </c>
      <c r="B252" s="61" t="str">
        <f ca="1">IF(A252="","",IFERROR(INDEX(Úrvinnsla!$B$2:$B$421,MATCH($A252,Úrvinnsla!$E$2:$E$421,0)),""))</f>
        <v/>
      </c>
      <c r="C252" s="63" t="str">
        <f ca="1">IFERROR(INDEX(Úrvinnsla!$C$2:$C$421,MATCH($A252,Úrvinnsla!$E$2:$E$421,0)),"")</f>
        <v/>
      </c>
      <c r="D252" s="62" t="str">
        <f ca="1">IF(OFFSET(Nafnalisti!$C$3,MATCH($B252,Nafnalisti!$B$4:$B$425,0),COUNTA($D$3:D$3))=0,"",OFFSET(Nafnalisti!$C$3,MATCH($B252,Nafnalisti!$B$4:$B$425,0),COUNTA($D$3:D$3)))</f>
        <v/>
      </c>
      <c r="E252" s="62" t="str">
        <f ca="1">IF(OFFSET(Nafnalisti!$C$3,MATCH($B252,Nafnalisti!$B$4:$B$425,0),COUNTA($D$3:E$3))=0,"",OFFSET(Nafnalisti!$C$3,MATCH($B252,Nafnalisti!$B$4:$B$425,0),COUNTA($D$3:E$3)))</f>
        <v/>
      </c>
      <c r="F252" s="62" t="str">
        <f ca="1">IF(OFFSET(Nafnalisti!$C$3,MATCH($B252,Nafnalisti!$B$4:$B$425,0),COUNTA($D$3:F$3))=0,"",OFFSET(Nafnalisti!$C$3,MATCH($B252,Nafnalisti!$B$4:$B$425,0),COUNTA($D$3:F$3)))</f>
        <v/>
      </c>
      <c r="G252" s="62" t="str">
        <f ca="1">IF(OFFSET(Nafnalisti!$C$3,MATCH($B252,Nafnalisti!$B$4:$B$425,0),COUNTA($D$3:G$3))=0,"",OFFSET(Nafnalisti!$C$3,MATCH($B252,Nafnalisti!$B$4:$B$425,0),COUNTA($D$3:G$3)))</f>
        <v/>
      </c>
      <c r="H252" s="62" t="str">
        <f ca="1">IF(OFFSET(Nafnalisti!$C$3,MATCH($B252,Nafnalisti!$B$4:$B$425,0),COUNTA($D$3:H$3))=0,"",OFFSET(Nafnalisti!$C$3,MATCH($B252,Nafnalisti!$B$4:$B$425,0),COUNTA($D$3:H$3)))</f>
        <v/>
      </c>
      <c r="I252" s="62" t="str">
        <f ca="1">IF(OFFSET(Nafnalisti!$C$3,MATCH($B252,Nafnalisti!$B$4:$B$425,0),COUNTA($D$3:I$3))=0,"",OFFSET(Nafnalisti!$C$3,MATCH($B252,Nafnalisti!$B$4:$B$425,0),COUNTA($D$3:I$3)))</f>
        <v/>
      </c>
      <c r="J252" s="62" t="str">
        <f ca="1">IF(OFFSET(Nafnalisti!$C$3,MATCH($B252,Nafnalisti!$B$4:$B$425,0),COUNTA($D$3:J$3))=0,"",OFFSET(Nafnalisti!$C$3,MATCH($B252,Nafnalisti!$B$4:$B$425,0),COUNTA($D$3:J$3)))</f>
        <v/>
      </c>
      <c r="K252" s="62" t="str">
        <f ca="1">IF(OFFSET(Nafnalisti!$C$3,MATCH($B252,Nafnalisti!$B$4:$B$425,0),COUNTA($D$3:K$3))=0,"",OFFSET(Nafnalisti!$C$3,MATCH($B252,Nafnalisti!$B$4:$B$425,0),COUNTA($D$3:K$3)))</f>
        <v/>
      </c>
      <c r="L252" s="62" t="str">
        <f ca="1">IF(OFFSET(Nafnalisti!$C$3,MATCH($B252,Nafnalisti!$B$4:$B$425,0),COUNTA($D$3:L$3))=0,"",OFFSET(Nafnalisti!$C$3,MATCH($B252,Nafnalisti!$B$4:$B$425,0),COUNTA($D$3:L$3)))</f>
        <v/>
      </c>
      <c r="M252" s="62" t="str">
        <f ca="1">IF(OFFSET(Nafnalisti!$C$3,MATCH($B252,Nafnalisti!$B$4:$B$425,0),COUNTA($D$3:M$3))=0,"",OFFSET(Nafnalisti!$C$3,MATCH($B252,Nafnalisti!$B$4:$B$425,0),COUNTA($D$3:M$3)))</f>
        <v/>
      </c>
    </row>
    <row r="253" spans="1:13" x14ac:dyDescent="0.2">
      <c r="A253" s="60" t="str">
        <f ca="1">IF(COUNT($A$4:A252)+1&gt;MAX(Nafnalisti!$S$4:$S$425),"",A252+1)</f>
        <v/>
      </c>
      <c r="B253" s="61" t="str">
        <f ca="1">IF(A253="","",IFERROR(INDEX(Úrvinnsla!$B$2:$B$421,MATCH($A253,Úrvinnsla!$E$2:$E$421,0)),""))</f>
        <v/>
      </c>
      <c r="C253" s="63" t="str">
        <f ca="1">IFERROR(INDEX(Úrvinnsla!$C$2:$C$421,MATCH($A253,Úrvinnsla!$E$2:$E$421,0)),"")</f>
        <v/>
      </c>
      <c r="D253" s="62" t="str">
        <f ca="1">IF(OFFSET(Nafnalisti!$C$3,MATCH($B253,Nafnalisti!$B$4:$B$425,0),COUNTA($D$3:D$3))=0,"",OFFSET(Nafnalisti!$C$3,MATCH($B253,Nafnalisti!$B$4:$B$425,0),COUNTA($D$3:D$3)))</f>
        <v/>
      </c>
      <c r="E253" s="62" t="str">
        <f ca="1">IF(OFFSET(Nafnalisti!$C$3,MATCH($B253,Nafnalisti!$B$4:$B$425,0),COUNTA($D$3:E$3))=0,"",OFFSET(Nafnalisti!$C$3,MATCH($B253,Nafnalisti!$B$4:$B$425,0),COUNTA($D$3:E$3)))</f>
        <v/>
      </c>
      <c r="F253" s="62" t="str">
        <f ca="1">IF(OFFSET(Nafnalisti!$C$3,MATCH($B253,Nafnalisti!$B$4:$B$425,0),COUNTA($D$3:F$3))=0,"",OFFSET(Nafnalisti!$C$3,MATCH($B253,Nafnalisti!$B$4:$B$425,0),COUNTA($D$3:F$3)))</f>
        <v/>
      </c>
      <c r="G253" s="62" t="str">
        <f ca="1">IF(OFFSET(Nafnalisti!$C$3,MATCH($B253,Nafnalisti!$B$4:$B$425,0),COUNTA($D$3:G$3))=0,"",OFFSET(Nafnalisti!$C$3,MATCH($B253,Nafnalisti!$B$4:$B$425,0),COUNTA($D$3:G$3)))</f>
        <v/>
      </c>
      <c r="H253" s="62" t="str">
        <f ca="1">IF(OFFSET(Nafnalisti!$C$3,MATCH($B253,Nafnalisti!$B$4:$B$425,0),COUNTA($D$3:H$3))=0,"",OFFSET(Nafnalisti!$C$3,MATCH($B253,Nafnalisti!$B$4:$B$425,0),COUNTA($D$3:H$3)))</f>
        <v/>
      </c>
      <c r="I253" s="62" t="str">
        <f ca="1">IF(OFFSET(Nafnalisti!$C$3,MATCH($B253,Nafnalisti!$B$4:$B$425,0),COUNTA($D$3:I$3))=0,"",OFFSET(Nafnalisti!$C$3,MATCH($B253,Nafnalisti!$B$4:$B$425,0),COUNTA($D$3:I$3)))</f>
        <v/>
      </c>
      <c r="J253" s="62" t="str">
        <f ca="1">IF(OFFSET(Nafnalisti!$C$3,MATCH($B253,Nafnalisti!$B$4:$B$425,0),COUNTA($D$3:J$3))=0,"",OFFSET(Nafnalisti!$C$3,MATCH($B253,Nafnalisti!$B$4:$B$425,0),COUNTA($D$3:J$3)))</f>
        <v/>
      </c>
      <c r="K253" s="62" t="str">
        <f ca="1">IF(OFFSET(Nafnalisti!$C$3,MATCH($B253,Nafnalisti!$B$4:$B$425,0),COUNTA($D$3:K$3))=0,"",OFFSET(Nafnalisti!$C$3,MATCH($B253,Nafnalisti!$B$4:$B$425,0),COUNTA($D$3:K$3)))</f>
        <v/>
      </c>
      <c r="L253" s="62" t="str">
        <f ca="1">IF(OFFSET(Nafnalisti!$C$3,MATCH($B253,Nafnalisti!$B$4:$B$425,0),COUNTA($D$3:L$3))=0,"",OFFSET(Nafnalisti!$C$3,MATCH($B253,Nafnalisti!$B$4:$B$425,0),COUNTA($D$3:L$3)))</f>
        <v/>
      </c>
      <c r="M253" s="62" t="str">
        <f ca="1">IF(OFFSET(Nafnalisti!$C$3,MATCH($B253,Nafnalisti!$B$4:$B$425,0),COUNTA($D$3:M$3))=0,"",OFFSET(Nafnalisti!$C$3,MATCH($B253,Nafnalisti!$B$4:$B$425,0),COUNTA($D$3:M$3)))</f>
        <v/>
      </c>
    </row>
    <row r="254" spans="1:13" x14ac:dyDescent="0.2">
      <c r="A254" s="60" t="str">
        <f ca="1">IF(COUNT($A$4:A253)+1&gt;MAX(Nafnalisti!$S$4:$S$425),"",A253+1)</f>
        <v/>
      </c>
      <c r="B254" s="61" t="str">
        <f ca="1">IF(A254="","",IFERROR(INDEX(Úrvinnsla!$B$2:$B$421,MATCH($A254,Úrvinnsla!$E$2:$E$421,0)),""))</f>
        <v/>
      </c>
      <c r="C254" s="63" t="str">
        <f ca="1">IFERROR(INDEX(Úrvinnsla!$C$2:$C$421,MATCH($A254,Úrvinnsla!$E$2:$E$421,0)),"")</f>
        <v/>
      </c>
      <c r="D254" s="62" t="str">
        <f ca="1">IF(OFFSET(Nafnalisti!$C$3,MATCH($B254,Nafnalisti!$B$4:$B$425,0),COUNTA($D$3:D$3))=0,"",OFFSET(Nafnalisti!$C$3,MATCH($B254,Nafnalisti!$B$4:$B$425,0),COUNTA($D$3:D$3)))</f>
        <v/>
      </c>
      <c r="E254" s="62" t="str">
        <f ca="1">IF(OFFSET(Nafnalisti!$C$3,MATCH($B254,Nafnalisti!$B$4:$B$425,0),COUNTA($D$3:E$3))=0,"",OFFSET(Nafnalisti!$C$3,MATCH($B254,Nafnalisti!$B$4:$B$425,0),COUNTA($D$3:E$3)))</f>
        <v/>
      </c>
      <c r="F254" s="62" t="str">
        <f ca="1">IF(OFFSET(Nafnalisti!$C$3,MATCH($B254,Nafnalisti!$B$4:$B$425,0),COUNTA($D$3:F$3))=0,"",OFFSET(Nafnalisti!$C$3,MATCH($B254,Nafnalisti!$B$4:$B$425,0),COUNTA($D$3:F$3)))</f>
        <v/>
      </c>
      <c r="G254" s="62" t="str">
        <f ca="1">IF(OFFSET(Nafnalisti!$C$3,MATCH($B254,Nafnalisti!$B$4:$B$425,0),COUNTA($D$3:G$3))=0,"",OFFSET(Nafnalisti!$C$3,MATCH($B254,Nafnalisti!$B$4:$B$425,0),COUNTA($D$3:G$3)))</f>
        <v/>
      </c>
      <c r="H254" s="62" t="str">
        <f ca="1">IF(OFFSET(Nafnalisti!$C$3,MATCH($B254,Nafnalisti!$B$4:$B$425,0),COUNTA($D$3:H$3))=0,"",OFFSET(Nafnalisti!$C$3,MATCH($B254,Nafnalisti!$B$4:$B$425,0),COUNTA($D$3:H$3)))</f>
        <v/>
      </c>
      <c r="I254" s="62" t="str">
        <f ca="1">IF(OFFSET(Nafnalisti!$C$3,MATCH($B254,Nafnalisti!$B$4:$B$425,0),COUNTA($D$3:I$3))=0,"",OFFSET(Nafnalisti!$C$3,MATCH($B254,Nafnalisti!$B$4:$B$425,0),COUNTA($D$3:I$3)))</f>
        <v/>
      </c>
      <c r="J254" s="62" t="str">
        <f ca="1">IF(OFFSET(Nafnalisti!$C$3,MATCH($B254,Nafnalisti!$B$4:$B$425,0),COUNTA($D$3:J$3))=0,"",OFFSET(Nafnalisti!$C$3,MATCH($B254,Nafnalisti!$B$4:$B$425,0),COUNTA($D$3:J$3)))</f>
        <v/>
      </c>
      <c r="K254" s="62" t="str">
        <f ca="1">IF(OFFSET(Nafnalisti!$C$3,MATCH($B254,Nafnalisti!$B$4:$B$425,0),COUNTA($D$3:K$3))=0,"",OFFSET(Nafnalisti!$C$3,MATCH($B254,Nafnalisti!$B$4:$B$425,0),COUNTA($D$3:K$3)))</f>
        <v/>
      </c>
      <c r="L254" s="62" t="str">
        <f ca="1">IF(OFFSET(Nafnalisti!$C$3,MATCH($B254,Nafnalisti!$B$4:$B$425,0),COUNTA($D$3:L$3))=0,"",OFFSET(Nafnalisti!$C$3,MATCH($B254,Nafnalisti!$B$4:$B$425,0),COUNTA($D$3:L$3)))</f>
        <v/>
      </c>
      <c r="M254" s="62" t="str">
        <f ca="1">IF(OFFSET(Nafnalisti!$C$3,MATCH($B254,Nafnalisti!$B$4:$B$425,0),COUNTA($D$3:M$3))=0,"",OFFSET(Nafnalisti!$C$3,MATCH($B254,Nafnalisti!$B$4:$B$425,0),COUNTA($D$3:M$3)))</f>
        <v/>
      </c>
    </row>
    <row r="255" spans="1:13" x14ac:dyDescent="0.2">
      <c r="A255" s="60" t="str">
        <f ca="1">IF(COUNT($A$4:A254)+1&gt;MAX(Nafnalisti!$S$4:$S$425),"",A254+1)</f>
        <v/>
      </c>
      <c r="B255" s="61" t="str">
        <f ca="1">IF(A255="","",IFERROR(INDEX(Úrvinnsla!$B$2:$B$421,MATCH($A255,Úrvinnsla!$E$2:$E$421,0)),""))</f>
        <v/>
      </c>
      <c r="C255" s="63" t="str">
        <f ca="1">IFERROR(INDEX(Úrvinnsla!$C$2:$C$421,MATCH($A255,Úrvinnsla!$E$2:$E$421,0)),"")</f>
        <v/>
      </c>
      <c r="D255" s="62" t="str">
        <f ca="1">IF(OFFSET(Nafnalisti!$C$3,MATCH($B255,Nafnalisti!$B$4:$B$425,0),COUNTA($D$3:D$3))=0,"",OFFSET(Nafnalisti!$C$3,MATCH($B255,Nafnalisti!$B$4:$B$425,0),COUNTA($D$3:D$3)))</f>
        <v/>
      </c>
      <c r="E255" s="62" t="str">
        <f ca="1">IF(OFFSET(Nafnalisti!$C$3,MATCH($B255,Nafnalisti!$B$4:$B$425,0),COUNTA($D$3:E$3))=0,"",OFFSET(Nafnalisti!$C$3,MATCH($B255,Nafnalisti!$B$4:$B$425,0),COUNTA($D$3:E$3)))</f>
        <v/>
      </c>
      <c r="F255" s="62" t="str">
        <f ca="1">IF(OFFSET(Nafnalisti!$C$3,MATCH($B255,Nafnalisti!$B$4:$B$425,0),COUNTA($D$3:F$3))=0,"",OFFSET(Nafnalisti!$C$3,MATCH($B255,Nafnalisti!$B$4:$B$425,0),COUNTA($D$3:F$3)))</f>
        <v/>
      </c>
      <c r="G255" s="62" t="str">
        <f ca="1">IF(OFFSET(Nafnalisti!$C$3,MATCH($B255,Nafnalisti!$B$4:$B$425,0),COUNTA($D$3:G$3))=0,"",OFFSET(Nafnalisti!$C$3,MATCH($B255,Nafnalisti!$B$4:$B$425,0),COUNTA($D$3:G$3)))</f>
        <v/>
      </c>
      <c r="H255" s="62" t="str">
        <f ca="1">IF(OFFSET(Nafnalisti!$C$3,MATCH($B255,Nafnalisti!$B$4:$B$425,0),COUNTA($D$3:H$3))=0,"",OFFSET(Nafnalisti!$C$3,MATCH($B255,Nafnalisti!$B$4:$B$425,0),COUNTA($D$3:H$3)))</f>
        <v/>
      </c>
      <c r="I255" s="62" t="str">
        <f ca="1">IF(OFFSET(Nafnalisti!$C$3,MATCH($B255,Nafnalisti!$B$4:$B$425,0),COUNTA($D$3:I$3))=0,"",OFFSET(Nafnalisti!$C$3,MATCH($B255,Nafnalisti!$B$4:$B$425,0),COUNTA($D$3:I$3)))</f>
        <v/>
      </c>
      <c r="J255" s="62" t="str">
        <f ca="1">IF(OFFSET(Nafnalisti!$C$3,MATCH($B255,Nafnalisti!$B$4:$B$425,0),COUNTA($D$3:J$3))=0,"",OFFSET(Nafnalisti!$C$3,MATCH($B255,Nafnalisti!$B$4:$B$425,0),COUNTA($D$3:J$3)))</f>
        <v/>
      </c>
      <c r="K255" s="62" t="str">
        <f ca="1">IF(OFFSET(Nafnalisti!$C$3,MATCH($B255,Nafnalisti!$B$4:$B$425,0),COUNTA($D$3:K$3))=0,"",OFFSET(Nafnalisti!$C$3,MATCH($B255,Nafnalisti!$B$4:$B$425,0),COUNTA($D$3:K$3)))</f>
        <v/>
      </c>
      <c r="L255" s="62" t="str">
        <f ca="1">IF(OFFSET(Nafnalisti!$C$3,MATCH($B255,Nafnalisti!$B$4:$B$425,0),COUNTA($D$3:L$3))=0,"",OFFSET(Nafnalisti!$C$3,MATCH($B255,Nafnalisti!$B$4:$B$425,0),COUNTA($D$3:L$3)))</f>
        <v/>
      </c>
      <c r="M255" s="62" t="str">
        <f ca="1">IF(OFFSET(Nafnalisti!$C$3,MATCH($B255,Nafnalisti!$B$4:$B$425,0),COUNTA($D$3:M$3))=0,"",OFFSET(Nafnalisti!$C$3,MATCH($B255,Nafnalisti!$B$4:$B$425,0),COUNTA($D$3:M$3)))</f>
        <v/>
      </c>
    </row>
    <row r="256" spans="1:13" x14ac:dyDescent="0.2">
      <c r="A256" s="60" t="str">
        <f ca="1">IF(COUNT($A$4:A255)+1&gt;MAX(Nafnalisti!$S$4:$S$425),"",A255+1)</f>
        <v/>
      </c>
      <c r="B256" s="61" t="str">
        <f ca="1">IF(A256="","",IFERROR(INDEX(Úrvinnsla!$B$2:$B$421,MATCH($A256,Úrvinnsla!$E$2:$E$421,0)),""))</f>
        <v/>
      </c>
      <c r="C256" s="63" t="str">
        <f ca="1">IFERROR(INDEX(Úrvinnsla!$C$2:$C$421,MATCH($A256,Úrvinnsla!$E$2:$E$421,0)),"")</f>
        <v/>
      </c>
      <c r="D256" s="62" t="str">
        <f ca="1">IF(OFFSET(Nafnalisti!$C$3,MATCH($B256,Nafnalisti!$B$4:$B$425,0),COUNTA($D$3:D$3))=0,"",OFFSET(Nafnalisti!$C$3,MATCH($B256,Nafnalisti!$B$4:$B$425,0),COUNTA($D$3:D$3)))</f>
        <v/>
      </c>
      <c r="E256" s="62" t="str">
        <f ca="1">IF(OFFSET(Nafnalisti!$C$3,MATCH($B256,Nafnalisti!$B$4:$B$425,0),COUNTA($D$3:E$3))=0,"",OFFSET(Nafnalisti!$C$3,MATCH($B256,Nafnalisti!$B$4:$B$425,0),COUNTA($D$3:E$3)))</f>
        <v/>
      </c>
      <c r="F256" s="62" t="str">
        <f ca="1">IF(OFFSET(Nafnalisti!$C$3,MATCH($B256,Nafnalisti!$B$4:$B$425,0),COUNTA($D$3:F$3))=0,"",OFFSET(Nafnalisti!$C$3,MATCH($B256,Nafnalisti!$B$4:$B$425,0),COUNTA($D$3:F$3)))</f>
        <v/>
      </c>
      <c r="G256" s="62" t="str">
        <f ca="1">IF(OFFSET(Nafnalisti!$C$3,MATCH($B256,Nafnalisti!$B$4:$B$425,0),COUNTA($D$3:G$3))=0,"",OFFSET(Nafnalisti!$C$3,MATCH($B256,Nafnalisti!$B$4:$B$425,0),COUNTA($D$3:G$3)))</f>
        <v/>
      </c>
      <c r="H256" s="62" t="str">
        <f ca="1">IF(OFFSET(Nafnalisti!$C$3,MATCH($B256,Nafnalisti!$B$4:$B$425,0),COUNTA($D$3:H$3))=0,"",OFFSET(Nafnalisti!$C$3,MATCH($B256,Nafnalisti!$B$4:$B$425,0),COUNTA($D$3:H$3)))</f>
        <v/>
      </c>
      <c r="I256" s="62" t="str">
        <f ca="1">IF(OFFSET(Nafnalisti!$C$3,MATCH($B256,Nafnalisti!$B$4:$B$425,0),COUNTA($D$3:I$3))=0,"",OFFSET(Nafnalisti!$C$3,MATCH($B256,Nafnalisti!$B$4:$B$425,0),COUNTA($D$3:I$3)))</f>
        <v/>
      </c>
      <c r="J256" s="62" t="str">
        <f ca="1">IF(OFFSET(Nafnalisti!$C$3,MATCH($B256,Nafnalisti!$B$4:$B$425,0),COUNTA($D$3:J$3))=0,"",OFFSET(Nafnalisti!$C$3,MATCH($B256,Nafnalisti!$B$4:$B$425,0),COUNTA($D$3:J$3)))</f>
        <v/>
      </c>
      <c r="K256" s="62" t="str">
        <f ca="1">IF(OFFSET(Nafnalisti!$C$3,MATCH($B256,Nafnalisti!$B$4:$B$425,0),COUNTA($D$3:K$3))=0,"",OFFSET(Nafnalisti!$C$3,MATCH($B256,Nafnalisti!$B$4:$B$425,0),COUNTA($D$3:K$3)))</f>
        <v/>
      </c>
      <c r="L256" s="62" t="str">
        <f ca="1">IF(OFFSET(Nafnalisti!$C$3,MATCH($B256,Nafnalisti!$B$4:$B$425,0),COUNTA($D$3:L$3))=0,"",OFFSET(Nafnalisti!$C$3,MATCH($B256,Nafnalisti!$B$4:$B$425,0),COUNTA($D$3:L$3)))</f>
        <v/>
      </c>
      <c r="M256" s="62" t="str">
        <f ca="1">IF(OFFSET(Nafnalisti!$C$3,MATCH($B256,Nafnalisti!$B$4:$B$425,0),COUNTA($D$3:M$3))=0,"",OFFSET(Nafnalisti!$C$3,MATCH($B256,Nafnalisti!$B$4:$B$425,0),COUNTA($D$3:M$3)))</f>
        <v/>
      </c>
    </row>
    <row r="257" spans="1:13" x14ac:dyDescent="0.2">
      <c r="A257" s="60" t="str">
        <f ca="1">IF(COUNT($A$4:A256)+1&gt;MAX(Nafnalisti!$S$4:$S$425),"",A256+1)</f>
        <v/>
      </c>
      <c r="B257" s="61" t="str">
        <f ca="1">IF(A257="","",IFERROR(INDEX(Úrvinnsla!$B$2:$B$421,MATCH($A257,Úrvinnsla!$E$2:$E$421,0)),""))</f>
        <v/>
      </c>
      <c r="C257" s="63" t="str">
        <f ca="1">IFERROR(INDEX(Úrvinnsla!$C$2:$C$421,MATCH($A257,Úrvinnsla!$E$2:$E$421,0)),"")</f>
        <v/>
      </c>
      <c r="D257" s="62" t="str">
        <f ca="1">IF(OFFSET(Nafnalisti!$C$3,MATCH($B257,Nafnalisti!$B$4:$B$425,0),COUNTA($D$3:D$3))=0,"",OFFSET(Nafnalisti!$C$3,MATCH($B257,Nafnalisti!$B$4:$B$425,0),COUNTA($D$3:D$3)))</f>
        <v/>
      </c>
      <c r="E257" s="62" t="str">
        <f ca="1">IF(OFFSET(Nafnalisti!$C$3,MATCH($B257,Nafnalisti!$B$4:$B$425,0),COUNTA($D$3:E$3))=0,"",OFFSET(Nafnalisti!$C$3,MATCH($B257,Nafnalisti!$B$4:$B$425,0),COUNTA($D$3:E$3)))</f>
        <v/>
      </c>
      <c r="F257" s="62" t="str">
        <f ca="1">IF(OFFSET(Nafnalisti!$C$3,MATCH($B257,Nafnalisti!$B$4:$B$425,0),COUNTA($D$3:F$3))=0,"",OFFSET(Nafnalisti!$C$3,MATCH($B257,Nafnalisti!$B$4:$B$425,0),COUNTA($D$3:F$3)))</f>
        <v/>
      </c>
      <c r="G257" s="62" t="str">
        <f ca="1">IF(OFFSET(Nafnalisti!$C$3,MATCH($B257,Nafnalisti!$B$4:$B$425,0),COUNTA($D$3:G$3))=0,"",OFFSET(Nafnalisti!$C$3,MATCH($B257,Nafnalisti!$B$4:$B$425,0),COUNTA($D$3:G$3)))</f>
        <v/>
      </c>
      <c r="H257" s="62" t="str">
        <f ca="1">IF(OFFSET(Nafnalisti!$C$3,MATCH($B257,Nafnalisti!$B$4:$B$425,0),COUNTA($D$3:H$3))=0,"",OFFSET(Nafnalisti!$C$3,MATCH($B257,Nafnalisti!$B$4:$B$425,0),COUNTA($D$3:H$3)))</f>
        <v/>
      </c>
      <c r="I257" s="62" t="str">
        <f ca="1">IF(OFFSET(Nafnalisti!$C$3,MATCH($B257,Nafnalisti!$B$4:$B$425,0),COUNTA($D$3:I$3))=0,"",OFFSET(Nafnalisti!$C$3,MATCH($B257,Nafnalisti!$B$4:$B$425,0),COUNTA($D$3:I$3)))</f>
        <v/>
      </c>
      <c r="J257" s="62" t="str">
        <f ca="1">IF(OFFSET(Nafnalisti!$C$3,MATCH($B257,Nafnalisti!$B$4:$B$425,0),COUNTA($D$3:J$3))=0,"",OFFSET(Nafnalisti!$C$3,MATCH($B257,Nafnalisti!$B$4:$B$425,0),COUNTA($D$3:J$3)))</f>
        <v/>
      </c>
      <c r="K257" s="62" t="str">
        <f ca="1">IF(OFFSET(Nafnalisti!$C$3,MATCH($B257,Nafnalisti!$B$4:$B$425,0),COUNTA($D$3:K$3))=0,"",OFFSET(Nafnalisti!$C$3,MATCH($B257,Nafnalisti!$B$4:$B$425,0),COUNTA($D$3:K$3)))</f>
        <v/>
      </c>
      <c r="L257" s="62" t="str">
        <f ca="1">IF(OFFSET(Nafnalisti!$C$3,MATCH($B257,Nafnalisti!$B$4:$B$425,0),COUNTA($D$3:L$3))=0,"",OFFSET(Nafnalisti!$C$3,MATCH($B257,Nafnalisti!$B$4:$B$425,0),COUNTA($D$3:L$3)))</f>
        <v/>
      </c>
      <c r="M257" s="62" t="str">
        <f ca="1">IF(OFFSET(Nafnalisti!$C$3,MATCH($B257,Nafnalisti!$B$4:$B$425,0),COUNTA($D$3:M$3))=0,"",OFFSET(Nafnalisti!$C$3,MATCH($B257,Nafnalisti!$B$4:$B$425,0),COUNTA($D$3:M$3)))</f>
        <v/>
      </c>
    </row>
    <row r="258" spans="1:13" x14ac:dyDescent="0.2">
      <c r="A258" s="60" t="str">
        <f ca="1">IF(COUNT($A$4:A257)+1&gt;MAX(Nafnalisti!$S$4:$S$425),"",A257+1)</f>
        <v/>
      </c>
      <c r="B258" s="61" t="str">
        <f ca="1">IF(A258="","",IFERROR(INDEX(Úrvinnsla!$B$2:$B$421,MATCH($A258,Úrvinnsla!$E$2:$E$421,0)),""))</f>
        <v/>
      </c>
      <c r="C258" s="63" t="str">
        <f ca="1">IFERROR(INDEX(Úrvinnsla!$C$2:$C$421,MATCH($A258,Úrvinnsla!$E$2:$E$421,0)),"")</f>
        <v/>
      </c>
      <c r="D258" s="62" t="str">
        <f ca="1">IF(OFFSET(Nafnalisti!$C$3,MATCH($B258,Nafnalisti!$B$4:$B$425,0),COUNTA($D$3:D$3))=0,"",OFFSET(Nafnalisti!$C$3,MATCH($B258,Nafnalisti!$B$4:$B$425,0),COUNTA($D$3:D$3)))</f>
        <v/>
      </c>
      <c r="E258" s="62" t="str">
        <f ca="1">IF(OFFSET(Nafnalisti!$C$3,MATCH($B258,Nafnalisti!$B$4:$B$425,0),COUNTA($D$3:E$3))=0,"",OFFSET(Nafnalisti!$C$3,MATCH($B258,Nafnalisti!$B$4:$B$425,0),COUNTA($D$3:E$3)))</f>
        <v/>
      </c>
      <c r="F258" s="62" t="str">
        <f ca="1">IF(OFFSET(Nafnalisti!$C$3,MATCH($B258,Nafnalisti!$B$4:$B$425,0),COUNTA($D$3:F$3))=0,"",OFFSET(Nafnalisti!$C$3,MATCH($B258,Nafnalisti!$B$4:$B$425,0),COUNTA($D$3:F$3)))</f>
        <v/>
      </c>
      <c r="G258" s="62" t="str">
        <f ca="1">IF(OFFSET(Nafnalisti!$C$3,MATCH($B258,Nafnalisti!$B$4:$B$425,0),COUNTA($D$3:G$3))=0,"",OFFSET(Nafnalisti!$C$3,MATCH($B258,Nafnalisti!$B$4:$B$425,0),COUNTA($D$3:G$3)))</f>
        <v/>
      </c>
      <c r="H258" s="62" t="str">
        <f ca="1">IF(OFFSET(Nafnalisti!$C$3,MATCH($B258,Nafnalisti!$B$4:$B$425,0),COUNTA($D$3:H$3))=0,"",OFFSET(Nafnalisti!$C$3,MATCH($B258,Nafnalisti!$B$4:$B$425,0),COUNTA($D$3:H$3)))</f>
        <v/>
      </c>
      <c r="I258" s="62" t="str">
        <f ca="1">IF(OFFSET(Nafnalisti!$C$3,MATCH($B258,Nafnalisti!$B$4:$B$425,0),COUNTA($D$3:I$3))=0,"",OFFSET(Nafnalisti!$C$3,MATCH($B258,Nafnalisti!$B$4:$B$425,0),COUNTA($D$3:I$3)))</f>
        <v/>
      </c>
      <c r="J258" s="62" t="str">
        <f ca="1">IF(OFFSET(Nafnalisti!$C$3,MATCH($B258,Nafnalisti!$B$4:$B$425,0),COUNTA($D$3:J$3))=0,"",OFFSET(Nafnalisti!$C$3,MATCH($B258,Nafnalisti!$B$4:$B$425,0),COUNTA($D$3:J$3)))</f>
        <v/>
      </c>
      <c r="K258" s="62" t="str">
        <f ca="1">IF(OFFSET(Nafnalisti!$C$3,MATCH($B258,Nafnalisti!$B$4:$B$425,0),COUNTA($D$3:K$3))=0,"",OFFSET(Nafnalisti!$C$3,MATCH($B258,Nafnalisti!$B$4:$B$425,0),COUNTA($D$3:K$3)))</f>
        <v/>
      </c>
      <c r="L258" s="62" t="str">
        <f ca="1">IF(OFFSET(Nafnalisti!$C$3,MATCH($B258,Nafnalisti!$B$4:$B$425,0),COUNTA($D$3:L$3))=0,"",OFFSET(Nafnalisti!$C$3,MATCH($B258,Nafnalisti!$B$4:$B$425,0),COUNTA($D$3:L$3)))</f>
        <v/>
      </c>
      <c r="M258" s="62" t="str">
        <f ca="1">IF(OFFSET(Nafnalisti!$C$3,MATCH($B258,Nafnalisti!$B$4:$B$425,0),COUNTA($D$3:M$3))=0,"",OFFSET(Nafnalisti!$C$3,MATCH($B258,Nafnalisti!$B$4:$B$425,0),COUNTA($D$3:M$3)))</f>
        <v/>
      </c>
    </row>
    <row r="259" spans="1:13" x14ac:dyDescent="0.2">
      <c r="A259" s="60" t="str">
        <f ca="1">IF(COUNT($A$4:A258)+1&gt;MAX(Nafnalisti!$S$4:$S$425),"",A258+1)</f>
        <v/>
      </c>
      <c r="B259" s="61" t="str">
        <f ca="1">IF(A259="","",IFERROR(INDEX(Úrvinnsla!$B$2:$B$421,MATCH($A259,Úrvinnsla!$E$2:$E$421,0)),""))</f>
        <v/>
      </c>
      <c r="C259" s="63" t="str">
        <f ca="1">IFERROR(INDEX(Úrvinnsla!$C$2:$C$421,MATCH($A259,Úrvinnsla!$E$2:$E$421,0)),"")</f>
        <v/>
      </c>
      <c r="D259" s="62" t="str">
        <f ca="1">IF(OFFSET(Nafnalisti!$C$3,MATCH($B259,Nafnalisti!$B$4:$B$425,0),COUNTA($D$3:D$3))=0,"",OFFSET(Nafnalisti!$C$3,MATCH($B259,Nafnalisti!$B$4:$B$425,0),COUNTA($D$3:D$3)))</f>
        <v/>
      </c>
      <c r="E259" s="62" t="str">
        <f ca="1">IF(OFFSET(Nafnalisti!$C$3,MATCH($B259,Nafnalisti!$B$4:$B$425,0),COUNTA($D$3:E$3))=0,"",OFFSET(Nafnalisti!$C$3,MATCH($B259,Nafnalisti!$B$4:$B$425,0),COUNTA($D$3:E$3)))</f>
        <v/>
      </c>
      <c r="F259" s="62" t="str">
        <f ca="1">IF(OFFSET(Nafnalisti!$C$3,MATCH($B259,Nafnalisti!$B$4:$B$425,0),COUNTA($D$3:F$3))=0,"",OFFSET(Nafnalisti!$C$3,MATCH($B259,Nafnalisti!$B$4:$B$425,0),COUNTA($D$3:F$3)))</f>
        <v/>
      </c>
      <c r="G259" s="62" t="str">
        <f ca="1">IF(OFFSET(Nafnalisti!$C$3,MATCH($B259,Nafnalisti!$B$4:$B$425,0),COUNTA($D$3:G$3))=0,"",OFFSET(Nafnalisti!$C$3,MATCH($B259,Nafnalisti!$B$4:$B$425,0),COUNTA($D$3:G$3)))</f>
        <v/>
      </c>
      <c r="H259" s="62" t="str">
        <f ca="1">IF(OFFSET(Nafnalisti!$C$3,MATCH($B259,Nafnalisti!$B$4:$B$425,0),COUNTA($D$3:H$3))=0,"",OFFSET(Nafnalisti!$C$3,MATCH($B259,Nafnalisti!$B$4:$B$425,0),COUNTA($D$3:H$3)))</f>
        <v/>
      </c>
      <c r="I259" s="62" t="str">
        <f ca="1">IF(OFFSET(Nafnalisti!$C$3,MATCH($B259,Nafnalisti!$B$4:$B$425,0),COUNTA($D$3:I$3))=0,"",OFFSET(Nafnalisti!$C$3,MATCH($B259,Nafnalisti!$B$4:$B$425,0),COUNTA($D$3:I$3)))</f>
        <v/>
      </c>
      <c r="J259" s="62" t="str">
        <f ca="1">IF(OFFSET(Nafnalisti!$C$3,MATCH($B259,Nafnalisti!$B$4:$B$425,0),COUNTA($D$3:J$3))=0,"",OFFSET(Nafnalisti!$C$3,MATCH($B259,Nafnalisti!$B$4:$B$425,0),COUNTA($D$3:J$3)))</f>
        <v/>
      </c>
      <c r="K259" s="62" t="str">
        <f ca="1">IF(OFFSET(Nafnalisti!$C$3,MATCH($B259,Nafnalisti!$B$4:$B$425,0),COUNTA($D$3:K$3))=0,"",OFFSET(Nafnalisti!$C$3,MATCH($B259,Nafnalisti!$B$4:$B$425,0),COUNTA($D$3:K$3)))</f>
        <v/>
      </c>
      <c r="L259" s="62" t="str">
        <f ca="1">IF(OFFSET(Nafnalisti!$C$3,MATCH($B259,Nafnalisti!$B$4:$B$425,0),COUNTA($D$3:L$3))=0,"",OFFSET(Nafnalisti!$C$3,MATCH($B259,Nafnalisti!$B$4:$B$425,0),COUNTA($D$3:L$3)))</f>
        <v/>
      </c>
      <c r="M259" s="62" t="str">
        <f ca="1">IF(OFFSET(Nafnalisti!$C$3,MATCH($B259,Nafnalisti!$B$4:$B$425,0),COUNTA($D$3:M$3))=0,"",OFFSET(Nafnalisti!$C$3,MATCH($B259,Nafnalisti!$B$4:$B$425,0),COUNTA($D$3:M$3)))</f>
        <v/>
      </c>
    </row>
    <row r="260" spans="1:13" x14ac:dyDescent="0.2">
      <c r="A260" s="60" t="str">
        <f ca="1">IF(COUNT($A$4:A259)+1&gt;MAX(Nafnalisti!$S$4:$S$425),"",A259+1)</f>
        <v/>
      </c>
      <c r="B260" s="61" t="str">
        <f ca="1">IF(A260="","",IFERROR(INDEX(Úrvinnsla!$B$2:$B$421,MATCH($A260,Úrvinnsla!$E$2:$E$421,0)),""))</f>
        <v/>
      </c>
      <c r="C260" s="63" t="str">
        <f ca="1">IFERROR(INDEX(Úrvinnsla!$C$2:$C$421,MATCH($A260,Úrvinnsla!$E$2:$E$421,0)),"")</f>
        <v/>
      </c>
      <c r="D260" s="62" t="str">
        <f ca="1">IF(OFFSET(Nafnalisti!$C$3,MATCH($B260,Nafnalisti!$B$4:$B$425,0),COUNTA($D$3:D$3))=0,"",OFFSET(Nafnalisti!$C$3,MATCH($B260,Nafnalisti!$B$4:$B$425,0),COUNTA($D$3:D$3)))</f>
        <v/>
      </c>
      <c r="E260" s="62" t="str">
        <f ca="1">IF(OFFSET(Nafnalisti!$C$3,MATCH($B260,Nafnalisti!$B$4:$B$425,0),COUNTA($D$3:E$3))=0,"",OFFSET(Nafnalisti!$C$3,MATCH($B260,Nafnalisti!$B$4:$B$425,0),COUNTA($D$3:E$3)))</f>
        <v/>
      </c>
      <c r="F260" s="62" t="str">
        <f ca="1">IF(OFFSET(Nafnalisti!$C$3,MATCH($B260,Nafnalisti!$B$4:$B$425,0),COUNTA($D$3:F$3))=0,"",OFFSET(Nafnalisti!$C$3,MATCH($B260,Nafnalisti!$B$4:$B$425,0),COUNTA($D$3:F$3)))</f>
        <v/>
      </c>
      <c r="G260" s="62" t="str">
        <f ca="1">IF(OFFSET(Nafnalisti!$C$3,MATCH($B260,Nafnalisti!$B$4:$B$425,0),COUNTA($D$3:G$3))=0,"",OFFSET(Nafnalisti!$C$3,MATCH($B260,Nafnalisti!$B$4:$B$425,0),COUNTA($D$3:G$3)))</f>
        <v/>
      </c>
      <c r="H260" s="62" t="str">
        <f ca="1">IF(OFFSET(Nafnalisti!$C$3,MATCH($B260,Nafnalisti!$B$4:$B$425,0),COUNTA($D$3:H$3))=0,"",OFFSET(Nafnalisti!$C$3,MATCH($B260,Nafnalisti!$B$4:$B$425,0),COUNTA($D$3:H$3)))</f>
        <v/>
      </c>
      <c r="I260" s="62" t="str">
        <f ca="1">IF(OFFSET(Nafnalisti!$C$3,MATCH($B260,Nafnalisti!$B$4:$B$425,0),COUNTA($D$3:I$3))=0,"",OFFSET(Nafnalisti!$C$3,MATCH($B260,Nafnalisti!$B$4:$B$425,0),COUNTA($D$3:I$3)))</f>
        <v/>
      </c>
      <c r="J260" s="62" t="str">
        <f ca="1">IF(OFFSET(Nafnalisti!$C$3,MATCH($B260,Nafnalisti!$B$4:$B$425,0),COUNTA($D$3:J$3))=0,"",OFFSET(Nafnalisti!$C$3,MATCH($B260,Nafnalisti!$B$4:$B$425,0),COUNTA($D$3:J$3)))</f>
        <v/>
      </c>
      <c r="K260" s="62" t="str">
        <f ca="1">IF(OFFSET(Nafnalisti!$C$3,MATCH($B260,Nafnalisti!$B$4:$B$425,0),COUNTA($D$3:K$3))=0,"",OFFSET(Nafnalisti!$C$3,MATCH($B260,Nafnalisti!$B$4:$B$425,0),COUNTA($D$3:K$3)))</f>
        <v/>
      </c>
      <c r="L260" s="62" t="str">
        <f ca="1">IF(OFFSET(Nafnalisti!$C$3,MATCH($B260,Nafnalisti!$B$4:$B$425,0),COUNTA($D$3:L$3))=0,"",OFFSET(Nafnalisti!$C$3,MATCH($B260,Nafnalisti!$B$4:$B$425,0),COUNTA($D$3:L$3)))</f>
        <v/>
      </c>
      <c r="M260" s="62" t="str">
        <f ca="1">IF(OFFSET(Nafnalisti!$C$3,MATCH($B260,Nafnalisti!$B$4:$B$425,0),COUNTA($D$3:M$3))=0,"",OFFSET(Nafnalisti!$C$3,MATCH($B260,Nafnalisti!$B$4:$B$425,0),COUNTA($D$3:M$3)))</f>
        <v/>
      </c>
    </row>
    <row r="261" spans="1:13" x14ac:dyDescent="0.2">
      <c r="A261" s="60" t="str">
        <f ca="1">IF(COUNT($A$4:A260)+1&gt;MAX(Nafnalisti!$S$4:$S$425),"",A260+1)</f>
        <v/>
      </c>
      <c r="B261" s="61" t="str">
        <f ca="1">IF(A261="","",IFERROR(INDEX(Úrvinnsla!$B$2:$B$421,MATCH($A261,Úrvinnsla!$E$2:$E$421,0)),""))</f>
        <v/>
      </c>
      <c r="C261" s="63" t="str">
        <f ca="1">IFERROR(INDEX(Úrvinnsla!$C$2:$C$421,MATCH($A261,Úrvinnsla!$E$2:$E$421,0)),"")</f>
        <v/>
      </c>
      <c r="D261" s="62" t="str">
        <f ca="1">IF(OFFSET(Nafnalisti!$C$3,MATCH($B261,Nafnalisti!$B$4:$B$425,0),COUNTA($D$3:D$3))=0,"",OFFSET(Nafnalisti!$C$3,MATCH($B261,Nafnalisti!$B$4:$B$425,0),COUNTA($D$3:D$3)))</f>
        <v/>
      </c>
      <c r="E261" s="62" t="str">
        <f ca="1">IF(OFFSET(Nafnalisti!$C$3,MATCH($B261,Nafnalisti!$B$4:$B$425,0),COUNTA($D$3:E$3))=0,"",OFFSET(Nafnalisti!$C$3,MATCH($B261,Nafnalisti!$B$4:$B$425,0),COUNTA($D$3:E$3)))</f>
        <v/>
      </c>
      <c r="F261" s="62" t="str">
        <f ca="1">IF(OFFSET(Nafnalisti!$C$3,MATCH($B261,Nafnalisti!$B$4:$B$425,0),COUNTA($D$3:F$3))=0,"",OFFSET(Nafnalisti!$C$3,MATCH($B261,Nafnalisti!$B$4:$B$425,0),COUNTA($D$3:F$3)))</f>
        <v/>
      </c>
      <c r="G261" s="62" t="str">
        <f ca="1">IF(OFFSET(Nafnalisti!$C$3,MATCH($B261,Nafnalisti!$B$4:$B$425,0),COUNTA($D$3:G$3))=0,"",OFFSET(Nafnalisti!$C$3,MATCH($B261,Nafnalisti!$B$4:$B$425,0),COUNTA($D$3:G$3)))</f>
        <v/>
      </c>
      <c r="H261" s="62" t="str">
        <f ca="1">IF(OFFSET(Nafnalisti!$C$3,MATCH($B261,Nafnalisti!$B$4:$B$425,0),COUNTA($D$3:H$3))=0,"",OFFSET(Nafnalisti!$C$3,MATCH($B261,Nafnalisti!$B$4:$B$425,0),COUNTA($D$3:H$3)))</f>
        <v/>
      </c>
      <c r="I261" s="62" t="str">
        <f ca="1">IF(OFFSET(Nafnalisti!$C$3,MATCH($B261,Nafnalisti!$B$4:$B$425,0),COUNTA($D$3:I$3))=0,"",OFFSET(Nafnalisti!$C$3,MATCH($B261,Nafnalisti!$B$4:$B$425,0),COUNTA($D$3:I$3)))</f>
        <v/>
      </c>
      <c r="J261" s="62" t="str">
        <f ca="1">IF(OFFSET(Nafnalisti!$C$3,MATCH($B261,Nafnalisti!$B$4:$B$425,0),COUNTA($D$3:J$3))=0,"",OFFSET(Nafnalisti!$C$3,MATCH($B261,Nafnalisti!$B$4:$B$425,0),COUNTA($D$3:J$3)))</f>
        <v/>
      </c>
      <c r="K261" s="62" t="str">
        <f ca="1">IF(OFFSET(Nafnalisti!$C$3,MATCH($B261,Nafnalisti!$B$4:$B$425,0),COUNTA($D$3:K$3))=0,"",OFFSET(Nafnalisti!$C$3,MATCH($B261,Nafnalisti!$B$4:$B$425,0),COUNTA($D$3:K$3)))</f>
        <v/>
      </c>
      <c r="L261" s="62" t="str">
        <f ca="1">IF(OFFSET(Nafnalisti!$C$3,MATCH($B261,Nafnalisti!$B$4:$B$425,0),COUNTA($D$3:L$3))=0,"",OFFSET(Nafnalisti!$C$3,MATCH($B261,Nafnalisti!$B$4:$B$425,0),COUNTA($D$3:L$3)))</f>
        <v/>
      </c>
      <c r="M261" s="62" t="str">
        <f ca="1">IF(OFFSET(Nafnalisti!$C$3,MATCH($B261,Nafnalisti!$B$4:$B$425,0),COUNTA($D$3:M$3))=0,"",OFFSET(Nafnalisti!$C$3,MATCH($B261,Nafnalisti!$B$4:$B$425,0),COUNTA($D$3:M$3)))</f>
        <v/>
      </c>
    </row>
    <row r="262" spans="1:13" x14ac:dyDescent="0.2">
      <c r="A262" s="60" t="str">
        <f ca="1">IF(COUNT($A$4:A261)+1&gt;MAX(Nafnalisti!$S$4:$S$425),"",A261+1)</f>
        <v/>
      </c>
      <c r="B262" s="61" t="str">
        <f ca="1">IF(A262="","",IFERROR(INDEX(Úrvinnsla!$B$2:$B$421,MATCH($A262,Úrvinnsla!$E$2:$E$421,0)),""))</f>
        <v/>
      </c>
      <c r="C262" s="63" t="str">
        <f ca="1">IFERROR(INDEX(Úrvinnsla!$C$2:$C$421,MATCH($A262,Úrvinnsla!$E$2:$E$421,0)),"")</f>
        <v/>
      </c>
      <c r="D262" s="62" t="str">
        <f ca="1">IF(OFFSET(Nafnalisti!$C$3,MATCH($B262,Nafnalisti!$B$4:$B$425,0),COUNTA($D$3:D$3))=0,"",OFFSET(Nafnalisti!$C$3,MATCH($B262,Nafnalisti!$B$4:$B$425,0),COUNTA($D$3:D$3)))</f>
        <v/>
      </c>
      <c r="E262" s="62" t="str">
        <f ca="1">IF(OFFSET(Nafnalisti!$C$3,MATCH($B262,Nafnalisti!$B$4:$B$425,0),COUNTA($D$3:E$3))=0,"",OFFSET(Nafnalisti!$C$3,MATCH($B262,Nafnalisti!$B$4:$B$425,0),COUNTA($D$3:E$3)))</f>
        <v/>
      </c>
      <c r="F262" s="62" t="str">
        <f ca="1">IF(OFFSET(Nafnalisti!$C$3,MATCH($B262,Nafnalisti!$B$4:$B$425,0),COUNTA($D$3:F$3))=0,"",OFFSET(Nafnalisti!$C$3,MATCH($B262,Nafnalisti!$B$4:$B$425,0),COUNTA($D$3:F$3)))</f>
        <v/>
      </c>
      <c r="G262" s="62" t="str">
        <f ca="1">IF(OFFSET(Nafnalisti!$C$3,MATCH($B262,Nafnalisti!$B$4:$B$425,0),COUNTA($D$3:G$3))=0,"",OFFSET(Nafnalisti!$C$3,MATCH($B262,Nafnalisti!$B$4:$B$425,0),COUNTA($D$3:G$3)))</f>
        <v/>
      </c>
      <c r="H262" s="62" t="str">
        <f ca="1">IF(OFFSET(Nafnalisti!$C$3,MATCH($B262,Nafnalisti!$B$4:$B$425,0),COUNTA($D$3:H$3))=0,"",OFFSET(Nafnalisti!$C$3,MATCH($B262,Nafnalisti!$B$4:$B$425,0),COUNTA($D$3:H$3)))</f>
        <v/>
      </c>
      <c r="I262" s="62" t="str">
        <f ca="1">IF(OFFSET(Nafnalisti!$C$3,MATCH($B262,Nafnalisti!$B$4:$B$425,0),COUNTA($D$3:I$3))=0,"",OFFSET(Nafnalisti!$C$3,MATCH($B262,Nafnalisti!$B$4:$B$425,0),COUNTA($D$3:I$3)))</f>
        <v/>
      </c>
      <c r="J262" s="62" t="str">
        <f ca="1">IF(OFFSET(Nafnalisti!$C$3,MATCH($B262,Nafnalisti!$B$4:$B$425,0),COUNTA($D$3:J$3))=0,"",OFFSET(Nafnalisti!$C$3,MATCH($B262,Nafnalisti!$B$4:$B$425,0),COUNTA($D$3:J$3)))</f>
        <v/>
      </c>
      <c r="K262" s="62" t="str">
        <f ca="1">IF(OFFSET(Nafnalisti!$C$3,MATCH($B262,Nafnalisti!$B$4:$B$425,0),COUNTA($D$3:K$3))=0,"",OFFSET(Nafnalisti!$C$3,MATCH($B262,Nafnalisti!$B$4:$B$425,0),COUNTA($D$3:K$3)))</f>
        <v/>
      </c>
      <c r="L262" s="62" t="str">
        <f ca="1">IF(OFFSET(Nafnalisti!$C$3,MATCH($B262,Nafnalisti!$B$4:$B$425,0),COUNTA($D$3:L$3))=0,"",OFFSET(Nafnalisti!$C$3,MATCH($B262,Nafnalisti!$B$4:$B$425,0),COUNTA($D$3:L$3)))</f>
        <v/>
      </c>
      <c r="M262" s="62" t="str">
        <f ca="1">IF(OFFSET(Nafnalisti!$C$3,MATCH($B262,Nafnalisti!$B$4:$B$425,0),COUNTA($D$3:M$3))=0,"",OFFSET(Nafnalisti!$C$3,MATCH($B262,Nafnalisti!$B$4:$B$425,0),COUNTA($D$3:M$3)))</f>
        <v/>
      </c>
    </row>
    <row r="263" spans="1:13" x14ac:dyDescent="0.2">
      <c r="A263" s="60" t="str">
        <f ca="1">IF(COUNT($A$4:A262)+1&gt;MAX(Nafnalisti!$S$4:$S$425),"",A262+1)</f>
        <v/>
      </c>
      <c r="B263" s="61" t="str">
        <f ca="1">IF(A263="","",IFERROR(INDEX(Úrvinnsla!$B$2:$B$421,MATCH($A263,Úrvinnsla!$E$2:$E$421,0)),""))</f>
        <v/>
      </c>
      <c r="C263" s="63" t="str">
        <f ca="1">IFERROR(INDEX(Úrvinnsla!$C$2:$C$421,MATCH($A263,Úrvinnsla!$E$2:$E$421,0)),"")</f>
        <v/>
      </c>
      <c r="D263" s="62" t="str">
        <f ca="1">IF(OFFSET(Nafnalisti!$C$3,MATCH($B263,Nafnalisti!$B$4:$B$425,0),COUNTA($D$3:D$3))=0,"",OFFSET(Nafnalisti!$C$3,MATCH($B263,Nafnalisti!$B$4:$B$425,0),COUNTA($D$3:D$3)))</f>
        <v/>
      </c>
      <c r="E263" s="62" t="str">
        <f ca="1">IF(OFFSET(Nafnalisti!$C$3,MATCH($B263,Nafnalisti!$B$4:$B$425,0),COUNTA($D$3:E$3))=0,"",OFFSET(Nafnalisti!$C$3,MATCH($B263,Nafnalisti!$B$4:$B$425,0),COUNTA($D$3:E$3)))</f>
        <v/>
      </c>
      <c r="F263" s="62" t="str">
        <f ca="1">IF(OFFSET(Nafnalisti!$C$3,MATCH($B263,Nafnalisti!$B$4:$B$425,0),COUNTA($D$3:F$3))=0,"",OFFSET(Nafnalisti!$C$3,MATCH($B263,Nafnalisti!$B$4:$B$425,0),COUNTA($D$3:F$3)))</f>
        <v/>
      </c>
      <c r="G263" s="62" t="str">
        <f ca="1">IF(OFFSET(Nafnalisti!$C$3,MATCH($B263,Nafnalisti!$B$4:$B$425,0),COUNTA($D$3:G$3))=0,"",OFFSET(Nafnalisti!$C$3,MATCH($B263,Nafnalisti!$B$4:$B$425,0),COUNTA($D$3:G$3)))</f>
        <v/>
      </c>
      <c r="H263" s="62" t="str">
        <f ca="1">IF(OFFSET(Nafnalisti!$C$3,MATCH($B263,Nafnalisti!$B$4:$B$425,0),COUNTA($D$3:H$3))=0,"",OFFSET(Nafnalisti!$C$3,MATCH($B263,Nafnalisti!$B$4:$B$425,0),COUNTA($D$3:H$3)))</f>
        <v/>
      </c>
      <c r="I263" s="62" t="str">
        <f ca="1">IF(OFFSET(Nafnalisti!$C$3,MATCH($B263,Nafnalisti!$B$4:$B$425,0),COUNTA($D$3:I$3))=0,"",OFFSET(Nafnalisti!$C$3,MATCH($B263,Nafnalisti!$B$4:$B$425,0),COUNTA($D$3:I$3)))</f>
        <v/>
      </c>
      <c r="J263" s="62" t="str">
        <f ca="1">IF(OFFSET(Nafnalisti!$C$3,MATCH($B263,Nafnalisti!$B$4:$B$425,0),COUNTA($D$3:J$3))=0,"",OFFSET(Nafnalisti!$C$3,MATCH($B263,Nafnalisti!$B$4:$B$425,0),COUNTA($D$3:J$3)))</f>
        <v/>
      </c>
      <c r="K263" s="62" t="str">
        <f ca="1">IF(OFFSET(Nafnalisti!$C$3,MATCH($B263,Nafnalisti!$B$4:$B$425,0),COUNTA($D$3:K$3))=0,"",OFFSET(Nafnalisti!$C$3,MATCH($B263,Nafnalisti!$B$4:$B$425,0),COUNTA($D$3:K$3)))</f>
        <v/>
      </c>
      <c r="L263" s="62" t="str">
        <f ca="1">IF(OFFSET(Nafnalisti!$C$3,MATCH($B263,Nafnalisti!$B$4:$B$425,0),COUNTA($D$3:L$3))=0,"",OFFSET(Nafnalisti!$C$3,MATCH($B263,Nafnalisti!$B$4:$B$425,0),COUNTA($D$3:L$3)))</f>
        <v/>
      </c>
      <c r="M263" s="62" t="str">
        <f ca="1">IF(OFFSET(Nafnalisti!$C$3,MATCH($B263,Nafnalisti!$B$4:$B$425,0),COUNTA($D$3:M$3))=0,"",OFFSET(Nafnalisti!$C$3,MATCH($B263,Nafnalisti!$B$4:$B$425,0),COUNTA($D$3:M$3)))</f>
        <v/>
      </c>
    </row>
    <row r="264" spans="1:13" x14ac:dyDescent="0.2">
      <c r="A264" s="60" t="str">
        <f ca="1">IF(COUNT($A$4:A263)+1&gt;MAX(Nafnalisti!$S$4:$S$425),"",A263+1)</f>
        <v/>
      </c>
      <c r="B264" s="61" t="str">
        <f ca="1">IF(A264="","",IFERROR(INDEX(Úrvinnsla!$B$2:$B$421,MATCH($A264,Úrvinnsla!$E$2:$E$421,0)),""))</f>
        <v/>
      </c>
      <c r="C264" s="63" t="str">
        <f ca="1">IFERROR(INDEX(Úrvinnsla!$C$2:$C$421,MATCH($A264,Úrvinnsla!$E$2:$E$421,0)),"")</f>
        <v/>
      </c>
      <c r="D264" s="62" t="str">
        <f ca="1">IF(OFFSET(Nafnalisti!$C$3,MATCH($B264,Nafnalisti!$B$4:$B$425,0),COUNTA($D$3:D$3))=0,"",OFFSET(Nafnalisti!$C$3,MATCH($B264,Nafnalisti!$B$4:$B$425,0),COUNTA($D$3:D$3)))</f>
        <v/>
      </c>
      <c r="E264" s="62" t="str">
        <f ca="1">IF(OFFSET(Nafnalisti!$C$3,MATCH($B264,Nafnalisti!$B$4:$B$425,0),COUNTA($D$3:E$3))=0,"",OFFSET(Nafnalisti!$C$3,MATCH($B264,Nafnalisti!$B$4:$B$425,0),COUNTA($D$3:E$3)))</f>
        <v/>
      </c>
      <c r="F264" s="62" t="str">
        <f ca="1">IF(OFFSET(Nafnalisti!$C$3,MATCH($B264,Nafnalisti!$B$4:$B$425,0),COUNTA($D$3:F$3))=0,"",OFFSET(Nafnalisti!$C$3,MATCH($B264,Nafnalisti!$B$4:$B$425,0),COUNTA($D$3:F$3)))</f>
        <v/>
      </c>
      <c r="G264" s="62" t="str">
        <f ca="1">IF(OFFSET(Nafnalisti!$C$3,MATCH($B264,Nafnalisti!$B$4:$B$425,0),COUNTA($D$3:G$3))=0,"",OFFSET(Nafnalisti!$C$3,MATCH($B264,Nafnalisti!$B$4:$B$425,0),COUNTA($D$3:G$3)))</f>
        <v/>
      </c>
      <c r="H264" s="62" t="str">
        <f ca="1">IF(OFFSET(Nafnalisti!$C$3,MATCH($B264,Nafnalisti!$B$4:$B$425,0),COUNTA($D$3:H$3))=0,"",OFFSET(Nafnalisti!$C$3,MATCH($B264,Nafnalisti!$B$4:$B$425,0),COUNTA($D$3:H$3)))</f>
        <v/>
      </c>
      <c r="I264" s="62" t="str">
        <f ca="1">IF(OFFSET(Nafnalisti!$C$3,MATCH($B264,Nafnalisti!$B$4:$B$425,0),COUNTA($D$3:I$3))=0,"",OFFSET(Nafnalisti!$C$3,MATCH($B264,Nafnalisti!$B$4:$B$425,0),COUNTA($D$3:I$3)))</f>
        <v/>
      </c>
      <c r="J264" s="62" t="str">
        <f ca="1">IF(OFFSET(Nafnalisti!$C$3,MATCH($B264,Nafnalisti!$B$4:$B$425,0),COUNTA($D$3:J$3))=0,"",OFFSET(Nafnalisti!$C$3,MATCH($B264,Nafnalisti!$B$4:$B$425,0),COUNTA($D$3:J$3)))</f>
        <v/>
      </c>
      <c r="K264" s="62" t="str">
        <f ca="1">IF(OFFSET(Nafnalisti!$C$3,MATCH($B264,Nafnalisti!$B$4:$B$425,0),COUNTA($D$3:K$3))=0,"",OFFSET(Nafnalisti!$C$3,MATCH($B264,Nafnalisti!$B$4:$B$425,0),COUNTA($D$3:K$3)))</f>
        <v/>
      </c>
      <c r="L264" s="62" t="str">
        <f ca="1">IF(OFFSET(Nafnalisti!$C$3,MATCH($B264,Nafnalisti!$B$4:$B$425,0),COUNTA($D$3:L$3))=0,"",OFFSET(Nafnalisti!$C$3,MATCH($B264,Nafnalisti!$B$4:$B$425,0),COUNTA($D$3:L$3)))</f>
        <v/>
      </c>
      <c r="M264" s="62" t="str">
        <f ca="1">IF(OFFSET(Nafnalisti!$C$3,MATCH($B264,Nafnalisti!$B$4:$B$425,0),COUNTA($D$3:M$3))=0,"",OFFSET(Nafnalisti!$C$3,MATCH($B264,Nafnalisti!$B$4:$B$425,0),COUNTA($D$3:M$3)))</f>
        <v/>
      </c>
    </row>
    <row r="265" spans="1:13" x14ac:dyDescent="0.2">
      <c r="A265" s="60" t="str">
        <f ca="1">IF(COUNT($A$4:A264)+1&gt;MAX(Nafnalisti!$S$4:$S$425),"",A264+1)</f>
        <v/>
      </c>
      <c r="B265" s="61" t="str">
        <f ca="1">IF(A265="","",IFERROR(INDEX(Úrvinnsla!$B$2:$B$421,MATCH($A265,Úrvinnsla!$E$2:$E$421,0)),""))</f>
        <v/>
      </c>
      <c r="C265" s="63" t="str">
        <f ca="1">IFERROR(INDEX(Úrvinnsla!$C$2:$C$421,MATCH($A265,Úrvinnsla!$E$2:$E$421,0)),"")</f>
        <v/>
      </c>
      <c r="D265" s="62" t="str">
        <f ca="1">IF(OFFSET(Nafnalisti!$C$3,MATCH($B265,Nafnalisti!$B$4:$B$425,0),COUNTA($D$3:D$3))=0,"",OFFSET(Nafnalisti!$C$3,MATCH($B265,Nafnalisti!$B$4:$B$425,0),COUNTA($D$3:D$3)))</f>
        <v/>
      </c>
      <c r="E265" s="62" t="str">
        <f ca="1">IF(OFFSET(Nafnalisti!$C$3,MATCH($B265,Nafnalisti!$B$4:$B$425,0),COUNTA($D$3:E$3))=0,"",OFFSET(Nafnalisti!$C$3,MATCH($B265,Nafnalisti!$B$4:$B$425,0),COUNTA($D$3:E$3)))</f>
        <v/>
      </c>
      <c r="F265" s="62" t="str">
        <f ca="1">IF(OFFSET(Nafnalisti!$C$3,MATCH($B265,Nafnalisti!$B$4:$B$425,0),COUNTA($D$3:F$3))=0,"",OFFSET(Nafnalisti!$C$3,MATCH($B265,Nafnalisti!$B$4:$B$425,0),COUNTA($D$3:F$3)))</f>
        <v/>
      </c>
      <c r="G265" s="62" t="str">
        <f ca="1">IF(OFFSET(Nafnalisti!$C$3,MATCH($B265,Nafnalisti!$B$4:$B$425,0),COUNTA($D$3:G$3))=0,"",OFFSET(Nafnalisti!$C$3,MATCH($B265,Nafnalisti!$B$4:$B$425,0),COUNTA($D$3:G$3)))</f>
        <v/>
      </c>
      <c r="H265" s="62" t="str">
        <f ca="1">IF(OFFSET(Nafnalisti!$C$3,MATCH($B265,Nafnalisti!$B$4:$B$425,0),COUNTA($D$3:H$3))=0,"",OFFSET(Nafnalisti!$C$3,MATCH($B265,Nafnalisti!$B$4:$B$425,0),COUNTA($D$3:H$3)))</f>
        <v/>
      </c>
      <c r="I265" s="62" t="str">
        <f ca="1">IF(OFFSET(Nafnalisti!$C$3,MATCH($B265,Nafnalisti!$B$4:$B$425,0),COUNTA($D$3:I$3))=0,"",OFFSET(Nafnalisti!$C$3,MATCH($B265,Nafnalisti!$B$4:$B$425,0),COUNTA($D$3:I$3)))</f>
        <v/>
      </c>
      <c r="J265" s="62" t="str">
        <f ca="1">IF(OFFSET(Nafnalisti!$C$3,MATCH($B265,Nafnalisti!$B$4:$B$425,0),COUNTA($D$3:J$3))=0,"",OFFSET(Nafnalisti!$C$3,MATCH($B265,Nafnalisti!$B$4:$B$425,0),COUNTA($D$3:J$3)))</f>
        <v/>
      </c>
      <c r="K265" s="62" t="str">
        <f ca="1">IF(OFFSET(Nafnalisti!$C$3,MATCH($B265,Nafnalisti!$B$4:$B$425,0),COUNTA($D$3:K$3))=0,"",OFFSET(Nafnalisti!$C$3,MATCH($B265,Nafnalisti!$B$4:$B$425,0),COUNTA($D$3:K$3)))</f>
        <v/>
      </c>
      <c r="L265" s="62" t="str">
        <f ca="1">IF(OFFSET(Nafnalisti!$C$3,MATCH($B265,Nafnalisti!$B$4:$B$425,0),COUNTA($D$3:L$3))=0,"",OFFSET(Nafnalisti!$C$3,MATCH($B265,Nafnalisti!$B$4:$B$425,0),COUNTA($D$3:L$3)))</f>
        <v/>
      </c>
      <c r="M265" s="62" t="str">
        <f ca="1">IF(OFFSET(Nafnalisti!$C$3,MATCH($B265,Nafnalisti!$B$4:$B$425,0),COUNTA($D$3:M$3))=0,"",OFFSET(Nafnalisti!$C$3,MATCH($B265,Nafnalisti!$B$4:$B$425,0),COUNTA($D$3:M$3)))</f>
        <v/>
      </c>
    </row>
    <row r="266" spans="1:13" x14ac:dyDescent="0.2">
      <c r="A266" s="60" t="str">
        <f ca="1">IF(COUNT($A$4:A265)+1&gt;MAX(Nafnalisti!$S$4:$S$425),"",A265+1)</f>
        <v/>
      </c>
      <c r="B266" s="61" t="str">
        <f ca="1">IF(A266="","",IFERROR(INDEX(Úrvinnsla!$B$2:$B$421,MATCH($A266,Úrvinnsla!$E$2:$E$421,0)),""))</f>
        <v/>
      </c>
      <c r="C266" s="63" t="str">
        <f ca="1">IFERROR(INDEX(Úrvinnsla!$C$2:$C$421,MATCH($A266,Úrvinnsla!$E$2:$E$421,0)),"")</f>
        <v/>
      </c>
      <c r="D266" s="62" t="str">
        <f ca="1">IF(OFFSET(Nafnalisti!$C$3,MATCH($B266,Nafnalisti!$B$4:$B$425,0),COUNTA($D$3:D$3))=0,"",OFFSET(Nafnalisti!$C$3,MATCH($B266,Nafnalisti!$B$4:$B$425,0),COUNTA($D$3:D$3)))</f>
        <v/>
      </c>
      <c r="E266" s="62" t="str">
        <f ca="1">IF(OFFSET(Nafnalisti!$C$3,MATCH($B266,Nafnalisti!$B$4:$B$425,0),COUNTA($D$3:E$3))=0,"",OFFSET(Nafnalisti!$C$3,MATCH($B266,Nafnalisti!$B$4:$B$425,0),COUNTA($D$3:E$3)))</f>
        <v/>
      </c>
      <c r="F266" s="62" t="str">
        <f ca="1">IF(OFFSET(Nafnalisti!$C$3,MATCH($B266,Nafnalisti!$B$4:$B$425,0),COUNTA($D$3:F$3))=0,"",OFFSET(Nafnalisti!$C$3,MATCH($B266,Nafnalisti!$B$4:$B$425,0),COUNTA($D$3:F$3)))</f>
        <v/>
      </c>
      <c r="G266" s="62" t="str">
        <f ca="1">IF(OFFSET(Nafnalisti!$C$3,MATCH($B266,Nafnalisti!$B$4:$B$425,0),COUNTA($D$3:G$3))=0,"",OFFSET(Nafnalisti!$C$3,MATCH($B266,Nafnalisti!$B$4:$B$425,0),COUNTA($D$3:G$3)))</f>
        <v/>
      </c>
      <c r="H266" s="62" t="str">
        <f ca="1">IF(OFFSET(Nafnalisti!$C$3,MATCH($B266,Nafnalisti!$B$4:$B$425,0),COUNTA($D$3:H$3))=0,"",OFFSET(Nafnalisti!$C$3,MATCH($B266,Nafnalisti!$B$4:$B$425,0),COUNTA($D$3:H$3)))</f>
        <v/>
      </c>
      <c r="I266" s="62" t="str">
        <f ca="1">IF(OFFSET(Nafnalisti!$C$3,MATCH($B266,Nafnalisti!$B$4:$B$425,0),COUNTA($D$3:I$3))=0,"",OFFSET(Nafnalisti!$C$3,MATCH($B266,Nafnalisti!$B$4:$B$425,0),COUNTA($D$3:I$3)))</f>
        <v/>
      </c>
      <c r="J266" s="62" t="str">
        <f ca="1">IF(OFFSET(Nafnalisti!$C$3,MATCH($B266,Nafnalisti!$B$4:$B$425,0),COUNTA($D$3:J$3))=0,"",OFFSET(Nafnalisti!$C$3,MATCH($B266,Nafnalisti!$B$4:$B$425,0),COUNTA($D$3:J$3)))</f>
        <v/>
      </c>
      <c r="K266" s="62" t="str">
        <f ca="1">IF(OFFSET(Nafnalisti!$C$3,MATCH($B266,Nafnalisti!$B$4:$B$425,0),COUNTA($D$3:K$3))=0,"",OFFSET(Nafnalisti!$C$3,MATCH($B266,Nafnalisti!$B$4:$B$425,0),COUNTA($D$3:K$3)))</f>
        <v/>
      </c>
      <c r="L266" s="62" t="str">
        <f ca="1">IF(OFFSET(Nafnalisti!$C$3,MATCH($B266,Nafnalisti!$B$4:$B$425,0),COUNTA($D$3:L$3))=0,"",OFFSET(Nafnalisti!$C$3,MATCH($B266,Nafnalisti!$B$4:$B$425,0),COUNTA($D$3:L$3)))</f>
        <v/>
      </c>
      <c r="M266" s="62" t="str">
        <f ca="1">IF(OFFSET(Nafnalisti!$C$3,MATCH($B266,Nafnalisti!$B$4:$B$425,0),COUNTA($D$3:M$3))=0,"",OFFSET(Nafnalisti!$C$3,MATCH($B266,Nafnalisti!$B$4:$B$425,0),COUNTA($D$3:M$3)))</f>
        <v/>
      </c>
    </row>
    <row r="267" spans="1:13" x14ac:dyDescent="0.2">
      <c r="A267" s="60" t="str">
        <f ca="1">IF(COUNT($A$4:A266)+1&gt;MAX(Nafnalisti!$S$4:$S$425),"",A266+1)</f>
        <v/>
      </c>
      <c r="B267" s="61" t="str">
        <f ca="1">IF(A267="","",IFERROR(INDEX(Úrvinnsla!$B$2:$B$421,MATCH($A267,Úrvinnsla!$E$2:$E$421,0)),""))</f>
        <v/>
      </c>
      <c r="C267" s="63" t="str">
        <f ca="1">IFERROR(INDEX(Úrvinnsla!$C$2:$C$421,MATCH($A267,Úrvinnsla!$E$2:$E$421,0)),"")</f>
        <v/>
      </c>
      <c r="D267" s="62" t="str">
        <f ca="1">IF(OFFSET(Nafnalisti!$C$3,MATCH($B267,Nafnalisti!$B$4:$B$425,0),COUNTA($D$3:D$3))=0,"",OFFSET(Nafnalisti!$C$3,MATCH($B267,Nafnalisti!$B$4:$B$425,0),COUNTA($D$3:D$3)))</f>
        <v/>
      </c>
      <c r="E267" s="62" t="str">
        <f ca="1">IF(OFFSET(Nafnalisti!$C$3,MATCH($B267,Nafnalisti!$B$4:$B$425,0),COUNTA($D$3:E$3))=0,"",OFFSET(Nafnalisti!$C$3,MATCH($B267,Nafnalisti!$B$4:$B$425,0),COUNTA($D$3:E$3)))</f>
        <v/>
      </c>
      <c r="F267" s="62" t="str">
        <f ca="1">IF(OFFSET(Nafnalisti!$C$3,MATCH($B267,Nafnalisti!$B$4:$B$425,0),COUNTA($D$3:F$3))=0,"",OFFSET(Nafnalisti!$C$3,MATCH($B267,Nafnalisti!$B$4:$B$425,0),COUNTA($D$3:F$3)))</f>
        <v/>
      </c>
      <c r="G267" s="62" t="str">
        <f ca="1">IF(OFFSET(Nafnalisti!$C$3,MATCH($B267,Nafnalisti!$B$4:$B$425,0),COUNTA($D$3:G$3))=0,"",OFFSET(Nafnalisti!$C$3,MATCH($B267,Nafnalisti!$B$4:$B$425,0),COUNTA($D$3:G$3)))</f>
        <v/>
      </c>
      <c r="H267" s="62" t="str">
        <f ca="1">IF(OFFSET(Nafnalisti!$C$3,MATCH($B267,Nafnalisti!$B$4:$B$425,0),COUNTA($D$3:H$3))=0,"",OFFSET(Nafnalisti!$C$3,MATCH($B267,Nafnalisti!$B$4:$B$425,0),COUNTA($D$3:H$3)))</f>
        <v/>
      </c>
      <c r="I267" s="62" t="str">
        <f ca="1">IF(OFFSET(Nafnalisti!$C$3,MATCH($B267,Nafnalisti!$B$4:$B$425,0),COUNTA($D$3:I$3))=0,"",OFFSET(Nafnalisti!$C$3,MATCH($B267,Nafnalisti!$B$4:$B$425,0),COUNTA($D$3:I$3)))</f>
        <v/>
      </c>
      <c r="J267" s="62" t="str">
        <f ca="1">IF(OFFSET(Nafnalisti!$C$3,MATCH($B267,Nafnalisti!$B$4:$B$425,0),COUNTA($D$3:J$3))=0,"",OFFSET(Nafnalisti!$C$3,MATCH($B267,Nafnalisti!$B$4:$B$425,0),COUNTA($D$3:J$3)))</f>
        <v/>
      </c>
      <c r="K267" s="62" t="str">
        <f ca="1">IF(OFFSET(Nafnalisti!$C$3,MATCH($B267,Nafnalisti!$B$4:$B$425,0),COUNTA($D$3:K$3))=0,"",OFFSET(Nafnalisti!$C$3,MATCH($B267,Nafnalisti!$B$4:$B$425,0),COUNTA($D$3:K$3)))</f>
        <v/>
      </c>
      <c r="L267" s="62" t="str">
        <f ca="1">IF(OFFSET(Nafnalisti!$C$3,MATCH($B267,Nafnalisti!$B$4:$B$425,0),COUNTA($D$3:L$3))=0,"",OFFSET(Nafnalisti!$C$3,MATCH($B267,Nafnalisti!$B$4:$B$425,0),COUNTA($D$3:L$3)))</f>
        <v/>
      </c>
      <c r="M267" s="62" t="str">
        <f ca="1">IF(OFFSET(Nafnalisti!$C$3,MATCH($B267,Nafnalisti!$B$4:$B$425,0),COUNTA($D$3:M$3))=0,"",OFFSET(Nafnalisti!$C$3,MATCH($B267,Nafnalisti!$B$4:$B$425,0),COUNTA($D$3:M$3)))</f>
        <v/>
      </c>
    </row>
    <row r="268" spans="1:13" x14ac:dyDescent="0.2">
      <c r="A268" s="60" t="str">
        <f ca="1">IF(COUNT($A$4:A267)+1&gt;MAX(Nafnalisti!$S$4:$S$425),"",A267+1)</f>
        <v/>
      </c>
      <c r="B268" s="61" t="str">
        <f ca="1">IF(A268="","",IFERROR(INDEX(Úrvinnsla!$B$2:$B$421,MATCH($A268,Úrvinnsla!$E$2:$E$421,0)),""))</f>
        <v/>
      </c>
      <c r="C268" s="63" t="str">
        <f ca="1">IFERROR(INDEX(Úrvinnsla!$C$2:$C$421,MATCH($A268,Úrvinnsla!$E$2:$E$421,0)),"")</f>
        <v/>
      </c>
      <c r="D268" s="62" t="str">
        <f ca="1">IF(OFFSET(Nafnalisti!$C$3,MATCH($B268,Nafnalisti!$B$4:$B$425,0),COUNTA($D$3:D$3))=0,"",OFFSET(Nafnalisti!$C$3,MATCH($B268,Nafnalisti!$B$4:$B$425,0),COUNTA($D$3:D$3)))</f>
        <v/>
      </c>
      <c r="E268" s="62" t="str">
        <f ca="1">IF(OFFSET(Nafnalisti!$C$3,MATCH($B268,Nafnalisti!$B$4:$B$425,0),COUNTA($D$3:E$3))=0,"",OFFSET(Nafnalisti!$C$3,MATCH($B268,Nafnalisti!$B$4:$B$425,0),COUNTA($D$3:E$3)))</f>
        <v/>
      </c>
      <c r="F268" s="62" t="str">
        <f ca="1">IF(OFFSET(Nafnalisti!$C$3,MATCH($B268,Nafnalisti!$B$4:$B$425,0),COUNTA($D$3:F$3))=0,"",OFFSET(Nafnalisti!$C$3,MATCH($B268,Nafnalisti!$B$4:$B$425,0),COUNTA($D$3:F$3)))</f>
        <v/>
      </c>
      <c r="G268" s="62" t="str">
        <f ca="1">IF(OFFSET(Nafnalisti!$C$3,MATCH($B268,Nafnalisti!$B$4:$B$425,0),COUNTA($D$3:G$3))=0,"",OFFSET(Nafnalisti!$C$3,MATCH($B268,Nafnalisti!$B$4:$B$425,0),COUNTA($D$3:G$3)))</f>
        <v/>
      </c>
      <c r="H268" s="62" t="str">
        <f ca="1">IF(OFFSET(Nafnalisti!$C$3,MATCH($B268,Nafnalisti!$B$4:$B$425,0),COUNTA($D$3:H$3))=0,"",OFFSET(Nafnalisti!$C$3,MATCH($B268,Nafnalisti!$B$4:$B$425,0),COUNTA($D$3:H$3)))</f>
        <v/>
      </c>
      <c r="I268" s="62" t="str">
        <f ca="1">IF(OFFSET(Nafnalisti!$C$3,MATCH($B268,Nafnalisti!$B$4:$B$425,0),COUNTA($D$3:I$3))=0,"",OFFSET(Nafnalisti!$C$3,MATCH($B268,Nafnalisti!$B$4:$B$425,0),COUNTA($D$3:I$3)))</f>
        <v/>
      </c>
      <c r="J268" s="62" t="str">
        <f ca="1">IF(OFFSET(Nafnalisti!$C$3,MATCH($B268,Nafnalisti!$B$4:$B$425,0),COUNTA($D$3:J$3))=0,"",OFFSET(Nafnalisti!$C$3,MATCH($B268,Nafnalisti!$B$4:$B$425,0),COUNTA($D$3:J$3)))</f>
        <v/>
      </c>
      <c r="K268" s="62" t="str">
        <f ca="1">IF(OFFSET(Nafnalisti!$C$3,MATCH($B268,Nafnalisti!$B$4:$B$425,0),COUNTA($D$3:K$3))=0,"",OFFSET(Nafnalisti!$C$3,MATCH($B268,Nafnalisti!$B$4:$B$425,0),COUNTA($D$3:K$3)))</f>
        <v/>
      </c>
      <c r="L268" s="62" t="str">
        <f ca="1">IF(OFFSET(Nafnalisti!$C$3,MATCH($B268,Nafnalisti!$B$4:$B$425,0),COUNTA($D$3:L$3))=0,"",OFFSET(Nafnalisti!$C$3,MATCH($B268,Nafnalisti!$B$4:$B$425,0),COUNTA($D$3:L$3)))</f>
        <v/>
      </c>
      <c r="M268" s="62" t="str">
        <f ca="1">IF(OFFSET(Nafnalisti!$C$3,MATCH($B268,Nafnalisti!$B$4:$B$425,0),COUNTA($D$3:M$3))=0,"",OFFSET(Nafnalisti!$C$3,MATCH($B268,Nafnalisti!$B$4:$B$425,0),COUNTA($D$3:M$3)))</f>
        <v/>
      </c>
    </row>
    <row r="269" spans="1:13" x14ac:dyDescent="0.2">
      <c r="A269" s="60" t="str">
        <f ca="1">IF(COUNT($A$4:A268)+1&gt;MAX(Nafnalisti!$S$4:$S$425),"",A268+1)</f>
        <v/>
      </c>
      <c r="B269" s="61" t="str">
        <f ca="1">IF(A269="","",IFERROR(INDEX(Úrvinnsla!$B$2:$B$421,MATCH($A269,Úrvinnsla!$E$2:$E$421,0)),""))</f>
        <v/>
      </c>
      <c r="C269" s="63" t="str">
        <f ca="1">IFERROR(INDEX(Úrvinnsla!$C$2:$C$421,MATCH($A269,Úrvinnsla!$E$2:$E$421,0)),"")</f>
        <v/>
      </c>
      <c r="D269" s="62" t="str">
        <f ca="1">IF(OFFSET(Nafnalisti!$C$3,MATCH($B269,Nafnalisti!$B$4:$B$425,0),COUNTA($D$3:D$3))=0,"",OFFSET(Nafnalisti!$C$3,MATCH($B269,Nafnalisti!$B$4:$B$425,0),COUNTA($D$3:D$3)))</f>
        <v/>
      </c>
      <c r="E269" s="62" t="str">
        <f ca="1">IF(OFFSET(Nafnalisti!$C$3,MATCH($B269,Nafnalisti!$B$4:$B$425,0),COUNTA($D$3:E$3))=0,"",OFFSET(Nafnalisti!$C$3,MATCH($B269,Nafnalisti!$B$4:$B$425,0),COUNTA($D$3:E$3)))</f>
        <v/>
      </c>
      <c r="F269" s="62" t="str">
        <f ca="1">IF(OFFSET(Nafnalisti!$C$3,MATCH($B269,Nafnalisti!$B$4:$B$425,0),COUNTA($D$3:F$3))=0,"",OFFSET(Nafnalisti!$C$3,MATCH($B269,Nafnalisti!$B$4:$B$425,0),COUNTA($D$3:F$3)))</f>
        <v/>
      </c>
      <c r="G269" s="62" t="str">
        <f ca="1">IF(OFFSET(Nafnalisti!$C$3,MATCH($B269,Nafnalisti!$B$4:$B$425,0),COUNTA($D$3:G$3))=0,"",OFFSET(Nafnalisti!$C$3,MATCH($B269,Nafnalisti!$B$4:$B$425,0),COUNTA($D$3:G$3)))</f>
        <v/>
      </c>
      <c r="H269" s="62" t="str">
        <f ca="1">IF(OFFSET(Nafnalisti!$C$3,MATCH($B269,Nafnalisti!$B$4:$B$425,0),COUNTA($D$3:H$3))=0,"",OFFSET(Nafnalisti!$C$3,MATCH($B269,Nafnalisti!$B$4:$B$425,0),COUNTA($D$3:H$3)))</f>
        <v/>
      </c>
      <c r="I269" s="62" t="str">
        <f ca="1">IF(OFFSET(Nafnalisti!$C$3,MATCH($B269,Nafnalisti!$B$4:$B$425,0),COUNTA($D$3:I$3))=0,"",OFFSET(Nafnalisti!$C$3,MATCH($B269,Nafnalisti!$B$4:$B$425,0),COUNTA($D$3:I$3)))</f>
        <v/>
      </c>
      <c r="J269" s="62" t="str">
        <f ca="1">IF(OFFSET(Nafnalisti!$C$3,MATCH($B269,Nafnalisti!$B$4:$B$425,0),COUNTA($D$3:J$3))=0,"",OFFSET(Nafnalisti!$C$3,MATCH($B269,Nafnalisti!$B$4:$B$425,0),COUNTA($D$3:J$3)))</f>
        <v/>
      </c>
      <c r="K269" s="62" t="str">
        <f ca="1">IF(OFFSET(Nafnalisti!$C$3,MATCH($B269,Nafnalisti!$B$4:$B$425,0),COUNTA($D$3:K$3))=0,"",OFFSET(Nafnalisti!$C$3,MATCH($B269,Nafnalisti!$B$4:$B$425,0),COUNTA($D$3:K$3)))</f>
        <v/>
      </c>
      <c r="L269" s="62" t="str">
        <f ca="1">IF(OFFSET(Nafnalisti!$C$3,MATCH($B269,Nafnalisti!$B$4:$B$425,0),COUNTA($D$3:L$3))=0,"",OFFSET(Nafnalisti!$C$3,MATCH($B269,Nafnalisti!$B$4:$B$425,0),COUNTA($D$3:L$3)))</f>
        <v/>
      </c>
      <c r="M269" s="62" t="str">
        <f ca="1">IF(OFFSET(Nafnalisti!$C$3,MATCH($B269,Nafnalisti!$B$4:$B$425,0),COUNTA($D$3:M$3))=0,"",OFFSET(Nafnalisti!$C$3,MATCH($B269,Nafnalisti!$B$4:$B$425,0),COUNTA($D$3:M$3)))</f>
        <v/>
      </c>
    </row>
    <row r="270" spans="1:13" x14ac:dyDescent="0.2">
      <c r="A270" s="60" t="str">
        <f ca="1">IF(COUNT($A$4:A269)+1&gt;MAX(Nafnalisti!$S$4:$S$425),"",A269+1)</f>
        <v/>
      </c>
      <c r="B270" s="61" t="str">
        <f ca="1">IF(A270="","",IFERROR(INDEX(Úrvinnsla!$B$2:$B$421,MATCH($A270,Úrvinnsla!$E$2:$E$421,0)),""))</f>
        <v/>
      </c>
      <c r="C270" s="63" t="str">
        <f ca="1">IFERROR(INDEX(Úrvinnsla!$C$2:$C$421,MATCH($A270,Úrvinnsla!$E$2:$E$421,0)),"")</f>
        <v/>
      </c>
      <c r="D270" s="62" t="str">
        <f ca="1">IF(OFFSET(Nafnalisti!$C$3,MATCH($B270,Nafnalisti!$B$4:$B$425,0),COUNTA($D$3:D$3))=0,"",OFFSET(Nafnalisti!$C$3,MATCH($B270,Nafnalisti!$B$4:$B$425,0),COUNTA($D$3:D$3)))</f>
        <v/>
      </c>
      <c r="E270" s="62" t="str">
        <f ca="1">IF(OFFSET(Nafnalisti!$C$3,MATCH($B270,Nafnalisti!$B$4:$B$425,0),COUNTA($D$3:E$3))=0,"",OFFSET(Nafnalisti!$C$3,MATCH($B270,Nafnalisti!$B$4:$B$425,0),COUNTA($D$3:E$3)))</f>
        <v/>
      </c>
      <c r="F270" s="62" t="str">
        <f ca="1">IF(OFFSET(Nafnalisti!$C$3,MATCH($B270,Nafnalisti!$B$4:$B$425,0),COUNTA($D$3:F$3))=0,"",OFFSET(Nafnalisti!$C$3,MATCH($B270,Nafnalisti!$B$4:$B$425,0),COUNTA($D$3:F$3)))</f>
        <v/>
      </c>
      <c r="G270" s="62" t="str">
        <f ca="1">IF(OFFSET(Nafnalisti!$C$3,MATCH($B270,Nafnalisti!$B$4:$B$425,0),COUNTA($D$3:G$3))=0,"",OFFSET(Nafnalisti!$C$3,MATCH($B270,Nafnalisti!$B$4:$B$425,0),COUNTA($D$3:G$3)))</f>
        <v/>
      </c>
      <c r="H270" s="62" t="str">
        <f ca="1">IF(OFFSET(Nafnalisti!$C$3,MATCH($B270,Nafnalisti!$B$4:$B$425,0),COUNTA($D$3:H$3))=0,"",OFFSET(Nafnalisti!$C$3,MATCH($B270,Nafnalisti!$B$4:$B$425,0),COUNTA($D$3:H$3)))</f>
        <v/>
      </c>
      <c r="I270" s="62" t="str">
        <f ca="1">IF(OFFSET(Nafnalisti!$C$3,MATCH($B270,Nafnalisti!$B$4:$B$425,0),COUNTA($D$3:I$3))=0,"",OFFSET(Nafnalisti!$C$3,MATCH($B270,Nafnalisti!$B$4:$B$425,0),COUNTA($D$3:I$3)))</f>
        <v/>
      </c>
      <c r="J270" s="62" t="str">
        <f ca="1">IF(OFFSET(Nafnalisti!$C$3,MATCH($B270,Nafnalisti!$B$4:$B$425,0),COUNTA($D$3:J$3))=0,"",OFFSET(Nafnalisti!$C$3,MATCH($B270,Nafnalisti!$B$4:$B$425,0),COUNTA($D$3:J$3)))</f>
        <v/>
      </c>
      <c r="K270" s="62" t="str">
        <f ca="1">IF(OFFSET(Nafnalisti!$C$3,MATCH($B270,Nafnalisti!$B$4:$B$425,0),COUNTA($D$3:K$3))=0,"",OFFSET(Nafnalisti!$C$3,MATCH($B270,Nafnalisti!$B$4:$B$425,0),COUNTA($D$3:K$3)))</f>
        <v/>
      </c>
      <c r="L270" s="62" t="str">
        <f ca="1">IF(OFFSET(Nafnalisti!$C$3,MATCH($B270,Nafnalisti!$B$4:$B$425,0),COUNTA($D$3:L$3))=0,"",OFFSET(Nafnalisti!$C$3,MATCH($B270,Nafnalisti!$B$4:$B$425,0),COUNTA($D$3:L$3)))</f>
        <v/>
      </c>
      <c r="M270" s="62" t="str">
        <f ca="1">IF(OFFSET(Nafnalisti!$C$3,MATCH($B270,Nafnalisti!$B$4:$B$425,0),COUNTA($D$3:M$3))=0,"",OFFSET(Nafnalisti!$C$3,MATCH($B270,Nafnalisti!$B$4:$B$425,0),COUNTA($D$3:M$3)))</f>
        <v/>
      </c>
    </row>
    <row r="271" spans="1:13" x14ac:dyDescent="0.2">
      <c r="A271" s="60" t="str">
        <f ca="1">IF(COUNT($A$4:A270)+1&gt;MAX(Nafnalisti!$S$4:$S$425),"",A270+1)</f>
        <v/>
      </c>
      <c r="B271" s="61" t="str">
        <f ca="1">IF(A271="","",IFERROR(INDEX(Úrvinnsla!$B$2:$B$421,MATCH($A271,Úrvinnsla!$E$2:$E$421,0)),""))</f>
        <v/>
      </c>
      <c r="C271" s="63" t="str">
        <f ca="1">IFERROR(INDEX(Úrvinnsla!$C$2:$C$421,MATCH($A271,Úrvinnsla!$E$2:$E$421,0)),"")</f>
        <v/>
      </c>
      <c r="D271" s="62" t="str">
        <f ca="1">IF(OFFSET(Nafnalisti!$C$3,MATCH($B271,Nafnalisti!$B$4:$B$425,0),COUNTA($D$3:D$3))=0,"",OFFSET(Nafnalisti!$C$3,MATCH($B271,Nafnalisti!$B$4:$B$425,0),COUNTA($D$3:D$3)))</f>
        <v/>
      </c>
      <c r="E271" s="62" t="str">
        <f ca="1">IF(OFFSET(Nafnalisti!$C$3,MATCH($B271,Nafnalisti!$B$4:$B$425,0),COUNTA($D$3:E$3))=0,"",OFFSET(Nafnalisti!$C$3,MATCH($B271,Nafnalisti!$B$4:$B$425,0),COUNTA($D$3:E$3)))</f>
        <v/>
      </c>
      <c r="F271" s="62" t="str">
        <f ca="1">IF(OFFSET(Nafnalisti!$C$3,MATCH($B271,Nafnalisti!$B$4:$B$425,0),COUNTA($D$3:F$3))=0,"",OFFSET(Nafnalisti!$C$3,MATCH($B271,Nafnalisti!$B$4:$B$425,0),COUNTA($D$3:F$3)))</f>
        <v/>
      </c>
      <c r="G271" s="62" t="str">
        <f ca="1">IF(OFFSET(Nafnalisti!$C$3,MATCH($B271,Nafnalisti!$B$4:$B$425,0),COUNTA($D$3:G$3))=0,"",OFFSET(Nafnalisti!$C$3,MATCH($B271,Nafnalisti!$B$4:$B$425,0),COUNTA($D$3:G$3)))</f>
        <v/>
      </c>
      <c r="H271" s="62" t="str">
        <f ca="1">IF(OFFSET(Nafnalisti!$C$3,MATCH($B271,Nafnalisti!$B$4:$B$425,0),COUNTA($D$3:H$3))=0,"",OFFSET(Nafnalisti!$C$3,MATCH($B271,Nafnalisti!$B$4:$B$425,0),COUNTA($D$3:H$3)))</f>
        <v/>
      </c>
      <c r="I271" s="62" t="str">
        <f ca="1">IF(OFFSET(Nafnalisti!$C$3,MATCH($B271,Nafnalisti!$B$4:$B$425,0),COUNTA($D$3:I$3))=0,"",OFFSET(Nafnalisti!$C$3,MATCH($B271,Nafnalisti!$B$4:$B$425,0),COUNTA($D$3:I$3)))</f>
        <v/>
      </c>
      <c r="J271" s="62" t="str">
        <f ca="1">IF(OFFSET(Nafnalisti!$C$3,MATCH($B271,Nafnalisti!$B$4:$B$425,0),COUNTA($D$3:J$3))=0,"",OFFSET(Nafnalisti!$C$3,MATCH($B271,Nafnalisti!$B$4:$B$425,0),COUNTA($D$3:J$3)))</f>
        <v/>
      </c>
      <c r="K271" s="62" t="str">
        <f ca="1">IF(OFFSET(Nafnalisti!$C$3,MATCH($B271,Nafnalisti!$B$4:$B$425,0),COUNTA($D$3:K$3))=0,"",OFFSET(Nafnalisti!$C$3,MATCH($B271,Nafnalisti!$B$4:$B$425,0),COUNTA($D$3:K$3)))</f>
        <v/>
      </c>
      <c r="L271" s="62" t="str">
        <f ca="1">IF(OFFSET(Nafnalisti!$C$3,MATCH($B271,Nafnalisti!$B$4:$B$425,0),COUNTA($D$3:L$3))=0,"",OFFSET(Nafnalisti!$C$3,MATCH($B271,Nafnalisti!$B$4:$B$425,0),COUNTA($D$3:L$3)))</f>
        <v/>
      </c>
      <c r="M271" s="62" t="str">
        <f ca="1">IF(OFFSET(Nafnalisti!$C$3,MATCH($B271,Nafnalisti!$B$4:$B$425,0),COUNTA($D$3:M$3))=0,"",OFFSET(Nafnalisti!$C$3,MATCH($B271,Nafnalisti!$B$4:$B$425,0),COUNTA($D$3:M$3)))</f>
        <v/>
      </c>
    </row>
    <row r="272" spans="1:13" x14ac:dyDescent="0.2">
      <c r="A272" s="60" t="str">
        <f ca="1">IF(COUNT($A$4:A271)+1&gt;MAX(Nafnalisti!$S$4:$S$425),"",A271+1)</f>
        <v/>
      </c>
      <c r="B272" s="61" t="str">
        <f ca="1">IF(A272="","",IFERROR(INDEX(Úrvinnsla!$B$2:$B$421,MATCH($A272,Úrvinnsla!$E$2:$E$421,0)),""))</f>
        <v/>
      </c>
      <c r="C272" s="63" t="str">
        <f ca="1">IFERROR(INDEX(Úrvinnsla!$C$2:$C$421,MATCH($A272,Úrvinnsla!$E$2:$E$421,0)),"")</f>
        <v/>
      </c>
      <c r="D272" s="62" t="str">
        <f ca="1">IF(OFFSET(Nafnalisti!$C$3,MATCH($B272,Nafnalisti!$B$4:$B$425,0),COUNTA($D$3:D$3))=0,"",OFFSET(Nafnalisti!$C$3,MATCH($B272,Nafnalisti!$B$4:$B$425,0),COUNTA($D$3:D$3)))</f>
        <v/>
      </c>
      <c r="E272" s="62" t="str">
        <f ca="1">IF(OFFSET(Nafnalisti!$C$3,MATCH($B272,Nafnalisti!$B$4:$B$425,0),COUNTA($D$3:E$3))=0,"",OFFSET(Nafnalisti!$C$3,MATCH($B272,Nafnalisti!$B$4:$B$425,0),COUNTA($D$3:E$3)))</f>
        <v/>
      </c>
      <c r="F272" s="62" t="str">
        <f ca="1">IF(OFFSET(Nafnalisti!$C$3,MATCH($B272,Nafnalisti!$B$4:$B$425,0),COUNTA($D$3:F$3))=0,"",OFFSET(Nafnalisti!$C$3,MATCH($B272,Nafnalisti!$B$4:$B$425,0),COUNTA($D$3:F$3)))</f>
        <v/>
      </c>
      <c r="G272" s="62" t="str">
        <f ca="1">IF(OFFSET(Nafnalisti!$C$3,MATCH($B272,Nafnalisti!$B$4:$B$425,0),COUNTA($D$3:G$3))=0,"",OFFSET(Nafnalisti!$C$3,MATCH($B272,Nafnalisti!$B$4:$B$425,0),COUNTA($D$3:G$3)))</f>
        <v/>
      </c>
      <c r="H272" s="62" t="str">
        <f ca="1">IF(OFFSET(Nafnalisti!$C$3,MATCH($B272,Nafnalisti!$B$4:$B$425,0),COUNTA($D$3:H$3))=0,"",OFFSET(Nafnalisti!$C$3,MATCH($B272,Nafnalisti!$B$4:$B$425,0),COUNTA($D$3:H$3)))</f>
        <v/>
      </c>
      <c r="I272" s="62" t="str">
        <f ca="1">IF(OFFSET(Nafnalisti!$C$3,MATCH($B272,Nafnalisti!$B$4:$B$425,0),COUNTA($D$3:I$3))=0,"",OFFSET(Nafnalisti!$C$3,MATCH($B272,Nafnalisti!$B$4:$B$425,0),COUNTA($D$3:I$3)))</f>
        <v/>
      </c>
      <c r="J272" s="62" t="str">
        <f ca="1">IF(OFFSET(Nafnalisti!$C$3,MATCH($B272,Nafnalisti!$B$4:$B$425,0),COUNTA($D$3:J$3))=0,"",OFFSET(Nafnalisti!$C$3,MATCH($B272,Nafnalisti!$B$4:$B$425,0),COUNTA($D$3:J$3)))</f>
        <v/>
      </c>
      <c r="K272" s="62" t="str">
        <f ca="1">IF(OFFSET(Nafnalisti!$C$3,MATCH($B272,Nafnalisti!$B$4:$B$425,0),COUNTA($D$3:K$3))=0,"",OFFSET(Nafnalisti!$C$3,MATCH($B272,Nafnalisti!$B$4:$B$425,0),COUNTA($D$3:K$3)))</f>
        <v/>
      </c>
      <c r="L272" s="62" t="str">
        <f ca="1">IF(OFFSET(Nafnalisti!$C$3,MATCH($B272,Nafnalisti!$B$4:$B$425,0),COUNTA($D$3:L$3))=0,"",OFFSET(Nafnalisti!$C$3,MATCH($B272,Nafnalisti!$B$4:$B$425,0),COUNTA($D$3:L$3)))</f>
        <v/>
      </c>
      <c r="M272" s="62" t="str">
        <f ca="1">IF(OFFSET(Nafnalisti!$C$3,MATCH($B272,Nafnalisti!$B$4:$B$425,0),COUNTA($D$3:M$3))=0,"",OFFSET(Nafnalisti!$C$3,MATCH($B272,Nafnalisti!$B$4:$B$425,0),COUNTA($D$3:M$3)))</f>
        <v/>
      </c>
    </row>
    <row r="273" spans="1:13" x14ac:dyDescent="0.2">
      <c r="A273" s="60" t="str">
        <f ca="1">IF(COUNT($A$4:A272)+1&gt;MAX(Nafnalisti!$S$4:$S$425),"",A272+1)</f>
        <v/>
      </c>
      <c r="B273" s="61" t="str">
        <f ca="1">IF(A273="","",IFERROR(INDEX(Úrvinnsla!$B$2:$B$421,MATCH($A273,Úrvinnsla!$E$2:$E$421,0)),""))</f>
        <v/>
      </c>
      <c r="C273" s="63" t="str">
        <f ca="1">IFERROR(INDEX(Úrvinnsla!$C$2:$C$421,MATCH($A273,Úrvinnsla!$E$2:$E$421,0)),"")</f>
        <v/>
      </c>
      <c r="D273" s="62" t="str">
        <f ca="1">IF(OFFSET(Nafnalisti!$C$3,MATCH($B273,Nafnalisti!$B$4:$B$425,0),COUNTA($D$3:D$3))=0,"",OFFSET(Nafnalisti!$C$3,MATCH($B273,Nafnalisti!$B$4:$B$425,0),COUNTA($D$3:D$3)))</f>
        <v/>
      </c>
      <c r="E273" s="62" t="str">
        <f ca="1">IF(OFFSET(Nafnalisti!$C$3,MATCH($B273,Nafnalisti!$B$4:$B$425,0),COUNTA($D$3:E$3))=0,"",OFFSET(Nafnalisti!$C$3,MATCH($B273,Nafnalisti!$B$4:$B$425,0),COUNTA($D$3:E$3)))</f>
        <v/>
      </c>
      <c r="F273" s="62" t="str">
        <f ca="1">IF(OFFSET(Nafnalisti!$C$3,MATCH($B273,Nafnalisti!$B$4:$B$425,0),COUNTA($D$3:F$3))=0,"",OFFSET(Nafnalisti!$C$3,MATCH($B273,Nafnalisti!$B$4:$B$425,0),COUNTA($D$3:F$3)))</f>
        <v/>
      </c>
      <c r="G273" s="62" t="str">
        <f ca="1">IF(OFFSET(Nafnalisti!$C$3,MATCH($B273,Nafnalisti!$B$4:$B$425,0),COUNTA($D$3:G$3))=0,"",OFFSET(Nafnalisti!$C$3,MATCH($B273,Nafnalisti!$B$4:$B$425,0),COUNTA($D$3:G$3)))</f>
        <v/>
      </c>
      <c r="H273" s="62" t="str">
        <f ca="1">IF(OFFSET(Nafnalisti!$C$3,MATCH($B273,Nafnalisti!$B$4:$B$425,0),COUNTA($D$3:H$3))=0,"",OFFSET(Nafnalisti!$C$3,MATCH($B273,Nafnalisti!$B$4:$B$425,0),COUNTA($D$3:H$3)))</f>
        <v/>
      </c>
      <c r="I273" s="62" t="str">
        <f ca="1">IF(OFFSET(Nafnalisti!$C$3,MATCH($B273,Nafnalisti!$B$4:$B$425,0),COUNTA($D$3:I$3))=0,"",OFFSET(Nafnalisti!$C$3,MATCH($B273,Nafnalisti!$B$4:$B$425,0),COUNTA($D$3:I$3)))</f>
        <v/>
      </c>
      <c r="J273" s="62" t="str">
        <f ca="1">IF(OFFSET(Nafnalisti!$C$3,MATCH($B273,Nafnalisti!$B$4:$B$425,0),COUNTA($D$3:J$3))=0,"",OFFSET(Nafnalisti!$C$3,MATCH($B273,Nafnalisti!$B$4:$B$425,0),COUNTA($D$3:J$3)))</f>
        <v/>
      </c>
      <c r="K273" s="62" t="str">
        <f ca="1">IF(OFFSET(Nafnalisti!$C$3,MATCH($B273,Nafnalisti!$B$4:$B$425,0),COUNTA($D$3:K$3))=0,"",OFFSET(Nafnalisti!$C$3,MATCH($B273,Nafnalisti!$B$4:$B$425,0),COUNTA($D$3:K$3)))</f>
        <v/>
      </c>
      <c r="L273" s="62" t="str">
        <f ca="1">IF(OFFSET(Nafnalisti!$C$3,MATCH($B273,Nafnalisti!$B$4:$B$425,0),COUNTA($D$3:L$3))=0,"",OFFSET(Nafnalisti!$C$3,MATCH($B273,Nafnalisti!$B$4:$B$425,0),COUNTA($D$3:L$3)))</f>
        <v/>
      </c>
      <c r="M273" s="62" t="str">
        <f ca="1">IF(OFFSET(Nafnalisti!$C$3,MATCH($B273,Nafnalisti!$B$4:$B$425,0),COUNTA($D$3:M$3))=0,"",OFFSET(Nafnalisti!$C$3,MATCH($B273,Nafnalisti!$B$4:$B$425,0),COUNTA($D$3:M$3)))</f>
        <v/>
      </c>
    </row>
    <row r="274" spans="1:13" x14ac:dyDescent="0.2">
      <c r="A274" s="60" t="str">
        <f ca="1">IF(COUNT($A$4:A273)+1&gt;MAX(Nafnalisti!$S$4:$S$425),"",A273+1)</f>
        <v/>
      </c>
      <c r="B274" s="61" t="str">
        <f ca="1">IF(A274="","",IFERROR(INDEX(Úrvinnsla!$B$2:$B$421,MATCH($A274,Úrvinnsla!$E$2:$E$421,0)),""))</f>
        <v/>
      </c>
      <c r="C274" s="63" t="str">
        <f ca="1">IFERROR(INDEX(Úrvinnsla!$C$2:$C$421,MATCH($A274,Úrvinnsla!$E$2:$E$421,0)),"")</f>
        <v/>
      </c>
      <c r="D274" s="62" t="str">
        <f ca="1">IF(OFFSET(Nafnalisti!$C$3,MATCH($B274,Nafnalisti!$B$4:$B$425,0),COUNTA($D$3:D$3))=0,"",OFFSET(Nafnalisti!$C$3,MATCH($B274,Nafnalisti!$B$4:$B$425,0),COUNTA($D$3:D$3)))</f>
        <v/>
      </c>
      <c r="E274" s="62" t="str">
        <f ca="1">IF(OFFSET(Nafnalisti!$C$3,MATCH($B274,Nafnalisti!$B$4:$B$425,0),COUNTA($D$3:E$3))=0,"",OFFSET(Nafnalisti!$C$3,MATCH($B274,Nafnalisti!$B$4:$B$425,0),COUNTA($D$3:E$3)))</f>
        <v/>
      </c>
      <c r="F274" s="62" t="str">
        <f ca="1">IF(OFFSET(Nafnalisti!$C$3,MATCH($B274,Nafnalisti!$B$4:$B$425,0),COUNTA($D$3:F$3))=0,"",OFFSET(Nafnalisti!$C$3,MATCH($B274,Nafnalisti!$B$4:$B$425,0),COUNTA($D$3:F$3)))</f>
        <v/>
      </c>
      <c r="G274" s="62" t="str">
        <f ca="1">IF(OFFSET(Nafnalisti!$C$3,MATCH($B274,Nafnalisti!$B$4:$B$425,0),COUNTA($D$3:G$3))=0,"",OFFSET(Nafnalisti!$C$3,MATCH($B274,Nafnalisti!$B$4:$B$425,0),COUNTA($D$3:G$3)))</f>
        <v/>
      </c>
      <c r="H274" s="62" t="str">
        <f ca="1">IF(OFFSET(Nafnalisti!$C$3,MATCH($B274,Nafnalisti!$B$4:$B$425,0),COUNTA($D$3:H$3))=0,"",OFFSET(Nafnalisti!$C$3,MATCH($B274,Nafnalisti!$B$4:$B$425,0),COUNTA($D$3:H$3)))</f>
        <v/>
      </c>
      <c r="I274" s="62" t="str">
        <f ca="1">IF(OFFSET(Nafnalisti!$C$3,MATCH($B274,Nafnalisti!$B$4:$B$425,0),COUNTA($D$3:I$3))=0,"",OFFSET(Nafnalisti!$C$3,MATCH($B274,Nafnalisti!$B$4:$B$425,0),COUNTA($D$3:I$3)))</f>
        <v/>
      </c>
      <c r="J274" s="62" t="str">
        <f ca="1">IF(OFFSET(Nafnalisti!$C$3,MATCH($B274,Nafnalisti!$B$4:$B$425,0),COUNTA($D$3:J$3))=0,"",OFFSET(Nafnalisti!$C$3,MATCH($B274,Nafnalisti!$B$4:$B$425,0),COUNTA($D$3:J$3)))</f>
        <v/>
      </c>
      <c r="K274" s="62" t="str">
        <f ca="1">IF(OFFSET(Nafnalisti!$C$3,MATCH($B274,Nafnalisti!$B$4:$B$425,0),COUNTA($D$3:K$3))=0,"",OFFSET(Nafnalisti!$C$3,MATCH($B274,Nafnalisti!$B$4:$B$425,0),COUNTA($D$3:K$3)))</f>
        <v/>
      </c>
      <c r="L274" s="62" t="str">
        <f ca="1">IF(OFFSET(Nafnalisti!$C$3,MATCH($B274,Nafnalisti!$B$4:$B$425,0),COUNTA($D$3:L$3))=0,"",OFFSET(Nafnalisti!$C$3,MATCH($B274,Nafnalisti!$B$4:$B$425,0),COUNTA($D$3:L$3)))</f>
        <v/>
      </c>
      <c r="M274" s="62" t="str">
        <f ca="1">IF(OFFSET(Nafnalisti!$C$3,MATCH($B274,Nafnalisti!$B$4:$B$425,0),COUNTA($D$3:M$3))=0,"",OFFSET(Nafnalisti!$C$3,MATCH($B274,Nafnalisti!$B$4:$B$425,0),COUNTA($D$3:M$3)))</f>
        <v/>
      </c>
    </row>
    <row r="275" spans="1:13" x14ac:dyDescent="0.2">
      <c r="A275" s="60" t="str">
        <f ca="1">IF(COUNT($A$4:A274)+1&gt;MAX(Nafnalisti!$S$4:$S$425),"",A274+1)</f>
        <v/>
      </c>
      <c r="B275" s="61" t="str">
        <f ca="1">IF(A275="","",IFERROR(INDEX(Úrvinnsla!$B$2:$B$421,MATCH($A275,Úrvinnsla!$E$2:$E$421,0)),""))</f>
        <v/>
      </c>
      <c r="C275" s="63" t="str">
        <f ca="1">IFERROR(INDEX(Úrvinnsla!$C$2:$C$421,MATCH($A275,Úrvinnsla!$E$2:$E$421,0)),"")</f>
        <v/>
      </c>
      <c r="D275" s="62" t="str">
        <f ca="1">IF(OFFSET(Nafnalisti!$C$3,MATCH($B275,Nafnalisti!$B$4:$B$425,0),COUNTA($D$3:D$3))=0,"",OFFSET(Nafnalisti!$C$3,MATCH($B275,Nafnalisti!$B$4:$B$425,0),COUNTA($D$3:D$3)))</f>
        <v/>
      </c>
      <c r="E275" s="62" t="str">
        <f ca="1">IF(OFFSET(Nafnalisti!$C$3,MATCH($B275,Nafnalisti!$B$4:$B$425,0),COUNTA($D$3:E$3))=0,"",OFFSET(Nafnalisti!$C$3,MATCH($B275,Nafnalisti!$B$4:$B$425,0),COUNTA($D$3:E$3)))</f>
        <v/>
      </c>
      <c r="F275" s="62" t="str">
        <f ca="1">IF(OFFSET(Nafnalisti!$C$3,MATCH($B275,Nafnalisti!$B$4:$B$425,0),COUNTA($D$3:F$3))=0,"",OFFSET(Nafnalisti!$C$3,MATCH($B275,Nafnalisti!$B$4:$B$425,0),COUNTA($D$3:F$3)))</f>
        <v/>
      </c>
      <c r="G275" s="62" t="str">
        <f ca="1">IF(OFFSET(Nafnalisti!$C$3,MATCH($B275,Nafnalisti!$B$4:$B$425,0),COUNTA($D$3:G$3))=0,"",OFFSET(Nafnalisti!$C$3,MATCH($B275,Nafnalisti!$B$4:$B$425,0),COUNTA($D$3:G$3)))</f>
        <v/>
      </c>
      <c r="H275" s="62" t="str">
        <f ca="1">IF(OFFSET(Nafnalisti!$C$3,MATCH($B275,Nafnalisti!$B$4:$B$425,0),COUNTA($D$3:H$3))=0,"",OFFSET(Nafnalisti!$C$3,MATCH($B275,Nafnalisti!$B$4:$B$425,0),COUNTA($D$3:H$3)))</f>
        <v/>
      </c>
      <c r="I275" s="62" t="str">
        <f ca="1">IF(OFFSET(Nafnalisti!$C$3,MATCH($B275,Nafnalisti!$B$4:$B$425,0),COUNTA($D$3:I$3))=0,"",OFFSET(Nafnalisti!$C$3,MATCH($B275,Nafnalisti!$B$4:$B$425,0),COUNTA($D$3:I$3)))</f>
        <v/>
      </c>
      <c r="J275" s="62" t="str">
        <f ca="1">IF(OFFSET(Nafnalisti!$C$3,MATCH($B275,Nafnalisti!$B$4:$B$425,0),COUNTA($D$3:J$3))=0,"",OFFSET(Nafnalisti!$C$3,MATCH($B275,Nafnalisti!$B$4:$B$425,0),COUNTA($D$3:J$3)))</f>
        <v/>
      </c>
      <c r="K275" s="62" t="str">
        <f ca="1">IF(OFFSET(Nafnalisti!$C$3,MATCH($B275,Nafnalisti!$B$4:$B$425,0),COUNTA($D$3:K$3))=0,"",OFFSET(Nafnalisti!$C$3,MATCH($B275,Nafnalisti!$B$4:$B$425,0),COUNTA($D$3:K$3)))</f>
        <v/>
      </c>
      <c r="L275" s="62" t="str">
        <f ca="1">IF(OFFSET(Nafnalisti!$C$3,MATCH($B275,Nafnalisti!$B$4:$B$425,0),COUNTA($D$3:L$3))=0,"",OFFSET(Nafnalisti!$C$3,MATCH($B275,Nafnalisti!$B$4:$B$425,0),COUNTA($D$3:L$3)))</f>
        <v/>
      </c>
      <c r="M275" s="62" t="str">
        <f ca="1">IF(OFFSET(Nafnalisti!$C$3,MATCH($B275,Nafnalisti!$B$4:$B$425,0),COUNTA($D$3:M$3))=0,"",OFFSET(Nafnalisti!$C$3,MATCH($B275,Nafnalisti!$B$4:$B$425,0),COUNTA($D$3:M$3)))</f>
        <v/>
      </c>
    </row>
    <row r="276" spans="1:13" x14ac:dyDescent="0.2">
      <c r="A276" s="60" t="str">
        <f ca="1">IF(COUNT($A$4:A275)+1&gt;MAX(Nafnalisti!$S$4:$S$425),"",A275+1)</f>
        <v/>
      </c>
      <c r="B276" s="61" t="str">
        <f ca="1">IF(A276="","",IFERROR(INDEX(Úrvinnsla!$B$2:$B$421,MATCH($A276,Úrvinnsla!$E$2:$E$421,0)),""))</f>
        <v/>
      </c>
      <c r="C276" s="63" t="str">
        <f ca="1">IFERROR(INDEX(Úrvinnsla!$C$2:$C$421,MATCH($A276,Úrvinnsla!$E$2:$E$421,0)),"")</f>
        <v/>
      </c>
      <c r="D276" s="62" t="str">
        <f ca="1">IF(OFFSET(Nafnalisti!$C$3,MATCH($B276,Nafnalisti!$B$4:$B$425,0),COUNTA($D$3:D$3))=0,"",OFFSET(Nafnalisti!$C$3,MATCH($B276,Nafnalisti!$B$4:$B$425,0),COUNTA($D$3:D$3)))</f>
        <v/>
      </c>
      <c r="E276" s="62" t="str">
        <f ca="1">IF(OFFSET(Nafnalisti!$C$3,MATCH($B276,Nafnalisti!$B$4:$B$425,0),COUNTA($D$3:E$3))=0,"",OFFSET(Nafnalisti!$C$3,MATCH($B276,Nafnalisti!$B$4:$B$425,0),COUNTA($D$3:E$3)))</f>
        <v/>
      </c>
      <c r="F276" s="62" t="str">
        <f ca="1">IF(OFFSET(Nafnalisti!$C$3,MATCH($B276,Nafnalisti!$B$4:$B$425,0),COUNTA($D$3:F$3))=0,"",OFFSET(Nafnalisti!$C$3,MATCH($B276,Nafnalisti!$B$4:$B$425,0),COUNTA($D$3:F$3)))</f>
        <v/>
      </c>
      <c r="G276" s="62" t="str">
        <f ca="1">IF(OFFSET(Nafnalisti!$C$3,MATCH($B276,Nafnalisti!$B$4:$B$425,0),COUNTA($D$3:G$3))=0,"",OFFSET(Nafnalisti!$C$3,MATCH($B276,Nafnalisti!$B$4:$B$425,0),COUNTA($D$3:G$3)))</f>
        <v/>
      </c>
      <c r="H276" s="62" t="str">
        <f ca="1">IF(OFFSET(Nafnalisti!$C$3,MATCH($B276,Nafnalisti!$B$4:$B$425,0),COUNTA($D$3:H$3))=0,"",OFFSET(Nafnalisti!$C$3,MATCH($B276,Nafnalisti!$B$4:$B$425,0),COUNTA($D$3:H$3)))</f>
        <v/>
      </c>
      <c r="I276" s="62" t="str">
        <f ca="1">IF(OFFSET(Nafnalisti!$C$3,MATCH($B276,Nafnalisti!$B$4:$B$425,0),COUNTA($D$3:I$3))=0,"",OFFSET(Nafnalisti!$C$3,MATCH($B276,Nafnalisti!$B$4:$B$425,0),COUNTA($D$3:I$3)))</f>
        <v/>
      </c>
      <c r="J276" s="62" t="str">
        <f ca="1">IF(OFFSET(Nafnalisti!$C$3,MATCH($B276,Nafnalisti!$B$4:$B$425,0),COUNTA($D$3:J$3))=0,"",OFFSET(Nafnalisti!$C$3,MATCH($B276,Nafnalisti!$B$4:$B$425,0),COUNTA($D$3:J$3)))</f>
        <v/>
      </c>
      <c r="K276" s="62" t="str">
        <f ca="1">IF(OFFSET(Nafnalisti!$C$3,MATCH($B276,Nafnalisti!$B$4:$B$425,0),COUNTA($D$3:K$3))=0,"",OFFSET(Nafnalisti!$C$3,MATCH($B276,Nafnalisti!$B$4:$B$425,0),COUNTA($D$3:K$3)))</f>
        <v/>
      </c>
      <c r="L276" s="62" t="str">
        <f ca="1">IF(OFFSET(Nafnalisti!$C$3,MATCH($B276,Nafnalisti!$B$4:$B$425,0),COUNTA($D$3:L$3))=0,"",OFFSET(Nafnalisti!$C$3,MATCH($B276,Nafnalisti!$B$4:$B$425,0),COUNTA($D$3:L$3)))</f>
        <v/>
      </c>
      <c r="M276" s="62" t="str">
        <f ca="1">IF(OFFSET(Nafnalisti!$C$3,MATCH($B276,Nafnalisti!$B$4:$B$425,0),COUNTA($D$3:M$3))=0,"",OFFSET(Nafnalisti!$C$3,MATCH($B276,Nafnalisti!$B$4:$B$425,0),COUNTA($D$3:M$3)))</f>
        <v/>
      </c>
    </row>
    <row r="277" spans="1:13" x14ac:dyDescent="0.2">
      <c r="A277" s="60" t="str">
        <f ca="1">IF(COUNT($A$4:A276)+1&gt;MAX(Nafnalisti!$S$4:$S$425),"",A276+1)</f>
        <v/>
      </c>
      <c r="B277" s="61" t="str">
        <f ca="1">IF(A277="","",IFERROR(INDEX(Úrvinnsla!$B$2:$B$421,MATCH($A277,Úrvinnsla!$E$2:$E$421,0)),""))</f>
        <v/>
      </c>
      <c r="C277" s="63" t="str">
        <f ca="1">IFERROR(INDEX(Úrvinnsla!$C$2:$C$421,MATCH($A277,Úrvinnsla!$E$2:$E$421,0)),"")</f>
        <v/>
      </c>
      <c r="D277" s="62" t="str">
        <f ca="1">IF(OFFSET(Nafnalisti!$C$3,MATCH($B277,Nafnalisti!$B$4:$B$425,0),COUNTA($D$3:D$3))=0,"",OFFSET(Nafnalisti!$C$3,MATCH($B277,Nafnalisti!$B$4:$B$425,0),COUNTA($D$3:D$3)))</f>
        <v/>
      </c>
      <c r="E277" s="62" t="str">
        <f ca="1">IF(OFFSET(Nafnalisti!$C$3,MATCH($B277,Nafnalisti!$B$4:$B$425,0),COUNTA($D$3:E$3))=0,"",OFFSET(Nafnalisti!$C$3,MATCH($B277,Nafnalisti!$B$4:$B$425,0),COUNTA($D$3:E$3)))</f>
        <v/>
      </c>
      <c r="F277" s="62" t="str">
        <f ca="1">IF(OFFSET(Nafnalisti!$C$3,MATCH($B277,Nafnalisti!$B$4:$B$425,0),COUNTA($D$3:F$3))=0,"",OFFSET(Nafnalisti!$C$3,MATCH($B277,Nafnalisti!$B$4:$B$425,0),COUNTA($D$3:F$3)))</f>
        <v/>
      </c>
      <c r="G277" s="62" t="str">
        <f ca="1">IF(OFFSET(Nafnalisti!$C$3,MATCH($B277,Nafnalisti!$B$4:$B$425,0),COUNTA($D$3:G$3))=0,"",OFFSET(Nafnalisti!$C$3,MATCH($B277,Nafnalisti!$B$4:$B$425,0),COUNTA($D$3:G$3)))</f>
        <v/>
      </c>
      <c r="H277" s="62" t="str">
        <f ca="1">IF(OFFSET(Nafnalisti!$C$3,MATCH($B277,Nafnalisti!$B$4:$B$425,0),COUNTA($D$3:H$3))=0,"",OFFSET(Nafnalisti!$C$3,MATCH($B277,Nafnalisti!$B$4:$B$425,0),COUNTA($D$3:H$3)))</f>
        <v/>
      </c>
      <c r="I277" s="62" t="str">
        <f ca="1">IF(OFFSET(Nafnalisti!$C$3,MATCH($B277,Nafnalisti!$B$4:$B$425,0),COUNTA($D$3:I$3))=0,"",OFFSET(Nafnalisti!$C$3,MATCH($B277,Nafnalisti!$B$4:$B$425,0),COUNTA($D$3:I$3)))</f>
        <v/>
      </c>
      <c r="J277" s="62" t="str">
        <f ca="1">IF(OFFSET(Nafnalisti!$C$3,MATCH($B277,Nafnalisti!$B$4:$B$425,0),COUNTA($D$3:J$3))=0,"",OFFSET(Nafnalisti!$C$3,MATCH($B277,Nafnalisti!$B$4:$B$425,0),COUNTA($D$3:J$3)))</f>
        <v/>
      </c>
      <c r="K277" s="62" t="str">
        <f ca="1">IF(OFFSET(Nafnalisti!$C$3,MATCH($B277,Nafnalisti!$B$4:$B$425,0),COUNTA($D$3:K$3))=0,"",OFFSET(Nafnalisti!$C$3,MATCH($B277,Nafnalisti!$B$4:$B$425,0),COUNTA($D$3:K$3)))</f>
        <v/>
      </c>
      <c r="L277" s="62" t="str">
        <f ca="1">IF(OFFSET(Nafnalisti!$C$3,MATCH($B277,Nafnalisti!$B$4:$B$425,0),COUNTA($D$3:L$3))=0,"",OFFSET(Nafnalisti!$C$3,MATCH($B277,Nafnalisti!$B$4:$B$425,0),COUNTA($D$3:L$3)))</f>
        <v/>
      </c>
      <c r="M277" s="62" t="str">
        <f ca="1">IF(OFFSET(Nafnalisti!$C$3,MATCH($B277,Nafnalisti!$B$4:$B$425,0),COUNTA($D$3:M$3))=0,"",OFFSET(Nafnalisti!$C$3,MATCH($B277,Nafnalisti!$B$4:$B$425,0),COUNTA($D$3:M$3)))</f>
        <v/>
      </c>
    </row>
    <row r="278" spans="1:13" x14ac:dyDescent="0.2">
      <c r="A278" s="60" t="str">
        <f ca="1">IF(COUNT($A$4:A277)+1&gt;MAX(Nafnalisti!$S$4:$S$425),"",A277+1)</f>
        <v/>
      </c>
      <c r="B278" s="61" t="str">
        <f ca="1">IF(A278="","",IFERROR(INDEX(Úrvinnsla!$B$2:$B$421,MATCH($A278,Úrvinnsla!$E$2:$E$421,0)),""))</f>
        <v/>
      </c>
      <c r="C278" s="63" t="str">
        <f ca="1">IFERROR(INDEX(Úrvinnsla!$C$2:$C$421,MATCH($A278,Úrvinnsla!$E$2:$E$421,0)),"")</f>
        <v/>
      </c>
      <c r="D278" s="62" t="str">
        <f ca="1">IF(OFFSET(Nafnalisti!$C$3,MATCH($B278,Nafnalisti!$B$4:$B$425,0),COUNTA($D$3:D$3))=0,"",OFFSET(Nafnalisti!$C$3,MATCH($B278,Nafnalisti!$B$4:$B$425,0),COUNTA($D$3:D$3)))</f>
        <v/>
      </c>
      <c r="E278" s="62" t="str">
        <f ca="1">IF(OFFSET(Nafnalisti!$C$3,MATCH($B278,Nafnalisti!$B$4:$B$425,0),COUNTA($D$3:E$3))=0,"",OFFSET(Nafnalisti!$C$3,MATCH($B278,Nafnalisti!$B$4:$B$425,0),COUNTA($D$3:E$3)))</f>
        <v/>
      </c>
      <c r="F278" s="62" t="str">
        <f ca="1">IF(OFFSET(Nafnalisti!$C$3,MATCH($B278,Nafnalisti!$B$4:$B$425,0),COUNTA($D$3:F$3))=0,"",OFFSET(Nafnalisti!$C$3,MATCH($B278,Nafnalisti!$B$4:$B$425,0),COUNTA($D$3:F$3)))</f>
        <v/>
      </c>
      <c r="G278" s="62" t="str">
        <f ca="1">IF(OFFSET(Nafnalisti!$C$3,MATCH($B278,Nafnalisti!$B$4:$B$425,0),COUNTA($D$3:G$3))=0,"",OFFSET(Nafnalisti!$C$3,MATCH($B278,Nafnalisti!$B$4:$B$425,0),COUNTA($D$3:G$3)))</f>
        <v/>
      </c>
      <c r="H278" s="62" t="str">
        <f ca="1">IF(OFFSET(Nafnalisti!$C$3,MATCH($B278,Nafnalisti!$B$4:$B$425,0),COUNTA($D$3:H$3))=0,"",OFFSET(Nafnalisti!$C$3,MATCH($B278,Nafnalisti!$B$4:$B$425,0),COUNTA($D$3:H$3)))</f>
        <v/>
      </c>
      <c r="I278" s="62" t="str">
        <f ca="1">IF(OFFSET(Nafnalisti!$C$3,MATCH($B278,Nafnalisti!$B$4:$B$425,0),COUNTA($D$3:I$3))=0,"",OFFSET(Nafnalisti!$C$3,MATCH($B278,Nafnalisti!$B$4:$B$425,0),COUNTA($D$3:I$3)))</f>
        <v/>
      </c>
      <c r="J278" s="62" t="str">
        <f ca="1">IF(OFFSET(Nafnalisti!$C$3,MATCH($B278,Nafnalisti!$B$4:$B$425,0),COUNTA($D$3:J$3))=0,"",OFFSET(Nafnalisti!$C$3,MATCH($B278,Nafnalisti!$B$4:$B$425,0),COUNTA($D$3:J$3)))</f>
        <v/>
      </c>
      <c r="K278" s="62" t="str">
        <f ca="1">IF(OFFSET(Nafnalisti!$C$3,MATCH($B278,Nafnalisti!$B$4:$B$425,0),COUNTA($D$3:K$3))=0,"",OFFSET(Nafnalisti!$C$3,MATCH($B278,Nafnalisti!$B$4:$B$425,0),COUNTA($D$3:K$3)))</f>
        <v/>
      </c>
      <c r="L278" s="62" t="str">
        <f ca="1">IF(OFFSET(Nafnalisti!$C$3,MATCH($B278,Nafnalisti!$B$4:$B$425,0),COUNTA($D$3:L$3))=0,"",OFFSET(Nafnalisti!$C$3,MATCH($B278,Nafnalisti!$B$4:$B$425,0),COUNTA($D$3:L$3)))</f>
        <v/>
      </c>
      <c r="M278" s="62" t="str">
        <f ca="1">IF(OFFSET(Nafnalisti!$C$3,MATCH($B278,Nafnalisti!$B$4:$B$425,0),COUNTA($D$3:M$3))=0,"",OFFSET(Nafnalisti!$C$3,MATCH($B278,Nafnalisti!$B$4:$B$425,0),COUNTA($D$3:M$3)))</f>
        <v/>
      </c>
    </row>
    <row r="279" spans="1:13" x14ac:dyDescent="0.2">
      <c r="A279" s="60" t="str">
        <f ca="1">IF(COUNT($A$4:A278)+1&gt;MAX(Nafnalisti!$S$4:$S$425),"",A278+1)</f>
        <v/>
      </c>
      <c r="B279" s="61" t="str">
        <f ca="1">IF(A279="","",IFERROR(INDEX(Úrvinnsla!$B$2:$B$421,MATCH($A279,Úrvinnsla!$E$2:$E$421,0)),""))</f>
        <v/>
      </c>
      <c r="C279" s="63" t="str">
        <f ca="1">IFERROR(INDEX(Úrvinnsla!$C$2:$C$421,MATCH($A279,Úrvinnsla!$E$2:$E$421,0)),"")</f>
        <v/>
      </c>
      <c r="D279" s="62" t="str">
        <f ca="1">IF(OFFSET(Nafnalisti!$C$3,MATCH($B279,Nafnalisti!$B$4:$B$425,0),COUNTA($D$3:D$3))=0,"",OFFSET(Nafnalisti!$C$3,MATCH($B279,Nafnalisti!$B$4:$B$425,0),COUNTA($D$3:D$3)))</f>
        <v/>
      </c>
      <c r="E279" s="62" t="str">
        <f ca="1">IF(OFFSET(Nafnalisti!$C$3,MATCH($B279,Nafnalisti!$B$4:$B$425,0),COUNTA($D$3:E$3))=0,"",OFFSET(Nafnalisti!$C$3,MATCH($B279,Nafnalisti!$B$4:$B$425,0),COUNTA($D$3:E$3)))</f>
        <v/>
      </c>
      <c r="F279" s="62" t="str">
        <f ca="1">IF(OFFSET(Nafnalisti!$C$3,MATCH($B279,Nafnalisti!$B$4:$B$425,0),COUNTA($D$3:F$3))=0,"",OFFSET(Nafnalisti!$C$3,MATCH($B279,Nafnalisti!$B$4:$B$425,0),COUNTA($D$3:F$3)))</f>
        <v/>
      </c>
      <c r="G279" s="62" t="str">
        <f ca="1">IF(OFFSET(Nafnalisti!$C$3,MATCH($B279,Nafnalisti!$B$4:$B$425,0),COUNTA($D$3:G$3))=0,"",OFFSET(Nafnalisti!$C$3,MATCH($B279,Nafnalisti!$B$4:$B$425,0),COUNTA($D$3:G$3)))</f>
        <v/>
      </c>
      <c r="H279" s="62" t="str">
        <f ca="1">IF(OFFSET(Nafnalisti!$C$3,MATCH($B279,Nafnalisti!$B$4:$B$425,0),COUNTA($D$3:H$3))=0,"",OFFSET(Nafnalisti!$C$3,MATCH($B279,Nafnalisti!$B$4:$B$425,0),COUNTA($D$3:H$3)))</f>
        <v/>
      </c>
      <c r="I279" s="62" t="str">
        <f ca="1">IF(OFFSET(Nafnalisti!$C$3,MATCH($B279,Nafnalisti!$B$4:$B$425,0),COUNTA($D$3:I$3))=0,"",OFFSET(Nafnalisti!$C$3,MATCH($B279,Nafnalisti!$B$4:$B$425,0),COUNTA($D$3:I$3)))</f>
        <v/>
      </c>
      <c r="J279" s="62" t="str">
        <f ca="1">IF(OFFSET(Nafnalisti!$C$3,MATCH($B279,Nafnalisti!$B$4:$B$425,0),COUNTA($D$3:J$3))=0,"",OFFSET(Nafnalisti!$C$3,MATCH($B279,Nafnalisti!$B$4:$B$425,0),COUNTA($D$3:J$3)))</f>
        <v/>
      </c>
      <c r="K279" s="62" t="str">
        <f ca="1">IF(OFFSET(Nafnalisti!$C$3,MATCH($B279,Nafnalisti!$B$4:$B$425,0),COUNTA($D$3:K$3))=0,"",OFFSET(Nafnalisti!$C$3,MATCH($B279,Nafnalisti!$B$4:$B$425,0),COUNTA($D$3:K$3)))</f>
        <v/>
      </c>
      <c r="L279" s="62" t="str">
        <f ca="1">IF(OFFSET(Nafnalisti!$C$3,MATCH($B279,Nafnalisti!$B$4:$B$425,0),COUNTA($D$3:L$3))=0,"",OFFSET(Nafnalisti!$C$3,MATCH($B279,Nafnalisti!$B$4:$B$425,0),COUNTA($D$3:L$3)))</f>
        <v/>
      </c>
      <c r="M279" s="62" t="str">
        <f ca="1">IF(OFFSET(Nafnalisti!$C$3,MATCH($B279,Nafnalisti!$B$4:$B$425,0),COUNTA($D$3:M$3))=0,"",OFFSET(Nafnalisti!$C$3,MATCH($B279,Nafnalisti!$B$4:$B$425,0),COUNTA($D$3:M$3)))</f>
        <v/>
      </c>
    </row>
    <row r="280" spans="1:13" x14ac:dyDescent="0.2">
      <c r="A280" s="60" t="str">
        <f ca="1">IF(COUNT($A$4:A279)+1&gt;MAX(Nafnalisti!$S$4:$S$425),"",A279+1)</f>
        <v/>
      </c>
      <c r="B280" s="61" t="str">
        <f ca="1">IF(A280="","",IFERROR(INDEX(Úrvinnsla!$B$2:$B$421,MATCH($A280,Úrvinnsla!$E$2:$E$421,0)),""))</f>
        <v/>
      </c>
      <c r="C280" s="63" t="str">
        <f ca="1">IFERROR(INDEX(Úrvinnsla!$C$2:$C$421,MATCH($A280,Úrvinnsla!$E$2:$E$421,0)),"")</f>
        <v/>
      </c>
      <c r="D280" s="62" t="str">
        <f ca="1">IF(OFFSET(Nafnalisti!$C$3,MATCH($B280,Nafnalisti!$B$4:$B$425,0),COUNTA($D$3:D$3))=0,"",OFFSET(Nafnalisti!$C$3,MATCH($B280,Nafnalisti!$B$4:$B$425,0),COUNTA($D$3:D$3)))</f>
        <v/>
      </c>
      <c r="E280" s="62" t="str">
        <f ca="1">IF(OFFSET(Nafnalisti!$C$3,MATCH($B280,Nafnalisti!$B$4:$B$425,0),COUNTA($D$3:E$3))=0,"",OFFSET(Nafnalisti!$C$3,MATCH($B280,Nafnalisti!$B$4:$B$425,0),COUNTA($D$3:E$3)))</f>
        <v/>
      </c>
      <c r="F280" s="62" t="str">
        <f ca="1">IF(OFFSET(Nafnalisti!$C$3,MATCH($B280,Nafnalisti!$B$4:$B$425,0),COUNTA($D$3:F$3))=0,"",OFFSET(Nafnalisti!$C$3,MATCH($B280,Nafnalisti!$B$4:$B$425,0),COUNTA($D$3:F$3)))</f>
        <v/>
      </c>
      <c r="G280" s="62" t="str">
        <f ca="1">IF(OFFSET(Nafnalisti!$C$3,MATCH($B280,Nafnalisti!$B$4:$B$425,0),COUNTA($D$3:G$3))=0,"",OFFSET(Nafnalisti!$C$3,MATCH($B280,Nafnalisti!$B$4:$B$425,0),COUNTA($D$3:G$3)))</f>
        <v/>
      </c>
      <c r="H280" s="62" t="str">
        <f ca="1">IF(OFFSET(Nafnalisti!$C$3,MATCH($B280,Nafnalisti!$B$4:$B$425,0),COUNTA($D$3:H$3))=0,"",OFFSET(Nafnalisti!$C$3,MATCH($B280,Nafnalisti!$B$4:$B$425,0),COUNTA($D$3:H$3)))</f>
        <v/>
      </c>
      <c r="I280" s="62" t="str">
        <f ca="1">IF(OFFSET(Nafnalisti!$C$3,MATCH($B280,Nafnalisti!$B$4:$B$425,0),COUNTA($D$3:I$3))=0,"",OFFSET(Nafnalisti!$C$3,MATCH($B280,Nafnalisti!$B$4:$B$425,0),COUNTA($D$3:I$3)))</f>
        <v/>
      </c>
      <c r="J280" s="62" t="str">
        <f ca="1">IF(OFFSET(Nafnalisti!$C$3,MATCH($B280,Nafnalisti!$B$4:$B$425,0),COUNTA($D$3:J$3))=0,"",OFFSET(Nafnalisti!$C$3,MATCH($B280,Nafnalisti!$B$4:$B$425,0),COUNTA($D$3:J$3)))</f>
        <v/>
      </c>
      <c r="K280" s="62" t="str">
        <f ca="1">IF(OFFSET(Nafnalisti!$C$3,MATCH($B280,Nafnalisti!$B$4:$B$425,0),COUNTA($D$3:K$3))=0,"",OFFSET(Nafnalisti!$C$3,MATCH($B280,Nafnalisti!$B$4:$B$425,0),COUNTA($D$3:K$3)))</f>
        <v/>
      </c>
      <c r="L280" s="62" t="str">
        <f ca="1">IF(OFFSET(Nafnalisti!$C$3,MATCH($B280,Nafnalisti!$B$4:$B$425,0),COUNTA($D$3:L$3))=0,"",OFFSET(Nafnalisti!$C$3,MATCH($B280,Nafnalisti!$B$4:$B$425,0),COUNTA($D$3:L$3)))</f>
        <v/>
      </c>
      <c r="M280" s="62" t="str">
        <f ca="1">IF(OFFSET(Nafnalisti!$C$3,MATCH($B280,Nafnalisti!$B$4:$B$425,0),COUNTA($D$3:M$3))=0,"",OFFSET(Nafnalisti!$C$3,MATCH($B280,Nafnalisti!$B$4:$B$425,0),COUNTA($D$3:M$3)))</f>
        <v/>
      </c>
    </row>
    <row r="281" spans="1:13" x14ac:dyDescent="0.2">
      <c r="A281" s="60" t="str">
        <f ca="1">IF(COUNT($A$4:A280)+1&gt;MAX(Nafnalisti!$S$4:$S$425),"",A280+1)</f>
        <v/>
      </c>
      <c r="B281" s="61" t="str">
        <f ca="1">IF(A281="","",IFERROR(INDEX(Úrvinnsla!$B$2:$B$421,MATCH($A281,Úrvinnsla!$E$2:$E$421,0)),""))</f>
        <v/>
      </c>
      <c r="C281" s="63" t="str">
        <f ca="1">IFERROR(INDEX(Úrvinnsla!$C$2:$C$421,MATCH($A281,Úrvinnsla!$E$2:$E$421,0)),"")</f>
        <v/>
      </c>
      <c r="D281" s="62" t="str">
        <f ca="1">IF(OFFSET(Nafnalisti!$C$3,MATCH($B281,Nafnalisti!$B$4:$B$425,0),COUNTA($D$3:D$3))=0,"",OFFSET(Nafnalisti!$C$3,MATCH($B281,Nafnalisti!$B$4:$B$425,0),COUNTA($D$3:D$3)))</f>
        <v/>
      </c>
      <c r="E281" s="62" t="str">
        <f ca="1">IF(OFFSET(Nafnalisti!$C$3,MATCH($B281,Nafnalisti!$B$4:$B$425,0),COUNTA($D$3:E$3))=0,"",OFFSET(Nafnalisti!$C$3,MATCH($B281,Nafnalisti!$B$4:$B$425,0),COUNTA($D$3:E$3)))</f>
        <v/>
      </c>
      <c r="F281" s="62" t="str">
        <f ca="1">IF(OFFSET(Nafnalisti!$C$3,MATCH($B281,Nafnalisti!$B$4:$B$425,0),COUNTA($D$3:F$3))=0,"",OFFSET(Nafnalisti!$C$3,MATCH($B281,Nafnalisti!$B$4:$B$425,0),COUNTA($D$3:F$3)))</f>
        <v/>
      </c>
      <c r="G281" s="62" t="str">
        <f ca="1">IF(OFFSET(Nafnalisti!$C$3,MATCH($B281,Nafnalisti!$B$4:$B$425,0),COUNTA($D$3:G$3))=0,"",OFFSET(Nafnalisti!$C$3,MATCH($B281,Nafnalisti!$B$4:$B$425,0),COUNTA($D$3:G$3)))</f>
        <v/>
      </c>
      <c r="H281" s="62" t="str">
        <f ca="1">IF(OFFSET(Nafnalisti!$C$3,MATCH($B281,Nafnalisti!$B$4:$B$425,0),COUNTA($D$3:H$3))=0,"",OFFSET(Nafnalisti!$C$3,MATCH($B281,Nafnalisti!$B$4:$B$425,0),COUNTA($D$3:H$3)))</f>
        <v/>
      </c>
      <c r="I281" s="62" t="str">
        <f ca="1">IF(OFFSET(Nafnalisti!$C$3,MATCH($B281,Nafnalisti!$B$4:$B$425,0),COUNTA($D$3:I$3))=0,"",OFFSET(Nafnalisti!$C$3,MATCH($B281,Nafnalisti!$B$4:$B$425,0),COUNTA($D$3:I$3)))</f>
        <v/>
      </c>
      <c r="J281" s="62" t="str">
        <f ca="1">IF(OFFSET(Nafnalisti!$C$3,MATCH($B281,Nafnalisti!$B$4:$B$425,0),COUNTA($D$3:J$3))=0,"",OFFSET(Nafnalisti!$C$3,MATCH($B281,Nafnalisti!$B$4:$B$425,0),COUNTA($D$3:J$3)))</f>
        <v/>
      </c>
      <c r="K281" s="62" t="str">
        <f ca="1">IF(OFFSET(Nafnalisti!$C$3,MATCH($B281,Nafnalisti!$B$4:$B$425,0),COUNTA($D$3:K$3))=0,"",OFFSET(Nafnalisti!$C$3,MATCH($B281,Nafnalisti!$B$4:$B$425,0),COUNTA($D$3:K$3)))</f>
        <v/>
      </c>
      <c r="L281" s="62" t="str">
        <f ca="1">IF(OFFSET(Nafnalisti!$C$3,MATCH($B281,Nafnalisti!$B$4:$B$425,0),COUNTA($D$3:L$3))=0,"",OFFSET(Nafnalisti!$C$3,MATCH($B281,Nafnalisti!$B$4:$B$425,0),COUNTA($D$3:L$3)))</f>
        <v/>
      </c>
      <c r="M281" s="62" t="str">
        <f ca="1">IF(OFFSET(Nafnalisti!$C$3,MATCH($B281,Nafnalisti!$B$4:$B$425,0),COUNTA($D$3:M$3))=0,"",OFFSET(Nafnalisti!$C$3,MATCH($B281,Nafnalisti!$B$4:$B$425,0),COUNTA($D$3:M$3)))</f>
        <v/>
      </c>
    </row>
    <row r="282" spans="1:13" x14ac:dyDescent="0.2">
      <c r="A282" s="60" t="str">
        <f ca="1">IF(COUNT($A$4:A281)+1&gt;MAX(Nafnalisti!$S$4:$S$425),"",A281+1)</f>
        <v/>
      </c>
      <c r="B282" s="61" t="str">
        <f ca="1">IF(A282="","",IFERROR(INDEX(Úrvinnsla!$B$2:$B$421,MATCH($A282,Úrvinnsla!$E$2:$E$421,0)),""))</f>
        <v/>
      </c>
      <c r="C282" s="63" t="str">
        <f ca="1">IFERROR(INDEX(Úrvinnsla!$C$2:$C$421,MATCH($A282,Úrvinnsla!$E$2:$E$421,0)),"")</f>
        <v/>
      </c>
      <c r="D282" s="62" t="str">
        <f ca="1">IF(OFFSET(Nafnalisti!$C$3,MATCH($B282,Nafnalisti!$B$4:$B$425,0),COUNTA($D$3:D$3))=0,"",OFFSET(Nafnalisti!$C$3,MATCH($B282,Nafnalisti!$B$4:$B$425,0),COUNTA($D$3:D$3)))</f>
        <v/>
      </c>
      <c r="E282" s="62" t="str">
        <f ca="1">IF(OFFSET(Nafnalisti!$C$3,MATCH($B282,Nafnalisti!$B$4:$B$425,0),COUNTA($D$3:E$3))=0,"",OFFSET(Nafnalisti!$C$3,MATCH($B282,Nafnalisti!$B$4:$B$425,0),COUNTA($D$3:E$3)))</f>
        <v/>
      </c>
      <c r="F282" s="62" t="str">
        <f ca="1">IF(OFFSET(Nafnalisti!$C$3,MATCH($B282,Nafnalisti!$B$4:$B$425,0),COUNTA($D$3:F$3))=0,"",OFFSET(Nafnalisti!$C$3,MATCH($B282,Nafnalisti!$B$4:$B$425,0),COUNTA($D$3:F$3)))</f>
        <v/>
      </c>
      <c r="G282" s="62" t="str">
        <f ca="1">IF(OFFSET(Nafnalisti!$C$3,MATCH($B282,Nafnalisti!$B$4:$B$425,0),COUNTA($D$3:G$3))=0,"",OFFSET(Nafnalisti!$C$3,MATCH($B282,Nafnalisti!$B$4:$B$425,0),COUNTA($D$3:G$3)))</f>
        <v/>
      </c>
      <c r="H282" s="62" t="str">
        <f ca="1">IF(OFFSET(Nafnalisti!$C$3,MATCH($B282,Nafnalisti!$B$4:$B$425,0),COUNTA($D$3:H$3))=0,"",OFFSET(Nafnalisti!$C$3,MATCH($B282,Nafnalisti!$B$4:$B$425,0),COUNTA($D$3:H$3)))</f>
        <v/>
      </c>
      <c r="I282" s="62" t="str">
        <f ca="1">IF(OFFSET(Nafnalisti!$C$3,MATCH($B282,Nafnalisti!$B$4:$B$425,0),COUNTA($D$3:I$3))=0,"",OFFSET(Nafnalisti!$C$3,MATCH($B282,Nafnalisti!$B$4:$B$425,0),COUNTA($D$3:I$3)))</f>
        <v/>
      </c>
      <c r="J282" s="62" t="str">
        <f ca="1">IF(OFFSET(Nafnalisti!$C$3,MATCH($B282,Nafnalisti!$B$4:$B$425,0),COUNTA($D$3:J$3))=0,"",OFFSET(Nafnalisti!$C$3,MATCH($B282,Nafnalisti!$B$4:$B$425,0),COUNTA($D$3:J$3)))</f>
        <v/>
      </c>
      <c r="K282" s="62" t="str">
        <f ca="1">IF(OFFSET(Nafnalisti!$C$3,MATCH($B282,Nafnalisti!$B$4:$B$425,0),COUNTA($D$3:K$3))=0,"",OFFSET(Nafnalisti!$C$3,MATCH($B282,Nafnalisti!$B$4:$B$425,0),COUNTA($D$3:K$3)))</f>
        <v/>
      </c>
      <c r="L282" s="62" t="str">
        <f ca="1">IF(OFFSET(Nafnalisti!$C$3,MATCH($B282,Nafnalisti!$B$4:$B$425,0),COUNTA($D$3:L$3))=0,"",OFFSET(Nafnalisti!$C$3,MATCH($B282,Nafnalisti!$B$4:$B$425,0),COUNTA($D$3:L$3)))</f>
        <v/>
      </c>
      <c r="M282" s="62" t="str">
        <f ca="1">IF(OFFSET(Nafnalisti!$C$3,MATCH($B282,Nafnalisti!$B$4:$B$425,0),COUNTA($D$3:M$3))=0,"",OFFSET(Nafnalisti!$C$3,MATCH($B282,Nafnalisti!$B$4:$B$425,0),COUNTA($D$3:M$3)))</f>
        <v/>
      </c>
    </row>
    <row r="283" spans="1:13" x14ac:dyDescent="0.2">
      <c r="A283" s="60" t="str">
        <f ca="1">IF(COUNT($A$4:A282)+1&gt;MAX(Nafnalisti!$S$4:$S$425),"",A282+1)</f>
        <v/>
      </c>
      <c r="B283" s="61" t="str">
        <f ca="1">IF(A283="","",IFERROR(INDEX(Úrvinnsla!$B$2:$B$421,MATCH($A283,Úrvinnsla!$E$2:$E$421,0)),""))</f>
        <v/>
      </c>
      <c r="C283" s="63" t="str">
        <f ca="1">IFERROR(INDEX(Úrvinnsla!$C$2:$C$421,MATCH($A283,Úrvinnsla!$E$2:$E$421,0)),"")</f>
        <v/>
      </c>
      <c r="D283" s="62" t="str">
        <f ca="1">IF(OFFSET(Nafnalisti!$C$3,MATCH($B283,Nafnalisti!$B$4:$B$425,0),COUNTA($D$3:D$3))=0,"",OFFSET(Nafnalisti!$C$3,MATCH($B283,Nafnalisti!$B$4:$B$425,0),COUNTA($D$3:D$3)))</f>
        <v/>
      </c>
      <c r="E283" s="62" t="str">
        <f ca="1">IF(OFFSET(Nafnalisti!$C$3,MATCH($B283,Nafnalisti!$B$4:$B$425,0),COUNTA($D$3:E$3))=0,"",OFFSET(Nafnalisti!$C$3,MATCH($B283,Nafnalisti!$B$4:$B$425,0),COUNTA($D$3:E$3)))</f>
        <v/>
      </c>
      <c r="F283" s="62" t="str">
        <f ca="1">IF(OFFSET(Nafnalisti!$C$3,MATCH($B283,Nafnalisti!$B$4:$B$425,0),COUNTA($D$3:F$3))=0,"",OFFSET(Nafnalisti!$C$3,MATCH($B283,Nafnalisti!$B$4:$B$425,0),COUNTA($D$3:F$3)))</f>
        <v/>
      </c>
      <c r="G283" s="62" t="str">
        <f ca="1">IF(OFFSET(Nafnalisti!$C$3,MATCH($B283,Nafnalisti!$B$4:$B$425,0),COUNTA($D$3:G$3))=0,"",OFFSET(Nafnalisti!$C$3,MATCH($B283,Nafnalisti!$B$4:$B$425,0),COUNTA($D$3:G$3)))</f>
        <v/>
      </c>
      <c r="H283" s="62" t="str">
        <f ca="1">IF(OFFSET(Nafnalisti!$C$3,MATCH($B283,Nafnalisti!$B$4:$B$425,0),COUNTA($D$3:H$3))=0,"",OFFSET(Nafnalisti!$C$3,MATCH($B283,Nafnalisti!$B$4:$B$425,0),COUNTA($D$3:H$3)))</f>
        <v/>
      </c>
      <c r="I283" s="62" t="str">
        <f ca="1">IF(OFFSET(Nafnalisti!$C$3,MATCH($B283,Nafnalisti!$B$4:$B$425,0),COUNTA($D$3:I$3))=0,"",OFFSET(Nafnalisti!$C$3,MATCH($B283,Nafnalisti!$B$4:$B$425,0),COUNTA($D$3:I$3)))</f>
        <v/>
      </c>
      <c r="J283" s="62" t="str">
        <f ca="1">IF(OFFSET(Nafnalisti!$C$3,MATCH($B283,Nafnalisti!$B$4:$B$425,0),COUNTA($D$3:J$3))=0,"",OFFSET(Nafnalisti!$C$3,MATCH($B283,Nafnalisti!$B$4:$B$425,0),COUNTA($D$3:J$3)))</f>
        <v/>
      </c>
      <c r="K283" s="62" t="str">
        <f ca="1">IF(OFFSET(Nafnalisti!$C$3,MATCH($B283,Nafnalisti!$B$4:$B$425,0),COUNTA($D$3:K$3))=0,"",OFFSET(Nafnalisti!$C$3,MATCH($B283,Nafnalisti!$B$4:$B$425,0),COUNTA($D$3:K$3)))</f>
        <v/>
      </c>
      <c r="L283" s="62" t="str">
        <f ca="1">IF(OFFSET(Nafnalisti!$C$3,MATCH($B283,Nafnalisti!$B$4:$B$425,0),COUNTA($D$3:L$3))=0,"",OFFSET(Nafnalisti!$C$3,MATCH($B283,Nafnalisti!$B$4:$B$425,0),COUNTA($D$3:L$3)))</f>
        <v/>
      </c>
      <c r="M283" s="62" t="str">
        <f ca="1">IF(OFFSET(Nafnalisti!$C$3,MATCH($B283,Nafnalisti!$B$4:$B$425,0),COUNTA($D$3:M$3))=0,"",OFFSET(Nafnalisti!$C$3,MATCH($B283,Nafnalisti!$B$4:$B$425,0),COUNTA($D$3:M$3)))</f>
        <v/>
      </c>
    </row>
    <row r="284" spans="1:13" x14ac:dyDescent="0.2">
      <c r="A284" s="60" t="str">
        <f ca="1">IF(COUNT($A$4:A283)+1&gt;MAX(Nafnalisti!$S$4:$S$425),"",A283+1)</f>
        <v/>
      </c>
      <c r="B284" s="61" t="str">
        <f ca="1">IF(A284="","",IFERROR(INDEX(Úrvinnsla!$B$2:$B$421,MATCH($A284,Úrvinnsla!$E$2:$E$421,0)),""))</f>
        <v/>
      </c>
      <c r="C284" s="63" t="str">
        <f ca="1">IFERROR(INDEX(Úrvinnsla!$C$2:$C$421,MATCH($A284,Úrvinnsla!$E$2:$E$421,0)),"")</f>
        <v/>
      </c>
      <c r="D284" s="62" t="str">
        <f ca="1">IF(OFFSET(Nafnalisti!$C$3,MATCH($B284,Nafnalisti!$B$4:$B$425,0),COUNTA($D$3:D$3))=0,"",OFFSET(Nafnalisti!$C$3,MATCH($B284,Nafnalisti!$B$4:$B$425,0),COUNTA($D$3:D$3)))</f>
        <v/>
      </c>
      <c r="E284" s="62" t="str">
        <f ca="1">IF(OFFSET(Nafnalisti!$C$3,MATCH($B284,Nafnalisti!$B$4:$B$425,0),COUNTA($D$3:E$3))=0,"",OFFSET(Nafnalisti!$C$3,MATCH($B284,Nafnalisti!$B$4:$B$425,0),COUNTA($D$3:E$3)))</f>
        <v/>
      </c>
      <c r="F284" s="62" t="str">
        <f ca="1">IF(OFFSET(Nafnalisti!$C$3,MATCH($B284,Nafnalisti!$B$4:$B$425,0),COUNTA($D$3:F$3))=0,"",OFFSET(Nafnalisti!$C$3,MATCH($B284,Nafnalisti!$B$4:$B$425,0),COUNTA($D$3:F$3)))</f>
        <v/>
      </c>
      <c r="G284" s="62" t="str">
        <f ca="1">IF(OFFSET(Nafnalisti!$C$3,MATCH($B284,Nafnalisti!$B$4:$B$425,0),COUNTA($D$3:G$3))=0,"",OFFSET(Nafnalisti!$C$3,MATCH($B284,Nafnalisti!$B$4:$B$425,0),COUNTA($D$3:G$3)))</f>
        <v/>
      </c>
      <c r="H284" s="62" t="str">
        <f ca="1">IF(OFFSET(Nafnalisti!$C$3,MATCH($B284,Nafnalisti!$B$4:$B$425,0),COUNTA($D$3:H$3))=0,"",OFFSET(Nafnalisti!$C$3,MATCH($B284,Nafnalisti!$B$4:$B$425,0),COUNTA($D$3:H$3)))</f>
        <v/>
      </c>
      <c r="I284" s="62" t="str">
        <f ca="1">IF(OFFSET(Nafnalisti!$C$3,MATCH($B284,Nafnalisti!$B$4:$B$425,0),COUNTA($D$3:I$3))=0,"",OFFSET(Nafnalisti!$C$3,MATCH($B284,Nafnalisti!$B$4:$B$425,0),COUNTA($D$3:I$3)))</f>
        <v/>
      </c>
      <c r="J284" s="62" t="str">
        <f ca="1">IF(OFFSET(Nafnalisti!$C$3,MATCH($B284,Nafnalisti!$B$4:$B$425,0),COUNTA($D$3:J$3))=0,"",OFFSET(Nafnalisti!$C$3,MATCH($B284,Nafnalisti!$B$4:$B$425,0),COUNTA($D$3:J$3)))</f>
        <v/>
      </c>
      <c r="K284" s="62" t="str">
        <f ca="1">IF(OFFSET(Nafnalisti!$C$3,MATCH($B284,Nafnalisti!$B$4:$B$425,0),COUNTA($D$3:K$3))=0,"",OFFSET(Nafnalisti!$C$3,MATCH($B284,Nafnalisti!$B$4:$B$425,0),COUNTA($D$3:K$3)))</f>
        <v/>
      </c>
      <c r="L284" s="62" t="str">
        <f ca="1">IF(OFFSET(Nafnalisti!$C$3,MATCH($B284,Nafnalisti!$B$4:$B$425,0),COUNTA($D$3:L$3))=0,"",OFFSET(Nafnalisti!$C$3,MATCH($B284,Nafnalisti!$B$4:$B$425,0),COUNTA($D$3:L$3)))</f>
        <v/>
      </c>
      <c r="M284" s="62" t="str">
        <f ca="1">IF(OFFSET(Nafnalisti!$C$3,MATCH($B284,Nafnalisti!$B$4:$B$425,0),COUNTA($D$3:M$3))=0,"",OFFSET(Nafnalisti!$C$3,MATCH($B284,Nafnalisti!$B$4:$B$425,0),COUNTA($D$3:M$3)))</f>
        <v/>
      </c>
    </row>
    <row r="285" spans="1:13" x14ac:dyDescent="0.2">
      <c r="A285" s="60" t="str">
        <f ca="1">IF(COUNT($A$4:A284)+1&gt;MAX(Nafnalisti!$S$4:$S$425),"",A284+1)</f>
        <v/>
      </c>
      <c r="B285" s="61" t="str">
        <f ca="1">IF(A285="","",IFERROR(INDEX(Úrvinnsla!$B$2:$B$421,MATCH($A285,Úrvinnsla!$E$2:$E$421,0)),""))</f>
        <v/>
      </c>
      <c r="C285" s="63" t="str">
        <f ca="1">IFERROR(INDEX(Úrvinnsla!$C$2:$C$421,MATCH($A285,Úrvinnsla!$E$2:$E$421,0)),"")</f>
        <v/>
      </c>
      <c r="D285" s="62" t="str">
        <f ca="1">IF(OFFSET(Nafnalisti!$C$3,MATCH($B285,Nafnalisti!$B$4:$B$425,0),COUNTA($D$3:D$3))=0,"",OFFSET(Nafnalisti!$C$3,MATCH($B285,Nafnalisti!$B$4:$B$425,0),COUNTA($D$3:D$3)))</f>
        <v/>
      </c>
      <c r="E285" s="62" t="str">
        <f ca="1">IF(OFFSET(Nafnalisti!$C$3,MATCH($B285,Nafnalisti!$B$4:$B$425,0),COUNTA($D$3:E$3))=0,"",OFFSET(Nafnalisti!$C$3,MATCH($B285,Nafnalisti!$B$4:$B$425,0),COUNTA($D$3:E$3)))</f>
        <v/>
      </c>
      <c r="F285" s="62" t="str">
        <f ca="1">IF(OFFSET(Nafnalisti!$C$3,MATCH($B285,Nafnalisti!$B$4:$B$425,0),COUNTA($D$3:F$3))=0,"",OFFSET(Nafnalisti!$C$3,MATCH($B285,Nafnalisti!$B$4:$B$425,0),COUNTA($D$3:F$3)))</f>
        <v/>
      </c>
      <c r="G285" s="62" t="str">
        <f ca="1">IF(OFFSET(Nafnalisti!$C$3,MATCH($B285,Nafnalisti!$B$4:$B$425,0),COUNTA($D$3:G$3))=0,"",OFFSET(Nafnalisti!$C$3,MATCH($B285,Nafnalisti!$B$4:$B$425,0),COUNTA($D$3:G$3)))</f>
        <v/>
      </c>
      <c r="H285" s="62" t="str">
        <f ca="1">IF(OFFSET(Nafnalisti!$C$3,MATCH($B285,Nafnalisti!$B$4:$B$425,0),COUNTA($D$3:H$3))=0,"",OFFSET(Nafnalisti!$C$3,MATCH($B285,Nafnalisti!$B$4:$B$425,0),COUNTA($D$3:H$3)))</f>
        <v/>
      </c>
      <c r="I285" s="62" t="str">
        <f ca="1">IF(OFFSET(Nafnalisti!$C$3,MATCH($B285,Nafnalisti!$B$4:$B$425,0),COUNTA($D$3:I$3))=0,"",OFFSET(Nafnalisti!$C$3,MATCH($B285,Nafnalisti!$B$4:$B$425,0),COUNTA($D$3:I$3)))</f>
        <v/>
      </c>
      <c r="J285" s="62" t="str">
        <f ca="1">IF(OFFSET(Nafnalisti!$C$3,MATCH($B285,Nafnalisti!$B$4:$B$425,0),COUNTA($D$3:J$3))=0,"",OFFSET(Nafnalisti!$C$3,MATCH($B285,Nafnalisti!$B$4:$B$425,0),COUNTA($D$3:J$3)))</f>
        <v/>
      </c>
      <c r="K285" s="62" t="str">
        <f ca="1">IF(OFFSET(Nafnalisti!$C$3,MATCH($B285,Nafnalisti!$B$4:$B$425,0),COUNTA($D$3:K$3))=0,"",OFFSET(Nafnalisti!$C$3,MATCH($B285,Nafnalisti!$B$4:$B$425,0),COUNTA($D$3:K$3)))</f>
        <v/>
      </c>
      <c r="L285" s="62" t="str">
        <f ca="1">IF(OFFSET(Nafnalisti!$C$3,MATCH($B285,Nafnalisti!$B$4:$B$425,0),COUNTA($D$3:L$3))=0,"",OFFSET(Nafnalisti!$C$3,MATCH($B285,Nafnalisti!$B$4:$B$425,0),COUNTA($D$3:L$3)))</f>
        <v/>
      </c>
      <c r="M285" s="62" t="str">
        <f ca="1">IF(OFFSET(Nafnalisti!$C$3,MATCH($B285,Nafnalisti!$B$4:$B$425,0),COUNTA($D$3:M$3))=0,"",OFFSET(Nafnalisti!$C$3,MATCH($B285,Nafnalisti!$B$4:$B$425,0),COUNTA($D$3:M$3)))</f>
        <v/>
      </c>
    </row>
    <row r="286" spans="1:13" x14ac:dyDescent="0.2">
      <c r="A286" s="60" t="str">
        <f ca="1">IF(COUNT($A$4:A285)+1&gt;MAX(Nafnalisti!$S$4:$S$425),"",A285+1)</f>
        <v/>
      </c>
      <c r="B286" s="61" t="str">
        <f ca="1">IF(A286="","",IFERROR(INDEX(Úrvinnsla!$B$2:$B$421,MATCH($A286,Úrvinnsla!$E$2:$E$421,0)),""))</f>
        <v/>
      </c>
      <c r="C286" s="63" t="str">
        <f ca="1">IFERROR(INDEX(Úrvinnsla!$C$2:$C$421,MATCH($A286,Úrvinnsla!$E$2:$E$421,0)),"")</f>
        <v/>
      </c>
      <c r="D286" s="62" t="str">
        <f ca="1">IF(OFFSET(Nafnalisti!$C$3,MATCH($B286,Nafnalisti!$B$4:$B$425,0),COUNTA($D$3:D$3))=0,"",OFFSET(Nafnalisti!$C$3,MATCH($B286,Nafnalisti!$B$4:$B$425,0),COUNTA($D$3:D$3)))</f>
        <v/>
      </c>
      <c r="E286" s="62" t="str">
        <f ca="1">IF(OFFSET(Nafnalisti!$C$3,MATCH($B286,Nafnalisti!$B$4:$B$425,0),COUNTA($D$3:E$3))=0,"",OFFSET(Nafnalisti!$C$3,MATCH($B286,Nafnalisti!$B$4:$B$425,0),COUNTA($D$3:E$3)))</f>
        <v/>
      </c>
      <c r="F286" s="62" t="str">
        <f ca="1">IF(OFFSET(Nafnalisti!$C$3,MATCH($B286,Nafnalisti!$B$4:$B$425,0),COUNTA($D$3:F$3))=0,"",OFFSET(Nafnalisti!$C$3,MATCH($B286,Nafnalisti!$B$4:$B$425,0),COUNTA($D$3:F$3)))</f>
        <v/>
      </c>
      <c r="G286" s="62" t="str">
        <f ca="1">IF(OFFSET(Nafnalisti!$C$3,MATCH($B286,Nafnalisti!$B$4:$B$425,0),COUNTA($D$3:G$3))=0,"",OFFSET(Nafnalisti!$C$3,MATCH($B286,Nafnalisti!$B$4:$B$425,0),COUNTA($D$3:G$3)))</f>
        <v/>
      </c>
      <c r="H286" s="62" t="str">
        <f ca="1">IF(OFFSET(Nafnalisti!$C$3,MATCH($B286,Nafnalisti!$B$4:$B$425,0),COUNTA($D$3:H$3))=0,"",OFFSET(Nafnalisti!$C$3,MATCH($B286,Nafnalisti!$B$4:$B$425,0),COUNTA($D$3:H$3)))</f>
        <v/>
      </c>
      <c r="I286" s="62" t="str">
        <f ca="1">IF(OFFSET(Nafnalisti!$C$3,MATCH($B286,Nafnalisti!$B$4:$B$425,0),COUNTA($D$3:I$3))=0,"",OFFSET(Nafnalisti!$C$3,MATCH($B286,Nafnalisti!$B$4:$B$425,0),COUNTA($D$3:I$3)))</f>
        <v/>
      </c>
      <c r="J286" s="62" t="str">
        <f ca="1">IF(OFFSET(Nafnalisti!$C$3,MATCH($B286,Nafnalisti!$B$4:$B$425,0),COUNTA($D$3:J$3))=0,"",OFFSET(Nafnalisti!$C$3,MATCH($B286,Nafnalisti!$B$4:$B$425,0),COUNTA($D$3:J$3)))</f>
        <v/>
      </c>
      <c r="K286" s="62" t="str">
        <f ca="1">IF(OFFSET(Nafnalisti!$C$3,MATCH($B286,Nafnalisti!$B$4:$B$425,0),COUNTA($D$3:K$3))=0,"",OFFSET(Nafnalisti!$C$3,MATCH($B286,Nafnalisti!$B$4:$B$425,0),COUNTA($D$3:K$3)))</f>
        <v/>
      </c>
      <c r="L286" s="62" t="str">
        <f ca="1">IF(OFFSET(Nafnalisti!$C$3,MATCH($B286,Nafnalisti!$B$4:$B$425,0),COUNTA($D$3:L$3))=0,"",OFFSET(Nafnalisti!$C$3,MATCH($B286,Nafnalisti!$B$4:$B$425,0),COUNTA($D$3:L$3)))</f>
        <v/>
      </c>
      <c r="M286" s="62" t="str">
        <f ca="1">IF(OFFSET(Nafnalisti!$C$3,MATCH($B286,Nafnalisti!$B$4:$B$425,0),COUNTA($D$3:M$3))=0,"",OFFSET(Nafnalisti!$C$3,MATCH($B286,Nafnalisti!$B$4:$B$425,0),COUNTA($D$3:M$3)))</f>
        <v/>
      </c>
    </row>
    <row r="287" spans="1:13" x14ac:dyDescent="0.2">
      <c r="A287" s="60" t="str">
        <f ca="1">IF(COUNT($A$4:A286)+1&gt;MAX(Nafnalisti!$S$4:$S$425),"",A286+1)</f>
        <v/>
      </c>
      <c r="B287" s="61" t="str">
        <f ca="1">IF(A287="","",IFERROR(INDEX(Úrvinnsla!$B$2:$B$421,MATCH($A287,Úrvinnsla!$E$2:$E$421,0)),""))</f>
        <v/>
      </c>
      <c r="C287" s="63" t="str">
        <f ca="1">IFERROR(INDEX(Úrvinnsla!$C$2:$C$421,MATCH($A287,Úrvinnsla!$E$2:$E$421,0)),"")</f>
        <v/>
      </c>
      <c r="D287" s="62" t="str">
        <f ca="1">IF(OFFSET(Nafnalisti!$C$3,MATCH($B287,Nafnalisti!$B$4:$B$425,0),COUNTA($D$3:D$3))=0,"",OFFSET(Nafnalisti!$C$3,MATCH($B287,Nafnalisti!$B$4:$B$425,0),COUNTA($D$3:D$3)))</f>
        <v/>
      </c>
      <c r="E287" s="62" t="str">
        <f ca="1">IF(OFFSET(Nafnalisti!$C$3,MATCH($B287,Nafnalisti!$B$4:$B$425,0),COUNTA($D$3:E$3))=0,"",OFFSET(Nafnalisti!$C$3,MATCH($B287,Nafnalisti!$B$4:$B$425,0),COUNTA($D$3:E$3)))</f>
        <v/>
      </c>
      <c r="F287" s="62" t="str">
        <f ca="1">IF(OFFSET(Nafnalisti!$C$3,MATCH($B287,Nafnalisti!$B$4:$B$425,0),COUNTA($D$3:F$3))=0,"",OFFSET(Nafnalisti!$C$3,MATCH($B287,Nafnalisti!$B$4:$B$425,0),COUNTA($D$3:F$3)))</f>
        <v/>
      </c>
      <c r="G287" s="62" t="str">
        <f ca="1">IF(OFFSET(Nafnalisti!$C$3,MATCH($B287,Nafnalisti!$B$4:$B$425,0),COUNTA($D$3:G$3))=0,"",OFFSET(Nafnalisti!$C$3,MATCH($B287,Nafnalisti!$B$4:$B$425,0),COUNTA($D$3:G$3)))</f>
        <v/>
      </c>
      <c r="H287" s="62" t="str">
        <f ca="1">IF(OFFSET(Nafnalisti!$C$3,MATCH($B287,Nafnalisti!$B$4:$B$425,0),COUNTA($D$3:H$3))=0,"",OFFSET(Nafnalisti!$C$3,MATCH($B287,Nafnalisti!$B$4:$B$425,0),COUNTA($D$3:H$3)))</f>
        <v/>
      </c>
      <c r="I287" s="62" t="str">
        <f ca="1">IF(OFFSET(Nafnalisti!$C$3,MATCH($B287,Nafnalisti!$B$4:$B$425,0),COUNTA($D$3:I$3))=0,"",OFFSET(Nafnalisti!$C$3,MATCH($B287,Nafnalisti!$B$4:$B$425,0),COUNTA($D$3:I$3)))</f>
        <v/>
      </c>
      <c r="J287" s="62" t="str">
        <f ca="1">IF(OFFSET(Nafnalisti!$C$3,MATCH($B287,Nafnalisti!$B$4:$B$425,0),COUNTA($D$3:J$3))=0,"",OFFSET(Nafnalisti!$C$3,MATCH($B287,Nafnalisti!$B$4:$B$425,0),COUNTA($D$3:J$3)))</f>
        <v/>
      </c>
      <c r="K287" s="62" t="str">
        <f ca="1">IF(OFFSET(Nafnalisti!$C$3,MATCH($B287,Nafnalisti!$B$4:$B$425,0),COUNTA($D$3:K$3))=0,"",OFFSET(Nafnalisti!$C$3,MATCH($B287,Nafnalisti!$B$4:$B$425,0),COUNTA($D$3:K$3)))</f>
        <v/>
      </c>
      <c r="L287" s="62" t="str">
        <f ca="1">IF(OFFSET(Nafnalisti!$C$3,MATCH($B287,Nafnalisti!$B$4:$B$425,0),COUNTA($D$3:L$3))=0,"",OFFSET(Nafnalisti!$C$3,MATCH($B287,Nafnalisti!$B$4:$B$425,0),COUNTA($D$3:L$3)))</f>
        <v/>
      </c>
      <c r="M287" s="62" t="str">
        <f ca="1">IF(OFFSET(Nafnalisti!$C$3,MATCH($B287,Nafnalisti!$B$4:$B$425,0),COUNTA($D$3:M$3))=0,"",OFFSET(Nafnalisti!$C$3,MATCH($B287,Nafnalisti!$B$4:$B$425,0),COUNTA($D$3:M$3)))</f>
        <v/>
      </c>
    </row>
    <row r="288" spans="1:13" x14ac:dyDescent="0.2">
      <c r="A288" s="60" t="str">
        <f ca="1">IF(COUNT($A$4:A287)+1&gt;MAX(Nafnalisti!$S$4:$S$425),"",A287+1)</f>
        <v/>
      </c>
      <c r="B288" s="61" t="str">
        <f ca="1">IF(A288="","",IFERROR(INDEX(Úrvinnsla!$B$2:$B$421,MATCH($A288,Úrvinnsla!$E$2:$E$421,0)),""))</f>
        <v/>
      </c>
      <c r="C288" s="63" t="str">
        <f ca="1">IFERROR(INDEX(Úrvinnsla!$C$2:$C$421,MATCH($A288,Úrvinnsla!$E$2:$E$421,0)),"")</f>
        <v/>
      </c>
      <c r="D288" s="62" t="str">
        <f ca="1">IF(OFFSET(Nafnalisti!$C$3,MATCH($B288,Nafnalisti!$B$4:$B$425,0),COUNTA($D$3:D$3))=0,"",OFFSET(Nafnalisti!$C$3,MATCH($B288,Nafnalisti!$B$4:$B$425,0),COUNTA($D$3:D$3)))</f>
        <v/>
      </c>
      <c r="E288" s="62" t="str">
        <f ca="1">IF(OFFSET(Nafnalisti!$C$3,MATCH($B288,Nafnalisti!$B$4:$B$425,0),COUNTA($D$3:E$3))=0,"",OFFSET(Nafnalisti!$C$3,MATCH($B288,Nafnalisti!$B$4:$B$425,0),COUNTA($D$3:E$3)))</f>
        <v/>
      </c>
      <c r="F288" s="62" t="str">
        <f ca="1">IF(OFFSET(Nafnalisti!$C$3,MATCH($B288,Nafnalisti!$B$4:$B$425,0),COUNTA($D$3:F$3))=0,"",OFFSET(Nafnalisti!$C$3,MATCH($B288,Nafnalisti!$B$4:$B$425,0),COUNTA($D$3:F$3)))</f>
        <v/>
      </c>
      <c r="G288" s="62" t="str">
        <f ca="1">IF(OFFSET(Nafnalisti!$C$3,MATCH($B288,Nafnalisti!$B$4:$B$425,0),COUNTA($D$3:G$3))=0,"",OFFSET(Nafnalisti!$C$3,MATCH($B288,Nafnalisti!$B$4:$B$425,0),COUNTA($D$3:G$3)))</f>
        <v/>
      </c>
      <c r="H288" s="62" t="str">
        <f ca="1">IF(OFFSET(Nafnalisti!$C$3,MATCH($B288,Nafnalisti!$B$4:$B$425,0),COUNTA($D$3:H$3))=0,"",OFFSET(Nafnalisti!$C$3,MATCH($B288,Nafnalisti!$B$4:$B$425,0),COUNTA($D$3:H$3)))</f>
        <v/>
      </c>
      <c r="I288" s="62" t="str">
        <f ca="1">IF(OFFSET(Nafnalisti!$C$3,MATCH($B288,Nafnalisti!$B$4:$B$425,0),COUNTA($D$3:I$3))=0,"",OFFSET(Nafnalisti!$C$3,MATCH($B288,Nafnalisti!$B$4:$B$425,0),COUNTA($D$3:I$3)))</f>
        <v/>
      </c>
      <c r="J288" s="62" t="str">
        <f ca="1">IF(OFFSET(Nafnalisti!$C$3,MATCH($B288,Nafnalisti!$B$4:$B$425,0),COUNTA($D$3:J$3))=0,"",OFFSET(Nafnalisti!$C$3,MATCH($B288,Nafnalisti!$B$4:$B$425,0),COUNTA($D$3:J$3)))</f>
        <v/>
      </c>
      <c r="K288" s="62" t="str">
        <f ca="1">IF(OFFSET(Nafnalisti!$C$3,MATCH($B288,Nafnalisti!$B$4:$B$425,0),COUNTA($D$3:K$3))=0,"",OFFSET(Nafnalisti!$C$3,MATCH($B288,Nafnalisti!$B$4:$B$425,0),COUNTA($D$3:K$3)))</f>
        <v/>
      </c>
      <c r="L288" s="62" t="str">
        <f ca="1">IF(OFFSET(Nafnalisti!$C$3,MATCH($B288,Nafnalisti!$B$4:$B$425,0),COUNTA($D$3:L$3))=0,"",OFFSET(Nafnalisti!$C$3,MATCH($B288,Nafnalisti!$B$4:$B$425,0),COUNTA($D$3:L$3)))</f>
        <v/>
      </c>
      <c r="M288" s="62" t="str">
        <f ca="1">IF(OFFSET(Nafnalisti!$C$3,MATCH($B288,Nafnalisti!$B$4:$B$425,0),COUNTA($D$3:M$3))=0,"",OFFSET(Nafnalisti!$C$3,MATCH($B288,Nafnalisti!$B$4:$B$425,0),COUNTA($D$3:M$3)))</f>
        <v/>
      </c>
    </row>
    <row r="289" spans="1:13" x14ac:dyDescent="0.2">
      <c r="A289" s="60" t="str">
        <f ca="1">IF(COUNT($A$4:A288)+1&gt;MAX(Nafnalisti!$S$4:$S$425),"",A288+1)</f>
        <v/>
      </c>
      <c r="B289" s="61" t="str">
        <f ca="1">IF(A289="","",IFERROR(INDEX(Úrvinnsla!$B$2:$B$421,MATCH($A289,Úrvinnsla!$E$2:$E$421,0)),""))</f>
        <v/>
      </c>
      <c r="C289" s="63" t="str">
        <f ca="1">IFERROR(INDEX(Úrvinnsla!$C$2:$C$421,MATCH($A289,Úrvinnsla!$E$2:$E$421,0)),"")</f>
        <v/>
      </c>
      <c r="D289" s="62" t="str">
        <f ca="1">IF(OFFSET(Nafnalisti!$C$3,MATCH($B289,Nafnalisti!$B$4:$B$425,0),COUNTA($D$3:D$3))=0,"",OFFSET(Nafnalisti!$C$3,MATCH($B289,Nafnalisti!$B$4:$B$425,0),COUNTA($D$3:D$3)))</f>
        <v/>
      </c>
      <c r="E289" s="62" t="str">
        <f ca="1">IF(OFFSET(Nafnalisti!$C$3,MATCH($B289,Nafnalisti!$B$4:$B$425,0),COUNTA($D$3:E$3))=0,"",OFFSET(Nafnalisti!$C$3,MATCH($B289,Nafnalisti!$B$4:$B$425,0),COUNTA($D$3:E$3)))</f>
        <v/>
      </c>
      <c r="F289" s="62" t="str">
        <f ca="1">IF(OFFSET(Nafnalisti!$C$3,MATCH($B289,Nafnalisti!$B$4:$B$425,0),COUNTA($D$3:F$3))=0,"",OFFSET(Nafnalisti!$C$3,MATCH($B289,Nafnalisti!$B$4:$B$425,0),COUNTA($D$3:F$3)))</f>
        <v/>
      </c>
      <c r="G289" s="62" t="str">
        <f ca="1">IF(OFFSET(Nafnalisti!$C$3,MATCH($B289,Nafnalisti!$B$4:$B$425,0),COUNTA($D$3:G$3))=0,"",OFFSET(Nafnalisti!$C$3,MATCH($B289,Nafnalisti!$B$4:$B$425,0),COUNTA($D$3:G$3)))</f>
        <v/>
      </c>
      <c r="H289" s="62" t="str">
        <f ca="1">IF(OFFSET(Nafnalisti!$C$3,MATCH($B289,Nafnalisti!$B$4:$B$425,0),COUNTA($D$3:H$3))=0,"",OFFSET(Nafnalisti!$C$3,MATCH($B289,Nafnalisti!$B$4:$B$425,0),COUNTA($D$3:H$3)))</f>
        <v/>
      </c>
      <c r="I289" s="62" t="str">
        <f ca="1">IF(OFFSET(Nafnalisti!$C$3,MATCH($B289,Nafnalisti!$B$4:$B$425,0),COUNTA($D$3:I$3))=0,"",OFFSET(Nafnalisti!$C$3,MATCH($B289,Nafnalisti!$B$4:$B$425,0),COUNTA($D$3:I$3)))</f>
        <v/>
      </c>
      <c r="J289" s="62" t="str">
        <f ca="1">IF(OFFSET(Nafnalisti!$C$3,MATCH($B289,Nafnalisti!$B$4:$B$425,0),COUNTA($D$3:J$3))=0,"",OFFSET(Nafnalisti!$C$3,MATCH($B289,Nafnalisti!$B$4:$B$425,0),COUNTA($D$3:J$3)))</f>
        <v/>
      </c>
      <c r="K289" s="62" t="str">
        <f ca="1">IF(OFFSET(Nafnalisti!$C$3,MATCH($B289,Nafnalisti!$B$4:$B$425,0),COUNTA($D$3:K$3))=0,"",OFFSET(Nafnalisti!$C$3,MATCH($B289,Nafnalisti!$B$4:$B$425,0),COUNTA($D$3:K$3)))</f>
        <v/>
      </c>
      <c r="L289" s="62" t="str">
        <f ca="1">IF(OFFSET(Nafnalisti!$C$3,MATCH($B289,Nafnalisti!$B$4:$B$425,0),COUNTA($D$3:L$3))=0,"",OFFSET(Nafnalisti!$C$3,MATCH($B289,Nafnalisti!$B$4:$B$425,0),COUNTA($D$3:L$3)))</f>
        <v/>
      </c>
      <c r="M289" s="62" t="str">
        <f ca="1">IF(OFFSET(Nafnalisti!$C$3,MATCH($B289,Nafnalisti!$B$4:$B$425,0),COUNTA($D$3:M$3))=0,"",OFFSET(Nafnalisti!$C$3,MATCH($B289,Nafnalisti!$B$4:$B$425,0),COUNTA($D$3:M$3)))</f>
        <v/>
      </c>
    </row>
    <row r="290" spans="1:13" x14ac:dyDescent="0.2">
      <c r="A290" s="60" t="str">
        <f ca="1">IF(COUNT($A$4:A289)+1&gt;MAX(Nafnalisti!$S$4:$S$425),"",A289+1)</f>
        <v/>
      </c>
      <c r="B290" s="61" t="str">
        <f ca="1">IF(A290="","",IFERROR(INDEX(Úrvinnsla!$B$2:$B$421,MATCH($A290,Úrvinnsla!$E$2:$E$421,0)),""))</f>
        <v/>
      </c>
      <c r="C290" s="63" t="str">
        <f ca="1">IFERROR(INDEX(Úrvinnsla!$C$2:$C$421,MATCH($A290,Úrvinnsla!$E$2:$E$421,0)),"")</f>
        <v/>
      </c>
      <c r="D290" s="62" t="str">
        <f ca="1">IF(OFFSET(Nafnalisti!$C$3,MATCH($B290,Nafnalisti!$B$4:$B$425,0),COUNTA($D$3:D$3))=0,"",OFFSET(Nafnalisti!$C$3,MATCH($B290,Nafnalisti!$B$4:$B$425,0),COUNTA($D$3:D$3)))</f>
        <v/>
      </c>
      <c r="E290" s="62" t="str">
        <f ca="1">IF(OFFSET(Nafnalisti!$C$3,MATCH($B290,Nafnalisti!$B$4:$B$425,0),COUNTA($D$3:E$3))=0,"",OFFSET(Nafnalisti!$C$3,MATCH($B290,Nafnalisti!$B$4:$B$425,0),COUNTA($D$3:E$3)))</f>
        <v/>
      </c>
      <c r="F290" s="62" t="str">
        <f ca="1">IF(OFFSET(Nafnalisti!$C$3,MATCH($B290,Nafnalisti!$B$4:$B$425,0),COUNTA($D$3:F$3))=0,"",OFFSET(Nafnalisti!$C$3,MATCH($B290,Nafnalisti!$B$4:$B$425,0),COUNTA($D$3:F$3)))</f>
        <v/>
      </c>
      <c r="G290" s="62" t="str">
        <f ca="1">IF(OFFSET(Nafnalisti!$C$3,MATCH($B290,Nafnalisti!$B$4:$B$425,0),COUNTA($D$3:G$3))=0,"",OFFSET(Nafnalisti!$C$3,MATCH($B290,Nafnalisti!$B$4:$B$425,0),COUNTA($D$3:G$3)))</f>
        <v/>
      </c>
      <c r="H290" s="62" t="str">
        <f ca="1">IF(OFFSET(Nafnalisti!$C$3,MATCH($B290,Nafnalisti!$B$4:$B$425,0),COUNTA($D$3:H$3))=0,"",OFFSET(Nafnalisti!$C$3,MATCH($B290,Nafnalisti!$B$4:$B$425,0),COUNTA($D$3:H$3)))</f>
        <v/>
      </c>
      <c r="I290" s="62" t="str">
        <f ca="1">IF(OFFSET(Nafnalisti!$C$3,MATCH($B290,Nafnalisti!$B$4:$B$425,0),COUNTA($D$3:I$3))=0,"",OFFSET(Nafnalisti!$C$3,MATCH($B290,Nafnalisti!$B$4:$B$425,0),COUNTA($D$3:I$3)))</f>
        <v/>
      </c>
      <c r="J290" s="62" t="str">
        <f ca="1">IF(OFFSET(Nafnalisti!$C$3,MATCH($B290,Nafnalisti!$B$4:$B$425,0),COUNTA($D$3:J$3))=0,"",OFFSET(Nafnalisti!$C$3,MATCH($B290,Nafnalisti!$B$4:$B$425,0),COUNTA($D$3:J$3)))</f>
        <v/>
      </c>
      <c r="K290" s="62" t="str">
        <f ca="1">IF(OFFSET(Nafnalisti!$C$3,MATCH($B290,Nafnalisti!$B$4:$B$425,0),COUNTA($D$3:K$3))=0,"",OFFSET(Nafnalisti!$C$3,MATCH($B290,Nafnalisti!$B$4:$B$425,0),COUNTA($D$3:K$3)))</f>
        <v/>
      </c>
      <c r="L290" s="62" t="str">
        <f ca="1">IF(OFFSET(Nafnalisti!$C$3,MATCH($B290,Nafnalisti!$B$4:$B$425,0),COUNTA($D$3:L$3))=0,"",OFFSET(Nafnalisti!$C$3,MATCH($B290,Nafnalisti!$B$4:$B$425,0),COUNTA($D$3:L$3)))</f>
        <v/>
      </c>
      <c r="M290" s="62" t="str">
        <f ca="1">IF(OFFSET(Nafnalisti!$C$3,MATCH($B290,Nafnalisti!$B$4:$B$425,0),COUNTA($D$3:M$3))=0,"",OFFSET(Nafnalisti!$C$3,MATCH($B290,Nafnalisti!$B$4:$B$425,0),COUNTA($D$3:M$3)))</f>
        <v/>
      </c>
    </row>
    <row r="291" spans="1:13" x14ac:dyDescent="0.2">
      <c r="A291" s="60" t="str">
        <f ca="1">IF(COUNT($A$4:A290)+1&gt;MAX(Nafnalisti!$S$4:$S$425),"",A290+1)</f>
        <v/>
      </c>
      <c r="B291" s="61" t="str">
        <f ca="1">IF(A291="","",IFERROR(INDEX(Úrvinnsla!$B$2:$B$421,MATCH($A291,Úrvinnsla!$E$2:$E$421,0)),""))</f>
        <v/>
      </c>
      <c r="C291" s="63" t="str">
        <f ca="1">IFERROR(INDEX(Úrvinnsla!$C$2:$C$421,MATCH($A291,Úrvinnsla!$E$2:$E$421,0)),"")</f>
        <v/>
      </c>
      <c r="D291" s="62" t="str">
        <f ca="1">IF(OFFSET(Nafnalisti!$C$3,MATCH($B291,Nafnalisti!$B$4:$B$425,0),COUNTA($D$3:D$3))=0,"",OFFSET(Nafnalisti!$C$3,MATCH($B291,Nafnalisti!$B$4:$B$425,0),COUNTA($D$3:D$3)))</f>
        <v/>
      </c>
      <c r="E291" s="62" t="str">
        <f ca="1">IF(OFFSET(Nafnalisti!$C$3,MATCH($B291,Nafnalisti!$B$4:$B$425,0),COUNTA($D$3:E$3))=0,"",OFFSET(Nafnalisti!$C$3,MATCH($B291,Nafnalisti!$B$4:$B$425,0),COUNTA($D$3:E$3)))</f>
        <v/>
      </c>
      <c r="F291" s="62" t="str">
        <f ca="1">IF(OFFSET(Nafnalisti!$C$3,MATCH($B291,Nafnalisti!$B$4:$B$425,0),COUNTA($D$3:F$3))=0,"",OFFSET(Nafnalisti!$C$3,MATCH($B291,Nafnalisti!$B$4:$B$425,0),COUNTA($D$3:F$3)))</f>
        <v/>
      </c>
      <c r="G291" s="62" t="str">
        <f ca="1">IF(OFFSET(Nafnalisti!$C$3,MATCH($B291,Nafnalisti!$B$4:$B$425,0),COUNTA($D$3:G$3))=0,"",OFFSET(Nafnalisti!$C$3,MATCH($B291,Nafnalisti!$B$4:$B$425,0),COUNTA($D$3:G$3)))</f>
        <v/>
      </c>
      <c r="H291" s="62" t="str">
        <f ca="1">IF(OFFSET(Nafnalisti!$C$3,MATCH($B291,Nafnalisti!$B$4:$B$425,0),COUNTA($D$3:H$3))=0,"",OFFSET(Nafnalisti!$C$3,MATCH($B291,Nafnalisti!$B$4:$B$425,0),COUNTA($D$3:H$3)))</f>
        <v/>
      </c>
      <c r="I291" s="62" t="str">
        <f ca="1">IF(OFFSET(Nafnalisti!$C$3,MATCH($B291,Nafnalisti!$B$4:$B$425,0),COUNTA($D$3:I$3))=0,"",OFFSET(Nafnalisti!$C$3,MATCH($B291,Nafnalisti!$B$4:$B$425,0),COUNTA($D$3:I$3)))</f>
        <v/>
      </c>
      <c r="J291" s="62" t="str">
        <f ca="1">IF(OFFSET(Nafnalisti!$C$3,MATCH($B291,Nafnalisti!$B$4:$B$425,0),COUNTA($D$3:J$3))=0,"",OFFSET(Nafnalisti!$C$3,MATCH($B291,Nafnalisti!$B$4:$B$425,0),COUNTA($D$3:J$3)))</f>
        <v/>
      </c>
      <c r="K291" s="62" t="str">
        <f ca="1">IF(OFFSET(Nafnalisti!$C$3,MATCH($B291,Nafnalisti!$B$4:$B$425,0),COUNTA($D$3:K$3))=0,"",OFFSET(Nafnalisti!$C$3,MATCH($B291,Nafnalisti!$B$4:$B$425,0),COUNTA($D$3:K$3)))</f>
        <v/>
      </c>
      <c r="L291" s="62" t="str">
        <f ca="1">IF(OFFSET(Nafnalisti!$C$3,MATCH($B291,Nafnalisti!$B$4:$B$425,0),COUNTA($D$3:L$3))=0,"",OFFSET(Nafnalisti!$C$3,MATCH($B291,Nafnalisti!$B$4:$B$425,0),COUNTA($D$3:L$3)))</f>
        <v/>
      </c>
      <c r="M291" s="62" t="str">
        <f ca="1">IF(OFFSET(Nafnalisti!$C$3,MATCH($B291,Nafnalisti!$B$4:$B$425,0),COUNTA($D$3:M$3))=0,"",OFFSET(Nafnalisti!$C$3,MATCH($B291,Nafnalisti!$B$4:$B$425,0),COUNTA($D$3:M$3)))</f>
        <v/>
      </c>
    </row>
    <row r="292" spans="1:13" x14ac:dyDescent="0.2">
      <c r="A292" s="60" t="str">
        <f ca="1">IF(COUNT($A$4:A291)+1&gt;MAX(Nafnalisti!$S$4:$S$425),"",A291+1)</f>
        <v/>
      </c>
      <c r="B292" s="61" t="str">
        <f ca="1">IF(A292="","",IFERROR(INDEX(Úrvinnsla!$B$2:$B$421,MATCH($A292,Úrvinnsla!$E$2:$E$421,0)),""))</f>
        <v/>
      </c>
      <c r="C292" s="63" t="str">
        <f ca="1">IFERROR(INDEX(Úrvinnsla!$C$2:$C$421,MATCH($A292,Úrvinnsla!$E$2:$E$421,0)),"")</f>
        <v/>
      </c>
      <c r="D292" s="62" t="str">
        <f ca="1">IF(OFFSET(Nafnalisti!$C$3,MATCH($B292,Nafnalisti!$B$4:$B$425,0),COUNTA($D$3:D$3))=0,"",OFFSET(Nafnalisti!$C$3,MATCH($B292,Nafnalisti!$B$4:$B$425,0),COUNTA($D$3:D$3)))</f>
        <v/>
      </c>
      <c r="E292" s="62" t="str">
        <f ca="1">IF(OFFSET(Nafnalisti!$C$3,MATCH($B292,Nafnalisti!$B$4:$B$425,0),COUNTA($D$3:E$3))=0,"",OFFSET(Nafnalisti!$C$3,MATCH($B292,Nafnalisti!$B$4:$B$425,0),COUNTA($D$3:E$3)))</f>
        <v/>
      </c>
      <c r="F292" s="62" t="str">
        <f ca="1">IF(OFFSET(Nafnalisti!$C$3,MATCH($B292,Nafnalisti!$B$4:$B$425,0),COUNTA($D$3:F$3))=0,"",OFFSET(Nafnalisti!$C$3,MATCH($B292,Nafnalisti!$B$4:$B$425,0),COUNTA($D$3:F$3)))</f>
        <v/>
      </c>
      <c r="G292" s="62" t="str">
        <f ca="1">IF(OFFSET(Nafnalisti!$C$3,MATCH($B292,Nafnalisti!$B$4:$B$425,0),COUNTA($D$3:G$3))=0,"",OFFSET(Nafnalisti!$C$3,MATCH($B292,Nafnalisti!$B$4:$B$425,0),COUNTA($D$3:G$3)))</f>
        <v/>
      </c>
      <c r="H292" s="62" t="str">
        <f ca="1">IF(OFFSET(Nafnalisti!$C$3,MATCH($B292,Nafnalisti!$B$4:$B$425,0),COUNTA($D$3:H$3))=0,"",OFFSET(Nafnalisti!$C$3,MATCH($B292,Nafnalisti!$B$4:$B$425,0),COUNTA($D$3:H$3)))</f>
        <v/>
      </c>
      <c r="I292" s="62" t="str">
        <f ca="1">IF(OFFSET(Nafnalisti!$C$3,MATCH($B292,Nafnalisti!$B$4:$B$425,0),COUNTA($D$3:I$3))=0,"",OFFSET(Nafnalisti!$C$3,MATCH($B292,Nafnalisti!$B$4:$B$425,0),COUNTA($D$3:I$3)))</f>
        <v/>
      </c>
      <c r="J292" s="62" t="str">
        <f ca="1">IF(OFFSET(Nafnalisti!$C$3,MATCH($B292,Nafnalisti!$B$4:$B$425,0),COUNTA($D$3:J$3))=0,"",OFFSET(Nafnalisti!$C$3,MATCH($B292,Nafnalisti!$B$4:$B$425,0),COUNTA($D$3:J$3)))</f>
        <v/>
      </c>
      <c r="K292" s="62" t="str">
        <f ca="1">IF(OFFSET(Nafnalisti!$C$3,MATCH($B292,Nafnalisti!$B$4:$B$425,0),COUNTA($D$3:K$3))=0,"",OFFSET(Nafnalisti!$C$3,MATCH($B292,Nafnalisti!$B$4:$B$425,0),COUNTA($D$3:K$3)))</f>
        <v/>
      </c>
      <c r="L292" s="62" t="str">
        <f ca="1">IF(OFFSET(Nafnalisti!$C$3,MATCH($B292,Nafnalisti!$B$4:$B$425,0),COUNTA($D$3:L$3))=0,"",OFFSET(Nafnalisti!$C$3,MATCH($B292,Nafnalisti!$B$4:$B$425,0),COUNTA($D$3:L$3)))</f>
        <v/>
      </c>
      <c r="M292" s="62" t="str">
        <f ca="1">IF(OFFSET(Nafnalisti!$C$3,MATCH($B292,Nafnalisti!$B$4:$B$425,0),COUNTA($D$3:M$3))=0,"",OFFSET(Nafnalisti!$C$3,MATCH($B292,Nafnalisti!$B$4:$B$425,0),COUNTA($D$3:M$3)))</f>
        <v/>
      </c>
    </row>
    <row r="293" spans="1:13" x14ac:dyDescent="0.2">
      <c r="A293" s="60" t="str">
        <f ca="1">IF(COUNT($A$4:A292)+1&gt;MAX(Nafnalisti!$S$4:$S$425),"",A292+1)</f>
        <v/>
      </c>
      <c r="B293" s="61" t="str">
        <f ca="1">IF(A293="","",IFERROR(INDEX(Úrvinnsla!$B$2:$B$421,MATCH($A293,Úrvinnsla!$E$2:$E$421,0)),""))</f>
        <v/>
      </c>
      <c r="C293" s="63" t="str">
        <f ca="1">IFERROR(INDEX(Úrvinnsla!$C$2:$C$421,MATCH($A293,Úrvinnsla!$E$2:$E$421,0)),"")</f>
        <v/>
      </c>
      <c r="D293" s="62" t="str">
        <f ca="1">IF(OFFSET(Nafnalisti!$C$3,MATCH($B293,Nafnalisti!$B$4:$B$425,0),COUNTA($D$3:D$3))=0,"",OFFSET(Nafnalisti!$C$3,MATCH($B293,Nafnalisti!$B$4:$B$425,0),COUNTA($D$3:D$3)))</f>
        <v/>
      </c>
      <c r="E293" s="62" t="str">
        <f ca="1">IF(OFFSET(Nafnalisti!$C$3,MATCH($B293,Nafnalisti!$B$4:$B$425,0),COUNTA($D$3:E$3))=0,"",OFFSET(Nafnalisti!$C$3,MATCH($B293,Nafnalisti!$B$4:$B$425,0),COUNTA($D$3:E$3)))</f>
        <v/>
      </c>
      <c r="F293" s="62" t="str">
        <f ca="1">IF(OFFSET(Nafnalisti!$C$3,MATCH($B293,Nafnalisti!$B$4:$B$425,0),COUNTA($D$3:F$3))=0,"",OFFSET(Nafnalisti!$C$3,MATCH($B293,Nafnalisti!$B$4:$B$425,0),COUNTA($D$3:F$3)))</f>
        <v/>
      </c>
      <c r="G293" s="62" t="str">
        <f ca="1">IF(OFFSET(Nafnalisti!$C$3,MATCH($B293,Nafnalisti!$B$4:$B$425,0),COUNTA($D$3:G$3))=0,"",OFFSET(Nafnalisti!$C$3,MATCH($B293,Nafnalisti!$B$4:$B$425,0),COUNTA($D$3:G$3)))</f>
        <v/>
      </c>
      <c r="H293" s="62" t="str">
        <f ca="1">IF(OFFSET(Nafnalisti!$C$3,MATCH($B293,Nafnalisti!$B$4:$B$425,0),COUNTA($D$3:H$3))=0,"",OFFSET(Nafnalisti!$C$3,MATCH($B293,Nafnalisti!$B$4:$B$425,0),COUNTA($D$3:H$3)))</f>
        <v/>
      </c>
      <c r="I293" s="62" t="str">
        <f ca="1">IF(OFFSET(Nafnalisti!$C$3,MATCH($B293,Nafnalisti!$B$4:$B$425,0),COUNTA($D$3:I$3))=0,"",OFFSET(Nafnalisti!$C$3,MATCH($B293,Nafnalisti!$B$4:$B$425,0),COUNTA($D$3:I$3)))</f>
        <v/>
      </c>
      <c r="J293" s="62" t="str">
        <f ca="1">IF(OFFSET(Nafnalisti!$C$3,MATCH($B293,Nafnalisti!$B$4:$B$425,0),COUNTA($D$3:J$3))=0,"",OFFSET(Nafnalisti!$C$3,MATCH($B293,Nafnalisti!$B$4:$B$425,0),COUNTA($D$3:J$3)))</f>
        <v/>
      </c>
      <c r="K293" s="62" t="str">
        <f ca="1">IF(OFFSET(Nafnalisti!$C$3,MATCH($B293,Nafnalisti!$B$4:$B$425,0),COUNTA($D$3:K$3))=0,"",OFFSET(Nafnalisti!$C$3,MATCH($B293,Nafnalisti!$B$4:$B$425,0),COUNTA($D$3:K$3)))</f>
        <v/>
      </c>
      <c r="L293" s="62" t="str">
        <f ca="1">IF(OFFSET(Nafnalisti!$C$3,MATCH($B293,Nafnalisti!$B$4:$B$425,0),COUNTA($D$3:L$3))=0,"",OFFSET(Nafnalisti!$C$3,MATCH($B293,Nafnalisti!$B$4:$B$425,0),COUNTA($D$3:L$3)))</f>
        <v/>
      </c>
      <c r="M293" s="62" t="str">
        <f ca="1">IF(OFFSET(Nafnalisti!$C$3,MATCH($B293,Nafnalisti!$B$4:$B$425,0),COUNTA($D$3:M$3))=0,"",OFFSET(Nafnalisti!$C$3,MATCH($B293,Nafnalisti!$B$4:$B$425,0),COUNTA($D$3:M$3)))</f>
        <v/>
      </c>
    </row>
    <row r="294" spans="1:13" x14ac:dyDescent="0.2">
      <c r="A294" s="60" t="str">
        <f ca="1">IF(COUNT($A$4:A293)+1&gt;MAX(Nafnalisti!$S$4:$S$425),"",A293+1)</f>
        <v/>
      </c>
      <c r="B294" s="61" t="str">
        <f ca="1">IF(A294="","",IFERROR(INDEX(Úrvinnsla!$B$2:$B$421,MATCH($A294,Úrvinnsla!$E$2:$E$421,0)),""))</f>
        <v/>
      </c>
      <c r="C294" s="63" t="str">
        <f ca="1">IFERROR(INDEX(Úrvinnsla!$C$2:$C$421,MATCH($A294,Úrvinnsla!$E$2:$E$421,0)),"")</f>
        <v/>
      </c>
      <c r="D294" s="62" t="str">
        <f ca="1">IF(OFFSET(Nafnalisti!$C$3,MATCH($B294,Nafnalisti!$B$4:$B$425,0),COUNTA($D$3:D$3))=0,"",OFFSET(Nafnalisti!$C$3,MATCH($B294,Nafnalisti!$B$4:$B$425,0),COUNTA($D$3:D$3)))</f>
        <v/>
      </c>
      <c r="E294" s="62" t="str">
        <f ca="1">IF(OFFSET(Nafnalisti!$C$3,MATCH($B294,Nafnalisti!$B$4:$B$425,0),COUNTA($D$3:E$3))=0,"",OFFSET(Nafnalisti!$C$3,MATCH($B294,Nafnalisti!$B$4:$B$425,0),COUNTA($D$3:E$3)))</f>
        <v/>
      </c>
      <c r="F294" s="62" t="str">
        <f ca="1">IF(OFFSET(Nafnalisti!$C$3,MATCH($B294,Nafnalisti!$B$4:$B$425,0),COUNTA($D$3:F$3))=0,"",OFFSET(Nafnalisti!$C$3,MATCH($B294,Nafnalisti!$B$4:$B$425,0),COUNTA($D$3:F$3)))</f>
        <v/>
      </c>
      <c r="G294" s="62" t="str">
        <f ca="1">IF(OFFSET(Nafnalisti!$C$3,MATCH($B294,Nafnalisti!$B$4:$B$425,0),COUNTA($D$3:G$3))=0,"",OFFSET(Nafnalisti!$C$3,MATCH($B294,Nafnalisti!$B$4:$B$425,0),COUNTA($D$3:G$3)))</f>
        <v/>
      </c>
      <c r="H294" s="62" t="str">
        <f ca="1">IF(OFFSET(Nafnalisti!$C$3,MATCH($B294,Nafnalisti!$B$4:$B$425,0),COUNTA($D$3:H$3))=0,"",OFFSET(Nafnalisti!$C$3,MATCH($B294,Nafnalisti!$B$4:$B$425,0),COUNTA($D$3:H$3)))</f>
        <v/>
      </c>
      <c r="I294" s="62" t="str">
        <f ca="1">IF(OFFSET(Nafnalisti!$C$3,MATCH($B294,Nafnalisti!$B$4:$B$425,0),COUNTA($D$3:I$3))=0,"",OFFSET(Nafnalisti!$C$3,MATCH($B294,Nafnalisti!$B$4:$B$425,0),COUNTA($D$3:I$3)))</f>
        <v/>
      </c>
      <c r="J294" s="62" t="str">
        <f ca="1">IF(OFFSET(Nafnalisti!$C$3,MATCH($B294,Nafnalisti!$B$4:$B$425,0),COUNTA($D$3:J$3))=0,"",OFFSET(Nafnalisti!$C$3,MATCH($B294,Nafnalisti!$B$4:$B$425,0),COUNTA($D$3:J$3)))</f>
        <v/>
      </c>
      <c r="K294" s="62" t="str">
        <f ca="1">IF(OFFSET(Nafnalisti!$C$3,MATCH($B294,Nafnalisti!$B$4:$B$425,0),COUNTA($D$3:K$3))=0,"",OFFSET(Nafnalisti!$C$3,MATCH($B294,Nafnalisti!$B$4:$B$425,0),COUNTA($D$3:K$3)))</f>
        <v/>
      </c>
      <c r="L294" s="62" t="str">
        <f ca="1">IF(OFFSET(Nafnalisti!$C$3,MATCH($B294,Nafnalisti!$B$4:$B$425,0),COUNTA($D$3:L$3))=0,"",OFFSET(Nafnalisti!$C$3,MATCH($B294,Nafnalisti!$B$4:$B$425,0),COUNTA($D$3:L$3)))</f>
        <v/>
      </c>
      <c r="M294" s="62" t="str">
        <f ca="1">IF(OFFSET(Nafnalisti!$C$3,MATCH($B294,Nafnalisti!$B$4:$B$425,0),COUNTA($D$3:M$3))=0,"",OFFSET(Nafnalisti!$C$3,MATCH($B294,Nafnalisti!$B$4:$B$425,0),COUNTA($D$3:M$3)))</f>
        <v/>
      </c>
    </row>
    <row r="295" spans="1:13" x14ac:dyDescent="0.2">
      <c r="A295" s="60" t="str">
        <f ca="1">IF(COUNT($A$4:A294)+1&gt;MAX(Nafnalisti!$S$4:$S$425),"",A294+1)</f>
        <v/>
      </c>
      <c r="B295" s="61" t="str">
        <f ca="1">IF(A295="","",IFERROR(INDEX(Úrvinnsla!$B$2:$B$421,MATCH($A295,Úrvinnsla!$E$2:$E$421,0)),""))</f>
        <v/>
      </c>
      <c r="C295" s="63" t="str">
        <f ca="1">IFERROR(INDEX(Úrvinnsla!$C$2:$C$421,MATCH($A295,Úrvinnsla!$E$2:$E$421,0)),"")</f>
        <v/>
      </c>
      <c r="D295" s="62" t="str">
        <f ca="1">IF(OFFSET(Nafnalisti!$C$3,MATCH($B295,Nafnalisti!$B$4:$B$425,0),COUNTA($D$3:D$3))=0,"",OFFSET(Nafnalisti!$C$3,MATCH($B295,Nafnalisti!$B$4:$B$425,0),COUNTA($D$3:D$3)))</f>
        <v/>
      </c>
      <c r="E295" s="62" t="str">
        <f ca="1">IF(OFFSET(Nafnalisti!$C$3,MATCH($B295,Nafnalisti!$B$4:$B$425,0),COUNTA($D$3:E$3))=0,"",OFFSET(Nafnalisti!$C$3,MATCH($B295,Nafnalisti!$B$4:$B$425,0),COUNTA($D$3:E$3)))</f>
        <v/>
      </c>
      <c r="F295" s="62" t="str">
        <f ca="1">IF(OFFSET(Nafnalisti!$C$3,MATCH($B295,Nafnalisti!$B$4:$B$425,0),COUNTA($D$3:F$3))=0,"",OFFSET(Nafnalisti!$C$3,MATCH($B295,Nafnalisti!$B$4:$B$425,0),COUNTA($D$3:F$3)))</f>
        <v/>
      </c>
      <c r="G295" s="62" t="str">
        <f ca="1">IF(OFFSET(Nafnalisti!$C$3,MATCH($B295,Nafnalisti!$B$4:$B$425,0),COUNTA($D$3:G$3))=0,"",OFFSET(Nafnalisti!$C$3,MATCH($B295,Nafnalisti!$B$4:$B$425,0),COUNTA($D$3:G$3)))</f>
        <v/>
      </c>
      <c r="H295" s="62" t="str">
        <f ca="1">IF(OFFSET(Nafnalisti!$C$3,MATCH($B295,Nafnalisti!$B$4:$B$425,0),COUNTA($D$3:H$3))=0,"",OFFSET(Nafnalisti!$C$3,MATCH($B295,Nafnalisti!$B$4:$B$425,0),COUNTA($D$3:H$3)))</f>
        <v/>
      </c>
      <c r="I295" s="62" t="str">
        <f ca="1">IF(OFFSET(Nafnalisti!$C$3,MATCH($B295,Nafnalisti!$B$4:$B$425,0),COUNTA($D$3:I$3))=0,"",OFFSET(Nafnalisti!$C$3,MATCH($B295,Nafnalisti!$B$4:$B$425,0),COUNTA($D$3:I$3)))</f>
        <v/>
      </c>
      <c r="J295" s="62" t="str">
        <f ca="1">IF(OFFSET(Nafnalisti!$C$3,MATCH($B295,Nafnalisti!$B$4:$B$425,0),COUNTA($D$3:J$3))=0,"",OFFSET(Nafnalisti!$C$3,MATCH($B295,Nafnalisti!$B$4:$B$425,0),COUNTA($D$3:J$3)))</f>
        <v/>
      </c>
      <c r="K295" s="62" t="str">
        <f ca="1">IF(OFFSET(Nafnalisti!$C$3,MATCH($B295,Nafnalisti!$B$4:$B$425,0),COUNTA($D$3:K$3))=0,"",OFFSET(Nafnalisti!$C$3,MATCH($B295,Nafnalisti!$B$4:$B$425,0),COUNTA($D$3:K$3)))</f>
        <v/>
      </c>
      <c r="L295" s="62" t="str">
        <f ca="1">IF(OFFSET(Nafnalisti!$C$3,MATCH($B295,Nafnalisti!$B$4:$B$425,0),COUNTA($D$3:L$3))=0,"",OFFSET(Nafnalisti!$C$3,MATCH($B295,Nafnalisti!$B$4:$B$425,0),COUNTA($D$3:L$3)))</f>
        <v/>
      </c>
      <c r="M295" s="62" t="str">
        <f ca="1">IF(OFFSET(Nafnalisti!$C$3,MATCH($B295,Nafnalisti!$B$4:$B$425,0),COUNTA($D$3:M$3))=0,"",OFFSET(Nafnalisti!$C$3,MATCH($B295,Nafnalisti!$B$4:$B$425,0),COUNTA($D$3:M$3)))</f>
        <v/>
      </c>
    </row>
    <row r="296" spans="1:13" x14ac:dyDescent="0.2">
      <c r="A296" s="60" t="str">
        <f ca="1">IF(COUNT($A$4:A295)+1&gt;MAX(Nafnalisti!$S$4:$S$425),"",A295+1)</f>
        <v/>
      </c>
      <c r="B296" s="61" t="str">
        <f ca="1">IF(A296="","",IFERROR(INDEX(Úrvinnsla!$B$2:$B$421,MATCH($A296,Úrvinnsla!$E$2:$E$421,0)),""))</f>
        <v/>
      </c>
      <c r="C296" s="63" t="str">
        <f ca="1">IFERROR(INDEX(Úrvinnsla!$C$2:$C$421,MATCH($A296,Úrvinnsla!$E$2:$E$421,0)),"")</f>
        <v/>
      </c>
      <c r="D296" s="62" t="str">
        <f ca="1">IF(OFFSET(Nafnalisti!$C$3,MATCH($B296,Nafnalisti!$B$4:$B$425,0),COUNTA($D$3:D$3))=0,"",OFFSET(Nafnalisti!$C$3,MATCH($B296,Nafnalisti!$B$4:$B$425,0),COUNTA($D$3:D$3)))</f>
        <v/>
      </c>
      <c r="E296" s="62" t="str">
        <f ca="1">IF(OFFSET(Nafnalisti!$C$3,MATCH($B296,Nafnalisti!$B$4:$B$425,0),COUNTA($D$3:E$3))=0,"",OFFSET(Nafnalisti!$C$3,MATCH($B296,Nafnalisti!$B$4:$B$425,0),COUNTA($D$3:E$3)))</f>
        <v/>
      </c>
      <c r="F296" s="62" t="str">
        <f ca="1">IF(OFFSET(Nafnalisti!$C$3,MATCH($B296,Nafnalisti!$B$4:$B$425,0),COUNTA($D$3:F$3))=0,"",OFFSET(Nafnalisti!$C$3,MATCH($B296,Nafnalisti!$B$4:$B$425,0),COUNTA($D$3:F$3)))</f>
        <v/>
      </c>
      <c r="G296" s="62" t="str">
        <f ca="1">IF(OFFSET(Nafnalisti!$C$3,MATCH($B296,Nafnalisti!$B$4:$B$425,0),COUNTA($D$3:G$3))=0,"",OFFSET(Nafnalisti!$C$3,MATCH($B296,Nafnalisti!$B$4:$B$425,0),COUNTA($D$3:G$3)))</f>
        <v/>
      </c>
      <c r="H296" s="62" t="str">
        <f ca="1">IF(OFFSET(Nafnalisti!$C$3,MATCH($B296,Nafnalisti!$B$4:$B$425,0),COUNTA($D$3:H$3))=0,"",OFFSET(Nafnalisti!$C$3,MATCH($B296,Nafnalisti!$B$4:$B$425,0),COUNTA($D$3:H$3)))</f>
        <v/>
      </c>
      <c r="I296" s="62" t="str">
        <f ca="1">IF(OFFSET(Nafnalisti!$C$3,MATCH($B296,Nafnalisti!$B$4:$B$425,0),COUNTA($D$3:I$3))=0,"",OFFSET(Nafnalisti!$C$3,MATCH($B296,Nafnalisti!$B$4:$B$425,0),COUNTA($D$3:I$3)))</f>
        <v/>
      </c>
      <c r="J296" s="62" t="str">
        <f ca="1">IF(OFFSET(Nafnalisti!$C$3,MATCH($B296,Nafnalisti!$B$4:$B$425,0),COUNTA($D$3:J$3))=0,"",OFFSET(Nafnalisti!$C$3,MATCH($B296,Nafnalisti!$B$4:$B$425,0),COUNTA($D$3:J$3)))</f>
        <v/>
      </c>
      <c r="K296" s="62" t="str">
        <f ca="1">IF(OFFSET(Nafnalisti!$C$3,MATCH($B296,Nafnalisti!$B$4:$B$425,0),COUNTA($D$3:K$3))=0,"",OFFSET(Nafnalisti!$C$3,MATCH($B296,Nafnalisti!$B$4:$B$425,0),COUNTA($D$3:K$3)))</f>
        <v/>
      </c>
      <c r="L296" s="62" t="str">
        <f ca="1">IF(OFFSET(Nafnalisti!$C$3,MATCH($B296,Nafnalisti!$B$4:$B$425,0),COUNTA($D$3:L$3))=0,"",OFFSET(Nafnalisti!$C$3,MATCH($B296,Nafnalisti!$B$4:$B$425,0),COUNTA($D$3:L$3)))</f>
        <v/>
      </c>
      <c r="M296" s="62" t="str">
        <f ca="1">IF(OFFSET(Nafnalisti!$C$3,MATCH($B296,Nafnalisti!$B$4:$B$425,0),COUNTA($D$3:M$3))=0,"",OFFSET(Nafnalisti!$C$3,MATCH($B296,Nafnalisti!$B$4:$B$425,0),COUNTA($D$3:M$3)))</f>
        <v/>
      </c>
    </row>
    <row r="297" spans="1:13" x14ac:dyDescent="0.2">
      <c r="A297" s="60" t="str">
        <f ca="1">IF(COUNT($A$4:A296)+1&gt;MAX(Nafnalisti!$S$4:$S$425),"",A296+1)</f>
        <v/>
      </c>
      <c r="B297" s="61" t="str">
        <f ca="1">IF(A297="","",IFERROR(INDEX(Úrvinnsla!$B$2:$B$421,MATCH($A297,Úrvinnsla!$E$2:$E$421,0)),""))</f>
        <v/>
      </c>
      <c r="C297" s="63" t="str">
        <f ca="1">IFERROR(INDEX(Úrvinnsla!$C$2:$C$421,MATCH($A297,Úrvinnsla!$E$2:$E$421,0)),"")</f>
        <v/>
      </c>
      <c r="D297" s="62" t="str">
        <f ca="1">IF(OFFSET(Nafnalisti!$C$3,MATCH($B297,Nafnalisti!$B$4:$B$425,0),COUNTA($D$3:D$3))=0,"",OFFSET(Nafnalisti!$C$3,MATCH($B297,Nafnalisti!$B$4:$B$425,0),COUNTA($D$3:D$3)))</f>
        <v/>
      </c>
      <c r="E297" s="62" t="str">
        <f ca="1">IF(OFFSET(Nafnalisti!$C$3,MATCH($B297,Nafnalisti!$B$4:$B$425,0),COUNTA($D$3:E$3))=0,"",OFFSET(Nafnalisti!$C$3,MATCH($B297,Nafnalisti!$B$4:$B$425,0),COUNTA($D$3:E$3)))</f>
        <v/>
      </c>
      <c r="F297" s="62" t="str">
        <f ca="1">IF(OFFSET(Nafnalisti!$C$3,MATCH($B297,Nafnalisti!$B$4:$B$425,0),COUNTA($D$3:F$3))=0,"",OFFSET(Nafnalisti!$C$3,MATCH($B297,Nafnalisti!$B$4:$B$425,0),COUNTA($D$3:F$3)))</f>
        <v/>
      </c>
      <c r="G297" s="62" t="str">
        <f ca="1">IF(OFFSET(Nafnalisti!$C$3,MATCH($B297,Nafnalisti!$B$4:$B$425,0),COUNTA($D$3:G$3))=0,"",OFFSET(Nafnalisti!$C$3,MATCH($B297,Nafnalisti!$B$4:$B$425,0),COUNTA($D$3:G$3)))</f>
        <v/>
      </c>
      <c r="H297" s="62" t="str">
        <f ca="1">IF(OFFSET(Nafnalisti!$C$3,MATCH($B297,Nafnalisti!$B$4:$B$425,0),COUNTA($D$3:H$3))=0,"",OFFSET(Nafnalisti!$C$3,MATCH($B297,Nafnalisti!$B$4:$B$425,0),COUNTA($D$3:H$3)))</f>
        <v/>
      </c>
      <c r="I297" s="62" t="str">
        <f ca="1">IF(OFFSET(Nafnalisti!$C$3,MATCH($B297,Nafnalisti!$B$4:$B$425,0),COUNTA($D$3:I$3))=0,"",OFFSET(Nafnalisti!$C$3,MATCH($B297,Nafnalisti!$B$4:$B$425,0),COUNTA($D$3:I$3)))</f>
        <v/>
      </c>
      <c r="J297" s="62" t="str">
        <f ca="1">IF(OFFSET(Nafnalisti!$C$3,MATCH($B297,Nafnalisti!$B$4:$B$425,0),COUNTA($D$3:J$3))=0,"",OFFSET(Nafnalisti!$C$3,MATCH($B297,Nafnalisti!$B$4:$B$425,0),COUNTA($D$3:J$3)))</f>
        <v/>
      </c>
      <c r="K297" s="62" t="str">
        <f ca="1">IF(OFFSET(Nafnalisti!$C$3,MATCH($B297,Nafnalisti!$B$4:$B$425,0),COUNTA($D$3:K$3))=0,"",OFFSET(Nafnalisti!$C$3,MATCH($B297,Nafnalisti!$B$4:$B$425,0),COUNTA($D$3:K$3)))</f>
        <v/>
      </c>
      <c r="L297" s="62" t="str">
        <f ca="1">IF(OFFSET(Nafnalisti!$C$3,MATCH($B297,Nafnalisti!$B$4:$B$425,0),COUNTA($D$3:L$3))=0,"",OFFSET(Nafnalisti!$C$3,MATCH($B297,Nafnalisti!$B$4:$B$425,0),COUNTA($D$3:L$3)))</f>
        <v/>
      </c>
      <c r="M297" s="62" t="str">
        <f ca="1">IF(OFFSET(Nafnalisti!$C$3,MATCH($B297,Nafnalisti!$B$4:$B$425,0),COUNTA($D$3:M$3))=0,"",OFFSET(Nafnalisti!$C$3,MATCH($B297,Nafnalisti!$B$4:$B$425,0),COUNTA($D$3:M$3)))</f>
        <v/>
      </c>
    </row>
    <row r="298" spans="1:13" x14ac:dyDescent="0.2">
      <c r="A298" s="60" t="str">
        <f ca="1">IF(COUNT($A$4:A297)+1&gt;MAX(Nafnalisti!$S$4:$S$425),"",A297+1)</f>
        <v/>
      </c>
      <c r="B298" s="61" t="str">
        <f ca="1">IF(A298="","",IFERROR(INDEX(Úrvinnsla!$B$2:$B$421,MATCH($A298,Úrvinnsla!$E$2:$E$421,0)),""))</f>
        <v/>
      </c>
      <c r="C298" s="63" t="str">
        <f ca="1">IFERROR(INDEX(Úrvinnsla!$C$2:$C$421,MATCH($A298,Úrvinnsla!$E$2:$E$421,0)),"")</f>
        <v/>
      </c>
      <c r="D298" s="62" t="str">
        <f ca="1">IF(OFFSET(Nafnalisti!$C$3,MATCH($B298,Nafnalisti!$B$4:$B$425,0),COUNTA($D$3:D$3))=0,"",OFFSET(Nafnalisti!$C$3,MATCH($B298,Nafnalisti!$B$4:$B$425,0),COUNTA($D$3:D$3)))</f>
        <v/>
      </c>
      <c r="E298" s="62" t="str">
        <f ca="1">IF(OFFSET(Nafnalisti!$C$3,MATCH($B298,Nafnalisti!$B$4:$B$425,0),COUNTA($D$3:E$3))=0,"",OFFSET(Nafnalisti!$C$3,MATCH($B298,Nafnalisti!$B$4:$B$425,0),COUNTA($D$3:E$3)))</f>
        <v/>
      </c>
      <c r="F298" s="62" t="str">
        <f ca="1">IF(OFFSET(Nafnalisti!$C$3,MATCH($B298,Nafnalisti!$B$4:$B$425,0),COUNTA($D$3:F$3))=0,"",OFFSET(Nafnalisti!$C$3,MATCH($B298,Nafnalisti!$B$4:$B$425,0),COUNTA($D$3:F$3)))</f>
        <v/>
      </c>
      <c r="G298" s="62" t="str">
        <f ca="1">IF(OFFSET(Nafnalisti!$C$3,MATCH($B298,Nafnalisti!$B$4:$B$425,0),COUNTA($D$3:G$3))=0,"",OFFSET(Nafnalisti!$C$3,MATCH($B298,Nafnalisti!$B$4:$B$425,0),COUNTA($D$3:G$3)))</f>
        <v/>
      </c>
      <c r="H298" s="62" t="str">
        <f ca="1">IF(OFFSET(Nafnalisti!$C$3,MATCH($B298,Nafnalisti!$B$4:$B$425,0),COUNTA($D$3:H$3))=0,"",OFFSET(Nafnalisti!$C$3,MATCH($B298,Nafnalisti!$B$4:$B$425,0),COUNTA($D$3:H$3)))</f>
        <v/>
      </c>
      <c r="I298" s="62" t="str">
        <f ca="1">IF(OFFSET(Nafnalisti!$C$3,MATCH($B298,Nafnalisti!$B$4:$B$425,0),COUNTA($D$3:I$3))=0,"",OFFSET(Nafnalisti!$C$3,MATCH($B298,Nafnalisti!$B$4:$B$425,0),COUNTA($D$3:I$3)))</f>
        <v/>
      </c>
      <c r="J298" s="62" t="str">
        <f ca="1">IF(OFFSET(Nafnalisti!$C$3,MATCH($B298,Nafnalisti!$B$4:$B$425,0),COUNTA($D$3:J$3))=0,"",OFFSET(Nafnalisti!$C$3,MATCH($B298,Nafnalisti!$B$4:$B$425,0),COUNTA($D$3:J$3)))</f>
        <v/>
      </c>
      <c r="K298" s="62" t="str">
        <f ca="1">IF(OFFSET(Nafnalisti!$C$3,MATCH($B298,Nafnalisti!$B$4:$B$425,0),COUNTA($D$3:K$3))=0,"",OFFSET(Nafnalisti!$C$3,MATCH($B298,Nafnalisti!$B$4:$B$425,0),COUNTA($D$3:K$3)))</f>
        <v/>
      </c>
      <c r="L298" s="62" t="str">
        <f ca="1">IF(OFFSET(Nafnalisti!$C$3,MATCH($B298,Nafnalisti!$B$4:$B$425,0),COUNTA($D$3:L$3))=0,"",OFFSET(Nafnalisti!$C$3,MATCH($B298,Nafnalisti!$B$4:$B$425,0),COUNTA($D$3:L$3)))</f>
        <v/>
      </c>
      <c r="M298" s="62" t="str">
        <f ca="1">IF(OFFSET(Nafnalisti!$C$3,MATCH($B298,Nafnalisti!$B$4:$B$425,0),COUNTA($D$3:M$3))=0,"",OFFSET(Nafnalisti!$C$3,MATCH($B298,Nafnalisti!$B$4:$B$425,0),COUNTA($D$3:M$3)))</f>
        <v/>
      </c>
    </row>
    <row r="299" spans="1:13" x14ac:dyDescent="0.2">
      <c r="A299" s="60" t="str">
        <f ca="1">IF(COUNT($A$4:A298)+1&gt;MAX(Nafnalisti!$S$4:$S$425),"",A298+1)</f>
        <v/>
      </c>
      <c r="B299" s="61" t="str">
        <f ca="1">IF(A299="","",IFERROR(INDEX(Úrvinnsla!$B$2:$B$421,MATCH($A299,Úrvinnsla!$E$2:$E$421,0)),""))</f>
        <v/>
      </c>
      <c r="C299" s="63" t="str">
        <f ca="1">IFERROR(INDEX(Úrvinnsla!$C$2:$C$421,MATCH($A299,Úrvinnsla!$E$2:$E$421,0)),"")</f>
        <v/>
      </c>
      <c r="D299" s="62" t="str">
        <f ca="1">IF(OFFSET(Nafnalisti!$C$3,MATCH($B299,Nafnalisti!$B$4:$B$425,0),COUNTA($D$3:D$3))=0,"",OFFSET(Nafnalisti!$C$3,MATCH($B299,Nafnalisti!$B$4:$B$425,0),COUNTA($D$3:D$3)))</f>
        <v/>
      </c>
      <c r="E299" s="62" t="str">
        <f ca="1">IF(OFFSET(Nafnalisti!$C$3,MATCH($B299,Nafnalisti!$B$4:$B$425,0),COUNTA($D$3:E$3))=0,"",OFFSET(Nafnalisti!$C$3,MATCH($B299,Nafnalisti!$B$4:$B$425,0),COUNTA($D$3:E$3)))</f>
        <v/>
      </c>
      <c r="F299" s="62" t="str">
        <f ca="1">IF(OFFSET(Nafnalisti!$C$3,MATCH($B299,Nafnalisti!$B$4:$B$425,0),COUNTA($D$3:F$3))=0,"",OFFSET(Nafnalisti!$C$3,MATCH($B299,Nafnalisti!$B$4:$B$425,0),COUNTA($D$3:F$3)))</f>
        <v/>
      </c>
      <c r="G299" s="62" t="str">
        <f ca="1">IF(OFFSET(Nafnalisti!$C$3,MATCH($B299,Nafnalisti!$B$4:$B$425,0),COUNTA($D$3:G$3))=0,"",OFFSET(Nafnalisti!$C$3,MATCH($B299,Nafnalisti!$B$4:$B$425,0),COUNTA($D$3:G$3)))</f>
        <v/>
      </c>
      <c r="H299" s="62" t="str">
        <f ca="1">IF(OFFSET(Nafnalisti!$C$3,MATCH($B299,Nafnalisti!$B$4:$B$425,0),COUNTA($D$3:H$3))=0,"",OFFSET(Nafnalisti!$C$3,MATCH($B299,Nafnalisti!$B$4:$B$425,0),COUNTA($D$3:H$3)))</f>
        <v/>
      </c>
      <c r="I299" s="62" t="str">
        <f ca="1">IF(OFFSET(Nafnalisti!$C$3,MATCH($B299,Nafnalisti!$B$4:$B$425,0),COUNTA($D$3:I$3))=0,"",OFFSET(Nafnalisti!$C$3,MATCH($B299,Nafnalisti!$B$4:$B$425,0),COUNTA($D$3:I$3)))</f>
        <v/>
      </c>
      <c r="J299" s="62" t="str">
        <f ca="1">IF(OFFSET(Nafnalisti!$C$3,MATCH($B299,Nafnalisti!$B$4:$B$425,0),COUNTA($D$3:J$3))=0,"",OFFSET(Nafnalisti!$C$3,MATCH($B299,Nafnalisti!$B$4:$B$425,0),COUNTA($D$3:J$3)))</f>
        <v/>
      </c>
      <c r="K299" s="62" t="str">
        <f ca="1">IF(OFFSET(Nafnalisti!$C$3,MATCH($B299,Nafnalisti!$B$4:$B$425,0),COUNTA($D$3:K$3))=0,"",OFFSET(Nafnalisti!$C$3,MATCH($B299,Nafnalisti!$B$4:$B$425,0),COUNTA($D$3:K$3)))</f>
        <v/>
      </c>
      <c r="L299" s="62" t="str">
        <f ca="1">IF(OFFSET(Nafnalisti!$C$3,MATCH($B299,Nafnalisti!$B$4:$B$425,0),COUNTA($D$3:L$3))=0,"",OFFSET(Nafnalisti!$C$3,MATCH($B299,Nafnalisti!$B$4:$B$425,0),COUNTA($D$3:L$3)))</f>
        <v/>
      </c>
      <c r="M299" s="62" t="str">
        <f ca="1">IF(OFFSET(Nafnalisti!$C$3,MATCH($B299,Nafnalisti!$B$4:$B$425,0),COUNTA($D$3:M$3))=0,"",OFFSET(Nafnalisti!$C$3,MATCH($B299,Nafnalisti!$B$4:$B$425,0),COUNTA($D$3:M$3)))</f>
        <v/>
      </c>
    </row>
    <row r="300" spans="1:13" x14ac:dyDescent="0.2">
      <c r="A300" s="60" t="str">
        <f ca="1">IF(COUNT($A$4:A299)+1&gt;MAX(Nafnalisti!$S$4:$S$425),"",A299+1)</f>
        <v/>
      </c>
      <c r="B300" s="61" t="str">
        <f ca="1">IF(A300="","",IFERROR(INDEX(Úrvinnsla!$B$2:$B$421,MATCH($A300,Úrvinnsla!$E$2:$E$421,0)),""))</f>
        <v/>
      </c>
      <c r="C300" s="63" t="str">
        <f ca="1">IFERROR(INDEX(Úrvinnsla!$C$2:$C$421,MATCH($A300,Úrvinnsla!$E$2:$E$421,0)),"")</f>
        <v/>
      </c>
      <c r="D300" s="62" t="str">
        <f ca="1">IF(OFFSET(Nafnalisti!$C$3,MATCH($B300,Nafnalisti!$B$4:$B$425,0),COUNTA($D$3:D$3))=0,"",OFFSET(Nafnalisti!$C$3,MATCH($B300,Nafnalisti!$B$4:$B$425,0),COUNTA($D$3:D$3)))</f>
        <v/>
      </c>
      <c r="E300" s="62" t="str">
        <f ca="1">IF(OFFSET(Nafnalisti!$C$3,MATCH($B300,Nafnalisti!$B$4:$B$425,0),COUNTA($D$3:E$3))=0,"",OFFSET(Nafnalisti!$C$3,MATCH($B300,Nafnalisti!$B$4:$B$425,0),COUNTA($D$3:E$3)))</f>
        <v/>
      </c>
      <c r="F300" s="62" t="str">
        <f ca="1">IF(OFFSET(Nafnalisti!$C$3,MATCH($B300,Nafnalisti!$B$4:$B$425,0),COUNTA($D$3:F$3))=0,"",OFFSET(Nafnalisti!$C$3,MATCH($B300,Nafnalisti!$B$4:$B$425,0),COUNTA($D$3:F$3)))</f>
        <v/>
      </c>
      <c r="G300" s="62" t="str">
        <f ca="1">IF(OFFSET(Nafnalisti!$C$3,MATCH($B300,Nafnalisti!$B$4:$B$425,0),COUNTA($D$3:G$3))=0,"",OFFSET(Nafnalisti!$C$3,MATCH($B300,Nafnalisti!$B$4:$B$425,0),COUNTA($D$3:G$3)))</f>
        <v/>
      </c>
      <c r="H300" s="62" t="str">
        <f ca="1">IF(OFFSET(Nafnalisti!$C$3,MATCH($B300,Nafnalisti!$B$4:$B$425,0),COUNTA($D$3:H$3))=0,"",OFFSET(Nafnalisti!$C$3,MATCH($B300,Nafnalisti!$B$4:$B$425,0),COUNTA($D$3:H$3)))</f>
        <v/>
      </c>
      <c r="I300" s="62" t="str">
        <f ca="1">IF(OFFSET(Nafnalisti!$C$3,MATCH($B300,Nafnalisti!$B$4:$B$425,0),COUNTA($D$3:I$3))=0,"",OFFSET(Nafnalisti!$C$3,MATCH($B300,Nafnalisti!$B$4:$B$425,0),COUNTA($D$3:I$3)))</f>
        <v/>
      </c>
      <c r="J300" s="62" t="str">
        <f ca="1">IF(OFFSET(Nafnalisti!$C$3,MATCH($B300,Nafnalisti!$B$4:$B$425,0),COUNTA($D$3:J$3))=0,"",OFFSET(Nafnalisti!$C$3,MATCH($B300,Nafnalisti!$B$4:$B$425,0),COUNTA($D$3:J$3)))</f>
        <v/>
      </c>
      <c r="K300" s="62" t="str">
        <f ca="1">IF(OFFSET(Nafnalisti!$C$3,MATCH($B300,Nafnalisti!$B$4:$B$425,0),COUNTA($D$3:K$3))=0,"",OFFSET(Nafnalisti!$C$3,MATCH($B300,Nafnalisti!$B$4:$B$425,0),COUNTA($D$3:K$3)))</f>
        <v/>
      </c>
      <c r="L300" s="62" t="str">
        <f ca="1">IF(OFFSET(Nafnalisti!$C$3,MATCH($B300,Nafnalisti!$B$4:$B$425,0),COUNTA($D$3:L$3))=0,"",OFFSET(Nafnalisti!$C$3,MATCH($B300,Nafnalisti!$B$4:$B$425,0),COUNTA($D$3:L$3)))</f>
        <v/>
      </c>
      <c r="M300" s="62" t="str">
        <f ca="1">IF(OFFSET(Nafnalisti!$C$3,MATCH($B300,Nafnalisti!$B$4:$B$425,0),COUNTA($D$3:M$3))=0,"",OFFSET(Nafnalisti!$C$3,MATCH($B300,Nafnalisti!$B$4:$B$425,0),COUNTA($D$3:M$3)))</f>
        <v/>
      </c>
    </row>
    <row r="301" spans="1:13" x14ac:dyDescent="0.2">
      <c r="A301" s="60" t="str">
        <f ca="1">IF(COUNT($A$4:A300)+1&gt;MAX(Nafnalisti!$S$4:$S$425),"",A300+1)</f>
        <v/>
      </c>
      <c r="B301" s="61" t="str">
        <f ca="1">IF(A301="","",IFERROR(INDEX(Úrvinnsla!$B$2:$B$421,MATCH($A301,Úrvinnsla!$E$2:$E$421,0)),""))</f>
        <v/>
      </c>
      <c r="C301" s="63" t="str">
        <f ca="1">IFERROR(INDEX(Úrvinnsla!$C$2:$C$421,MATCH($A301,Úrvinnsla!$E$2:$E$421,0)),"")</f>
        <v/>
      </c>
      <c r="D301" s="62" t="str">
        <f ca="1">IF(OFFSET(Nafnalisti!$C$3,MATCH($B301,Nafnalisti!$B$4:$B$425,0),COUNTA($D$3:D$3))=0,"",OFFSET(Nafnalisti!$C$3,MATCH($B301,Nafnalisti!$B$4:$B$425,0),COUNTA($D$3:D$3)))</f>
        <v/>
      </c>
      <c r="E301" s="62" t="str">
        <f ca="1">IF(OFFSET(Nafnalisti!$C$3,MATCH($B301,Nafnalisti!$B$4:$B$425,0),COUNTA($D$3:E$3))=0,"",OFFSET(Nafnalisti!$C$3,MATCH($B301,Nafnalisti!$B$4:$B$425,0),COUNTA($D$3:E$3)))</f>
        <v/>
      </c>
      <c r="F301" s="62" t="str">
        <f ca="1">IF(OFFSET(Nafnalisti!$C$3,MATCH($B301,Nafnalisti!$B$4:$B$425,0),COUNTA($D$3:F$3))=0,"",OFFSET(Nafnalisti!$C$3,MATCH($B301,Nafnalisti!$B$4:$B$425,0),COUNTA($D$3:F$3)))</f>
        <v/>
      </c>
      <c r="G301" s="62" t="str">
        <f ca="1">IF(OFFSET(Nafnalisti!$C$3,MATCH($B301,Nafnalisti!$B$4:$B$425,0),COUNTA($D$3:G$3))=0,"",OFFSET(Nafnalisti!$C$3,MATCH($B301,Nafnalisti!$B$4:$B$425,0),COUNTA($D$3:G$3)))</f>
        <v/>
      </c>
      <c r="H301" s="62" t="str">
        <f ca="1">IF(OFFSET(Nafnalisti!$C$3,MATCH($B301,Nafnalisti!$B$4:$B$425,0),COUNTA($D$3:H$3))=0,"",OFFSET(Nafnalisti!$C$3,MATCH($B301,Nafnalisti!$B$4:$B$425,0),COUNTA($D$3:H$3)))</f>
        <v/>
      </c>
      <c r="I301" s="62" t="str">
        <f ca="1">IF(OFFSET(Nafnalisti!$C$3,MATCH($B301,Nafnalisti!$B$4:$B$425,0),COUNTA($D$3:I$3))=0,"",OFFSET(Nafnalisti!$C$3,MATCH($B301,Nafnalisti!$B$4:$B$425,0),COUNTA($D$3:I$3)))</f>
        <v/>
      </c>
      <c r="J301" s="62" t="str">
        <f ca="1">IF(OFFSET(Nafnalisti!$C$3,MATCH($B301,Nafnalisti!$B$4:$B$425,0),COUNTA($D$3:J$3))=0,"",OFFSET(Nafnalisti!$C$3,MATCH($B301,Nafnalisti!$B$4:$B$425,0),COUNTA($D$3:J$3)))</f>
        <v/>
      </c>
      <c r="K301" s="62" t="str">
        <f ca="1">IF(OFFSET(Nafnalisti!$C$3,MATCH($B301,Nafnalisti!$B$4:$B$425,0),COUNTA($D$3:K$3))=0,"",OFFSET(Nafnalisti!$C$3,MATCH($B301,Nafnalisti!$B$4:$B$425,0),COUNTA($D$3:K$3)))</f>
        <v/>
      </c>
      <c r="L301" s="62" t="str">
        <f ca="1">IF(OFFSET(Nafnalisti!$C$3,MATCH($B301,Nafnalisti!$B$4:$B$425,0),COUNTA($D$3:L$3))=0,"",OFFSET(Nafnalisti!$C$3,MATCH($B301,Nafnalisti!$B$4:$B$425,0),COUNTA($D$3:L$3)))</f>
        <v/>
      </c>
      <c r="M301" s="62" t="str">
        <f ca="1">IF(OFFSET(Nafnalisti!$C$3,MATCH($B301,Nafnalisti!$B$4:$B$425,0),COUNTA($D$3:M$3))=0,"",OFFSET(Nafnalisti!$C$3,MATCH($B301,Nafnalisti!$B$4:$B$425,0),COUNTA($D$3:M$3)))</f>
        <v/>
      </c>
    </row>
    <row r="302" spans="1:13" x14ac:dyDescent="0.2">
      <c r="A302" s="60" t="str">
        <f ca="1">IF(COUNT($A$4:A301)+1&gt;MAX(Nafnalisti!$S$4:$S$425),"",A301+1)</f>
        <v/>
      </c>
      <c r="B302" s="61" t="str">
        <f ca="1">IF(A302="","",IFERROR(INDEX(Úrvinnsla!$B$2:$B$421,MATCH($A302,Úrvinnsla!$E$2:$E$421,0)),""))</f>
        <v/>
      </c>
      <c r="C302" s="63" t="str">
        <f ca="1">IFERROR(INDEX(Úrvinnsla!$C$2:$C$421,MATCH($A302,Úrvinnsla!$E$2:$E$421,0)),"")</f>
        <v/>
      </c>
      <c r="D302" s="62" t="str">
        <f ca="1">IF(OFFSET(Nafnalisti!$C$3,MATCH($B302,Nafnalisti!$B$4:$B$425,0),COUNTA($D$3:D$3))=0,"",OFFSET(Nafnalisti!$C$3,MATCH($B302,Nafnalisti!$B$4:$B$425,0),COUNTA($D$3:D$3)))</f>
        <v/>
      </c>
      <c r="E302" s="62" t="str">
        <f ca="1">IF(OFFSET(Nafnalisti!$C$3,MATCH($B302,Nafnalisti!$B$4:$B$425,0),COUNTA($D$3:E$3))=0,"",OFFSET(Nafnalisti!$C$3,MATCH($B302,Nafnalisti!$B$4:$B$425,0),COUNTA($D$3:E$3)))</f>
        <v/>
      </c>
      <c r="F302" s="62" t="str">
        <f ca="1">IF(OFFSET(Nafnalisti!$C$3,MATCH($B302,Nafnalisti!$B$4:$B$425,0),COUNTA($D$3:F$3))=0,"",OFFSET(Nafnalisti!$C$3,MATCH($B302,Nafnalisti!$B$4:$B$425,0),COUNTA($D$3:F$3)))</f>
        <v/>
      </c>
      <c r="G302" s="62" t="str">
        <f ca="1">IF(OFFSET(Nafnalisti!$C$3,MATCH($B302,Nafnalisti!$B$4:$B$425,0),COUNTA($D$3:G$3))=0,"",OFFSET(Nafnalisti!$C$3,MATCH($B302,Nafnalisti!$B$4:$B$425,0),COUNTA($D$3:G$3)))</f>
        <v/>
      </c>
      <c r="H302" s="62" t="str">
        <f ca="1">IF(OFFSET(Nafnalisti!$C$3,MATCH($B302,Nafnalisti!$B$4:$B$425,0),COUNTA($D$3:H$3))=0,"",OFFSET(Nafnalisti!$C$3,MATCH($B302,Nafnalisti!$B$4:$B$425,0),COUNTA($D$3:H$3)))</f>
        <v/>
      </c>
      <c r="I302" s="62" t="str">
        <f ca="1">IF(OFFSET(Nafnalisti!$C$3,MATCH($B302,Nafnalisti!$B$4:$B$425,0),COUNTA($D$3:I$3))=0,"",OFFSET(Nafnalisti!$C$3,MATCH($B302,Nafnalisti!$B$4:$B$425,0),COUNTA($D$3:I$3)))</f>
        <v/>
      </c>
      <c r="J302" s="62" t="str">
        <f ca="1">IF(OFFSET(Nafnalisti!$C$3,MATCH($B302,Nafnalisti!$B$4:$B$425,0),COUNTA($D$3:J$3))=0,"",OFFSET(Nafnalisti!$C$3,MATCH($B302,Nafnalisti!$B$4:$B$425,0),COUNTA($D$3:J$3)))</f>
        <v/>
      </c>
      <c r="K302" s="62" t="str">
        <f ca="1">IF(OFFSET(Nafnalisti!$C$3,MATCH($B302,Nafnalisti!$B$4:$B$425,0),COUNTA($D$3:K$3))=0,"",OFFSET(Nafnalisti!$C$3,MATCH($B302,Nafnalisti!$B$4:$B$425,0),COUNTA($D$3:K$3)))</f>
        <v/>
      </c>
      <c r="L302" s="62" t="str">
        <f ca="1">IF(OFFSET(Nafnalisti!$C$3,MATCH($B302,Nafnalisti!$B$4:$B$425,0),COUNTA($D$3:L$3))=0,"",OFFSET(Nafnalisti!$C$3,MATCH($B302,Nafnalisti!$B$4:$B$425,0),COUNTA($D$3:L$3)))</f>
        <v/>
      </c>
      <c r="M302" s="62" t="str">
        <f ca="1">IF(OFFSET(Nafnalisti!$C$3,MATCH($B302,Nafnalisti!$B$4:$B$425,0),COUNTA($D$3:M$3))=0,"",OFFSET(Nafnalisti!$C$3,MATCH($B302,Nafnalisti!$B$4:$B$425,0),COUNTA($D$3:M$3)))</f>
        <v/>
      </c>
    </row>
    <row r="303" spans="1:13" x14ac:dyDescent="0.2">
      <c r="A303" s="60" t="str">
        <f ca="1">IF(COUNT($A$4:A302)+1&gt;MAX(Nafnalisti!$S$4:$S$425),"",A302+1)</f>
        <v/>
      </c>
      <c r="B303" s="61" t="str">
        <f ca="1">IF(A303="","",IFERROR(INDEX(Úrvinnsla!$B$2:$B$421,MATCH($A303,Úrvinnsla!$E$2:$E$421,0)),""))</f>
        <v/>
      </c>
      <c r="C303" s="63" t="str">
        <f ca="1">IFERROR(INDEX(Úrvinnsla!$C$2:$C$421,MATCH($A303,Úrvinnsla!$E$2:$E$421,0)),"")</f>
        <v/>
      </c>
      <c r="D303" s="62" t="str">
        <f ca="1">IF(OFFSET(Nafnalisti!$C$3,MATCH($B303,Nafnalisti!$B$4:$B$425,0),COUNTA($D$3:D$3))=0,"",OFFSET(Nafnalisti!$C$3,MATCH($B303,Nafnalisti!$B$4:$B$425,0),COUNTA($D$3:D$3)))</f>
        <v/>
      </c>
      <c r="E303" s="62" t="str">
        <f ca="1">IF(OFFSET(Nafnalisti!$C$3,MATCH($B303,Nafnalisti!$B$4:$B$425,0),COUNTA($D$3:E$3))=0,"",OFFSET(Nafnalisti!$C$3,MATCH($B303,Nafnalisti!$B$4:$B$425,0),COUNTA($D$3:E$3)))</f>
        <v/>
      </c>
      <c r="F303" s="62" t="str">
        <f ca="1">IF(OFFSET(Nafnalisti!$C$3,MATCH($B303,Nafnalisti!$B$4:$B$425,0),COUNTA($D$3:F$3))=0,"",OFFSET(Nafnalisti!$C$3,MATCH($B303,Nafnalisti!$B$4:$B$425,0),COUNTA($D$3:F$3)))</f>
        <v/>
      </c>
      <c r="G303" s="62" t="str">
        <f ca="1">IF(OFFSET(Nafnalisti!$C$3,MATCH($B303,Nafnalisti!$B$4:$B$425,0),COUNTA($D$3:G$3))=0,"",OFFSET(Nafnalisti!$C$3,MATCH($B303,Nafnalisti!$B$4:$B$425,0),COUNTA($D$3:G$3)))</f>
        <v/>
      </c>
      <c r="H303" s="62" t="str">
        <f ca="1">IF(OFFSET(Nafnalisti!$C$3,MATCH($B303,Nafnalisti!$B$4:$B$425,0),COUNTA($D$3:H$3))=0,"",OFFSET(Nafnalisti!$C$3,MATCH($B303,Nafnalisti!$B$4:$B$425,0),COUNTA($D$3:H$3)))</f>
        <v/>
      </c>
      <c r="I303" s="62" t="str">
        <f ca="1">IF(OFFSET(Nafnalisti!$C$3,MATCH($B303,Nafnalisti!$B$4:$B$425,0),COUNTA($D$3:I$3))=0,"",OFFSET(Nafnalisti!$C$3,MATCH($B303,Nafnalisti!$B$4:$B$425,0),COUNTA($D$3:I$3)))</f>
        <v/>
      </c>
      <c r="J303" s="62" t="str">
        <f ca="1">IF(OFFSET(Nafnalisti!$C$3,MATCH($B303,Nafnalisti!$B$4:$B$425,0),COUNTA($D$3:J$3))=0,"",OFFSET(Nafnalisti!$C$3,MATCH($B303,Nafnalisti!$B$4:$B$425,0),COUNTA($D$3:J$3)))</f>
        <v/>
      </c>
      <c r="K303" s="62" t="str">
        <f ca="1">IF(OFFSET(Nafnalisti!$C$3,MATCH($B303,Nafnalisti!$B$4:$B$425,0),COUNTA($D$3:K$3))=0,"",OFFSET(Nafnalisti!$C$3,MATCH($B303,Nafnalisti!$B$4:$B$425,0),COUNTA($D$3:K$3)))</f>
        <v/>
      </c>
      <c r="L303" s="62" t="str">
        <f ca="1">IF(OFFSET(Nafnalisti!$C$3,MATCH($B303,Nafnalisti!$B$4:$B$425,0),COUNTA($D$3:L$3))=0,"",OFFSET(Nafnalisti!$C$3,MATCH($B303,Nafnalisti!$B$4:$B$425,0),COUNTA($D$3:L$3)))</f>
        <v/>
      </c>
      <c r="M303" s="62" t="str">
        <f ca="1">IF(OFFSET(Nafnalisti!$C$3,MATCH($B303,Nafnalisti!$B$4:$B$425,0),COUNTA($D$3:M$3))=0,"",OFFSET(Nafnalisti!$C$3,MATCH($B303,Nafnalisti!$B$4:$B$425,0),COUNTA($D$3:M$3)))</f>
        <v/>
      </c>
    </row>
    <row r="304" spans="1:13" x14ac:dyDescent="0.2">
      <c r="A304" s="60" t="str">
        <f ca="1">IF(COUNT($A$4:A303)+1&gt;MAX(Nafnalisti!$S$4:$S$425),"",A303+1)</f>
        <v/>
      </c>
      <c r="B304" s="61" t="str">
        <f ca="1">IF(A304="","",IFERROR(INDEX(Úrvinnsla!$B$2:$B$421,MATCH($A304,Úrvinnsla!$E$2:$E$421,0)),""))</f>
        <v/>
      </c>
      <c r="C304" s="63" t="str">
        <f ca="1">IFERROR(INDEX(Úrvinnsla!$C$2:$C$421,MATCH($A304,Úrvinnsla!$E$2:$E$421,0)),"")</f>
        <v/>
      </c>
      <c r="D304" s="62" t="str">
        <f ca="1">IF(OFFSET(Nafnalisti!$C$3,MATCH($B304,Nafnalisti!$B$4:$B$425,0),COUNTA($D$3:D$3))=0,"",OFFSET(Nafnalisti!$C$3,MATCH($B304,Nafnalisti!$B$4:$B$425,0),COUNTA($D$3:D$3)))</f>
        <v/>
      </c>
      <c r="E304" s="62" t="str">
        <f ca="1">IF(OFFSET(Nafnalisti!$C$3,MATCH($B304,Nafnalisti!$B$4:$B$425,0),COUNTA($D$3:E$3))=0,"",OFFSET(Nafnalisti!$C$3,MATCH($B304,Nafnalisti!$B$4:$B$425,0),COUNTA($D$3:E$3)))</f>
        <v/>
      </c>
      <c r="F304" s="62" t="str">
        <f ca="1">IF(OFFSET(Nafnalisti!$C$3,MATCH($B304,Nafnalisti!$B$4:$B$425,0),COUNTA($D$3:F$3))=0,"",OFFSET(Nafnalisti!$C$3,MATCH($B304,Nafnalisti!$B$4:$B$425,0),COUNTA($D$3:F$3)))</f>
        <v/>
      </c>
      <c r="G304" s="62" t="str">
        <f ca="1">IF(OFFSET(Nafnalisti!$C$3,MATCH($B304,Nafnalisti!$B$4:$B$425,0),COUNTA($D$3:G$3))=0,"",OFFSET(Nafnalisti!$C$3,MATCH($B304,Nafnalisti!$B$4:$B$425,0),COUNTA($D$3:G$3)))</f>
        <v/>
      </c>
      <c r="H304" s="62" t="str">
        <f ca="1">IF(OFFSET(Nafnalisti!$C$3,MATCH($B304,Nafnalisti!$B$4:$B$425,0),COUNTA($D$3:H$3))=0,"",OFFSET(Nafnalisti!$C$3,MATCH($B304,Nafnalisti!$B$4:$B$425,0),COUNTA($D$3:H$3)))</f>
        <v/>
      </c>
      <c r="I304" s="62" t="str">
        <f ca="1">IF(OFFSET(Nafnalisti!$C$3,MATCH($B304,Nafnalisti!$B$4:$B$425,0),COUNTA($D$3:I$3))=0,"",OFFSET(Nafnalisti!$C$3,MATCH($B304,Nafnalisti!$B$4:$B$425,0),COUNTA($D$3:I$3)))</f>
        <v/>
      </c>
      <c r="J304" s="62" t="str">
        <f ca="1">IF(OFFSET(Nafnalisti!$C$3,MATCH($B304,Nafnalisti!$B$4:$B$425,0),COUNTA($D$3:J$3))=0,"",OFFSET(Nafnalisti!$C$3,MATCH($B304,Nafnalisti!$B$4:$B$425,0),COUNTA($D$3:J$3)))</f>
        <v/>
      </c>
      <c r="K304" s="62" t="str">
        <f ca="1">IF(OFFSET(Nafnalisti!$C$3,MATCH($B304,Nafnalisti!$B$4:$B$425,0),COUNTA($D$3:K$3))=0,"",OFFSET(Nafnalisti!$C$3,MATCH($B304,Nafnalisti!$B$4:$B$425,0),COUNTA($D$3:K$3)))</f>
        <v/>
      </c>
      <c r="L304" s="62" t="str">
        <f ca="1">IF(OFFSET(Nafnalisti!$C$3,MATCH($B304,Nafnalisti!$B$4:$B$425,0),COUNTA($D$3:L$3))=0,"",OFFSET(Nafnalisti!$C$3,MATCH($B304,Nafnalisti!$B$4:$B$425,0),COUNTA($D$3:L$3)))</f>
        <v/>
      </c>
      <c r="M304" s="62" t="str">
        <f ca="1">IF(OFFSET(Nafnalisti!$C$3,MATCH($B304,Nafnalisti!$B$4:$B$425,0),COUNTA($D$3:M$3))=0,"",OFFSET(Nafnalisti!$C$3,MATCH($B304,Nafnalisti!$B$4:$B$425,0),COUNTA($D$3:M$3)))</f>
        <v/>
      </c>
    </row>
    <row r="305" spans="1:13" x14ac:dyDescent="0.2">
      <c r="A305" s="60" t="str">
        <f ca="1">IF(COUNT($A$4:A304)+1&gt;MAX(Nafnalisti!$S$4:$S$425),"",A304+1)</f>
        <v/>
      </c>
      <c r="B305" s="61" t="str">
        <f ca="1">IF(A305="","",IFERROR(INDEX(Úrvinnsla!$B$2:$B$421,MATCH($A305,Úrvinnsla!$E$2:$E$421,0)),""))</f>
        <v/>
      </c>
      <c r="C305" s="63" t="str">
        <f ca="1">IFERROR(INDEX(Úrvinnsla!$C$2:$C$421,MATCH($A305,Úrvinnsla!$E$2:$E$421,0)),"")</f>
        <v/>
      </c>
      <c r="D305" s="62" t="str">
        <f ca="1">IF(OFFSET(Nafnalisti!$C$3,MATCH($B305,Nafnalisti!$B$4:$B$425,0),COUNTA($D$3:D$3))=0,"",OFFSET(Nafnalisti!$C$3,MATCH($B305,Nafnalisti!$B$4:$B$425,0),COUNTA($D$3:D$3)))</f>
        <v/>
      </c>
      <c r="E305" s="62" t="str">
        <f ca="1">IF(OFFSET(Nafnalisti!$C$3,MATCH($B305,Nafnalisti!$B$4:$B$425,0),COUNTA($D$3:E$3))=0,"",OFFSET(Nafnalisti!$C$3,MATCH($B305,Nafnalisti!$B$4:$B$425,0),COUNTA($D$3:E$3)))</f>
        <v/>
      </c>
      <c r="F305" s="62" t="str">
        <f ca="1">IF(OFFSET(Nafnalisti!$C$3,MATCH($B305,Nafnalisti!$B$4:$B$425,0),COUNTA($D$3:F$3))=0,"",OFFSET(Nafnalisti!$C$3,MATCH($B305,Nafnalisti!$B$4:$B$425,0),COUNTA($D$3:F$3)))</f>
        <v/>
      </c>
      <c r="G305" s="62" t="str">
        <f ca="1">IF(OFFSET(Nafnalisti!$C$3,MATCH($B305,Nafnalisti!$B$4:$B$425,0),COUNTA($D$3:G$3))=0,"",OFFSET(Nafnalisti!$C$3,MATCH($B305,Nafnalisti!$B$4:$B$425,0),COUNTA($D$3:G$3)))</f>
        <v/>
      </c>
      <c r="H305" s="62" t="str">
        <f ca="1">IF(OFFSET(Nafnalisti!$C$3,MATCH($B305,Nafnalisti!$B$4:$B$425,0),COUNTA($D$3:H$3))=0,"",OFFSET(Nafnalisti!$C$3,MATCH($B305,Nafnalisti!$B$4:$B$425,0),COUNTA($D$3:H$3)))</f>
        <v/>
      </c>
      <c r="I305" s="62" t="str">
        <f ca="1">IF(OFFSET(Nafnalisti!$C$3,MATCH($B305,Nafnalisti!$B$4:$B$425,0),COUNTA($D$3:I$3))=0,"",OFFSET(Nafnalisti!$C$3,MATCH($B305,Nafnalisti!$B$4:$B$425,0),COUNTA($D$3:I$3)))</f>
        <v/>
      </c>
      <c r="J305" s="62" t="str">
        <f ca="1">IF(OFFSET(Nafnalisti!$C$3,MATCH($B305,Nafnalisti!$B$4:$B$425,0),COUNTA($D$3:J$3))=0,"",OFFSET(Nafnalisti!$C$3,MATCH($B305,Nafnalisti!$B$4:$B$425,0),COUNTA($D$3:J$3)))</f>
        <v/>
      </c>
      <c r="K305" s="62" t="str">
        <f ca="1">IF(OFFSET(Nafnalisti!$C$3,MATCH($B305,Nafnalisti!$B$4:$B$425,0),COUNTA($D$3:K$3))=0,"",OFFSET(Nafnalisti!$C$3,MATCH($B305,Nafnalisti!$B$4:$B$425,0),COUNTA($D$3:K$3)))</f>
        <v/>
      </c>
      <c r="L305" s="62" t="str">
        <f ca="1">IF(OFFSET(Nafnalisti!$C$3,MATCH($B305,Nafnalisti!$B$4:$B$425,0),COUNTA($D$3:L$3))=0,"",OFFSET(Nafnalisti!$C$3,MATCH($B305,Nafnalisti!$B$4:$B$425,0),COUNTA($D$3:L$3)))</f>
        <v/>
      </c>
      <c r="M305" s="62" t="str">
        <f ca="1">IF(OFFSET(Nafnalisti!$C$3,MATCH($B305,Nafnalisti!$B$4:$B$425,0),COUNTA($D$3:M$3))=0,"",OFFSET(Nafnalisti!$C$3,MATCH($B305,Nafnalisti!$B$4:$B$425,0),COUNTA($D$3:M$3)))</f>
        <v/>
      </c>
    </row>
    <row r="306" spans="1:13" x14ac:dyDescent="0.2">
      <c r="A306" s="60" t="str">
        <f ca="1">IF(COUNT($A$4:A305)+1&gt;MAX(Nafnalisti!$S$4:$S$425),"",A305+1)</f>
        <v/>
      </c>
      <c r="B306" s="61" t="str">
        <f ca="1">IF(A306="","",IFERROR(INDEX(Úrvinnsla!$B$2:$B$421,MATCH($A306,Úrvinnsla!$E$2:$E$421,0)),""))</f>
        <v/>
      </c>
      <c r="C306" s="63" t="str">
        <f ca="1">IFERROR(INDEX(Úrvinnsla!$C$2:$C$421,MATCH($A306,Úrvinnsla!$E$2:$E$421,0)),"")</f>
        <v/>
      </c>
      <c r="D306" s="62" t="str">
        <f ca="1">IF(OFFSET(Nafnalisti!$C$3,MATCH($B306,Nafnalisti!$B$4:$B$425,0),COUNTA($D$3:D$3))=0,"",OFFSET(Nafnalisti!$C$3,MATCH($B306,Nafnalisti!$B$4:$B$425,0),COUNTA($D$3:D$3)))</f>
        <v/>
      </c>
      <c r="E306" s="62" t="str">
        <f ca="1">IF(OFFSET(Nafnalisti!$C$3,MATCH($B306,Nafnalisti!$B$4:$B$425,0),COUNTA($D$3:E$3))=0,"",OFFSET(Nafnalisti!$C$3,MATCH($B306,Nafnalisti!$B$4:$B$425,0),COUNTA($D$3:E$3)))</f>
        <v/>
      </c>
      <c r="F306" s="62" t="str">
        <f ca="1">IF(OFFSET(Nafnalisti!$C$3,MATCH($B306,Nafnalisti!$B$4:$B$425,0),COUNTA($D$3:F$3))=0,"",OFFSET(Nafnalisti!$C$3,MATCH($B306,Nafnalisti!$B$4:$B$425,0),COUNTA($D$3:F$3)))</f>
        <v/>
      </c>
      <c r="G306" s="62" t="str">
        <f ca="1">IF(OFFSET(Nafnalisti!$C$3,MATCH($B306,Nafnalisti!$B$4:$B$425,0),COUNTA($D$3:G$3))=0,"",OFFSET(Nafnalisti!$C$3,MATCH($B306,Nafnalisti!$B$4:$B$425,0),COUNTA($D$3:G$3)))</f>
        <v/>
      </c>
      <c r="H306" s="62" t="str">
        <f ca="1">IF(OFFSET(Nafnalisti!$C$3,MATCH($B306,Nafnalisti!$B$4:$B$425,0),COUNTA($D$3:H$3))=0,"",OFFSET(Nafnalisti!$C$3,MATCH($B306,Nafnalisti!$B$4:$B$425,0),COUNTA($D$3:H$3)))</f>
        <v/>
      </c>
      <c r="I306" s="62" t="str">
        <f ca="1">IF(OFFSET(Nafnalisti!$C$3,MATCH($B306,Nafnalisti!$B$4:$B$425,0),COUNTA($D$3:I$3))=0,"",OFFSET(Nafnalisti!$C$3,MATCH($B306,Nafnalisti!$B$4:$B$425,0),COUNTA($D$3:I$3)))</f>
        <v/>
      </c>
      <c r="J306" s="62" t="str">
        <f ca="1">IF(OFFSET(Nafnalisti!$C$3,MATCH($B306,Nafnalisti!$B$4:$B$425,0),COUNTA($D$3:J$3))=0,"",OFFSET(Nafnalisti!$C$3,MATCH($B306,Nafnalisti!$B$4:$B$425,0),COUNTA($D$3:J$3)))</f>
        <v/>
      </c>
      <c r="K306" s="62" t="str">
        <f ca="1">IF(OFFSET(Nafnalisti!$C$3,MATCH($B306,Nafnalisti!$B$4:$B$425,0),COUNTA($D$3:K$3))=0,"",OFFSET(Nafnalisti!$C$3,MATCH($B306,Nafnalisti!$B$4:$B$425,0),COUNTA($D$3:K$3)))</f>
        <v/>
      </c>
      <c r="L306" s="62" t="str">
        <f ca="1">IF(OFFSET(Nafnalisti!$C$3,MATCH($B306,Nafnalisti!$B$4:$B$425,0),COUNTA($D$3:L$3))=0,"",OFFSET(Nafnalisti!$C$3,MATCH($B306,Nafnalisti!$B$4:$B$425,0),COUNTA($D$3:L$3)))</f>
        <v/>
      </c>
      <c r="M306" s="62" t="str">
        <f ca="1">IF(OFFSET(Nafnalisti!$C$3,MATCH($B306,Nafnalisti!$B$4:$B$425,0),COUNTA($D$3:M$3))=0,"",OFFSET(Nafnalisti!$C$3,MATCH($B306,Nafnalisti!$B$4:$B$425,0),COUNTA($D$3:M$3)))</f>
        <v/>
      </c>
    </row>
    <row r="307" spans="1:13" x14ac:dyDescent="0.2">
      <c r="A307" s="60" t="str">
        <f ca="1">IF(COUNT($A$4:A306)+1&gt;MAX(Nafnalisti!$S$4:$S$425),"",A306+1)</f>
        <v/>
      </c>
      <c r="B307" s="61" t="str">
        <f ca="1">IF(A307="","",IFERROR(INDEX(Úrvinnsla!$B$2:$B$421,MATCH($A307,Úrvinnsla!$E$2:$E$421,0)),""))</f>
        <v/>
      </c>
      <c r="C307" s="63" t="str">
        <f ca="1">IFERROR(INDEX(Úrvinnsla!$C$2:$C$421,MATCH($A307,Úrvinnsla!$E$2:$E$421,0)),"")</f>
        <v/>
      </c>
      <c r="D307" s="62" t="str">
        <f ca="1">IF(OFFSET(Nafnalisti!$C$3,MATCH($B307,Nafnalisti!$B$4:$B$425,0),COUNTA($D$3:D$3))=0,"",OFFSET(Nafnalisti!$C$3,MATCH($B307,Nafnalisti!$B$4:$B$425,0),COUNTA($D$3:D$3)))</f>
        <v/>
      </c>
      <c r="E307" s="62" t="str">
        <f ca="1">IF(OFFSET(Nafnalisti!$C$3,MATCH($B307,Nafnalisti!$B$4:$B$425,0),COUNTA($D$3:E$3))=0,"",OFFSET(Nafnalisti!$C$3,MATCH($B307,Nafnalisti!$B$4:$B$425,0),COUNTA($D$3:E$3)))</f>
        <v/>
      </c>
      <c r="F307" s="62" t="str">
        <f ca="1">IF(OFFSET(Nafnalisti!$C$3,MATCH($B307,Nafnalisti!$B$4:$B$425,0),COUNTA($D$3:F$3))=0,"",OFFSET(Nafnalisti!$C$3,MATCH($B307,Nafnalisti!$B$4:$B$425,0),COUNTA($D$3:F$3)))</f>
        <v/>
      </c>
      <c r="G307" s="62" t="str">
        <f ca="1">IF(OFFSET(Nafnalisti!$C$3,MATCH($B307,Nafnalisti!$B$4:$B$425,0),COUNTA($D$3:G$3))=0,"",OFFSET(Nafnalisti!$C$3,MATCH($B307,Nafnalisti!$B$4:$B$425,0),COUNTA($D$3:G$3)))</f>
        <v/>
      </c>
      <c r="H307" s="62" t="str">
        <f ca="1">IF(OFFSET(Nafnalisti!$C$3,MATCH($B307,Nafnalisti!$B$4:$B$425,0),COUNTA($D$3:H$3))=0,"",OFFSET(Nafnalisti!$C$3,MATCH($B307,Nafnalisti!$B$4:$B$425,0),COUNTA($D$3:H$3)))</f>
        <v/>
      </c>
      <c r="I307" s="62" t="str">
        <f ca="1">IF(OFFSET(Nafnalisti!$C$3,MATCH($B307,Nafnalisti!$B$4:$B$425,0),COUNTA($D$3:I$3))=0,"",OFFSET(Nafnalisti!$C$3,MATCH($B307,Nafnalisti!$B$4:$B$425,0),COUNTA($D$3:I$3)))</f>
        <v/>
      </c>
      <c r="J307" s="62" t="str">
        <f ca="1">IF(OFFSET(Nafnalisti!$C$3,MATCH($B307,Nafnalisti!$B$4:$B$425,0),COUNTA($D$3:J$3))=0,"",OFFSET(Nafnalisti!$C$3,MATCH($B307,Nafnalisti!$B$4:$B$425,0),COUNTA($D$3:J$3)))</f>
        <v/>
      </c>
      <c r="K307" s="62" t="str">
        <f ca="1">IF(OFFSET(Nafnalisti!$C$3,MATCH($B307,Nafnalisti!$B$4:$B$425,0),COUNTA($D$3:K$3))=0,"",OFFSET(Nafnalisti!$C$3,MATCH($B307,Nafnalisti!$B$4:$B$425,0),COUNTA($D$3:K$3)))</f>
        <v/>
      </c>
      <c r="L307" s="62" t="str">
        <f ca="1">IF(OFFSET(Nafnalisti!$C$3,MATCH($B307,Nafnalisti!$B$4:$B$425,0),COUNTA($D$3:L$3))=0,"",OFFSET(Nafnalisti!$C$3,MATCH($B307,Nafnalisti!$B$4:$B$425,0),COUNTA($D$3:L$3)))</f>
        <v/>
      </c>
      <c r="M307" s="62" t="str">
        <f ca="1">IF(OFFSET(Nafnalisti!$C$3,MATCH($B307,Nafnalisti!$B$4:$B$425,0),COUNTA($D$3:M$3))=0,"",OFFSET(Nafnalisti!$C$3,MATCH($B307,Nafnalisti!$B$4:$B$425,0),COUNTA($D$3:M$3)))</f>
        <v/>
      </c>
    </row>
    <row r="308" spans="1:13" x14ac:dyDescent="0.2">
      <c r="A308" s="60" t="str">
        <f ca="1">IF(COUNT($A$4:A307)+1&gt;MAX(Nafnalisti!$S$4:$S$425),"",A307+1)</f>
        <v/>
      </c>
      <c r="B308" s="61" t="str">
        <f ca="1">IF(A308="","",IFERROR(INDEX(Úrvinnsla!$B$2:$B$421,MATCH($A308,Úrvinnsla!$E$2:$E$421,0)),""))</f>
        <v/>
      </c>
      <c r="C308" s="63" t="str">
        <f ca="1">IFERROR(INDEX(Úrvinnsla!$C$2:$C$421,MATCH($A308,Úrvinnsla!$E$2:$E$421,0)),"")</f>
        <v/>
      </c>
      <c r="D308" s="62" t="str">
        <f ca="1">IF(OFFSET(Nafnalisti!$C$3,MATCH($B308,Nafnalisti!$B$4:$B$425,0),COUNTA($D$3:D$3))=0,"",OFFSET(Nafnalisti!$C$3,MATCH($B308,Nafnalisti!$B$4:$B$425,0),COUNTA($D$3:D$3)))</f>
        <v/>
      </c>
      <c r="E308" s="62" t="str">
        <f ca="1">IF(OFFSET(Nafnalisti!$C$3,MATCH($B308,Nafnalisti!$B$4:$B$425,0),COUNTA($D$3:E$3))=0,"",OFFSET(Nafnalisti!$C$3,MATCH($B308,Nafnalisti!$B$4:$B$425,0),COUNTA($D$3:E$3)))</f>
        <v/>
      </c>
      <c r="F308" s="62" t="str">
        <f ca="1">IF(OFFSET(Nafnalisti!$C$3,MATCH($B308,Nafnalisti!$B$4:$B$425,0),COUNTA($D$3:F$3))=0,"",OFFSET(Nafnalisti!$C$3,MATCH($B308,Nafnalisti!$B$4:$B$425,0),COUNTA($D$3:F$3)))</f>
        <v/>
      </c>
      <c r="G308" s="62" t="str">
        <f ca="1">IF(OFFSET(Nafnalisti!$C$3,MATCH($B308,Nafnalisti!$B$4:$B$425,0),COUNTA($D$3:G$3))=0,"",OFFSET(Nafnalisti!$C$3,MATCH($B308,Nafnalisti!$B$4:$B$425,0),COUNTA($D$3:G$3)))</f>
        <v/>
      </c>
      <c r="H308" s="62" t="str">
        <f ca="1">IF(OFFSET(Nafnalisti!$C$3,MATCH($B308,Nafnalisti!$B$4:$B$425,0),COUNTA($D$3:H$3))=0,"",OFFSET(Nafnalisti!$C$3,MATCH($B308,Nafnalisti!$B$4:$B$425,0),COUNTA($D$3:H$3)))</f>
        <v/>
      </c>
      <c r="I308" s="62" t="str">
        <f ca="1">IF(OFFSET(Nafnalisti!$C$3,MATCH($B308,Nafnalisti!$B$4:$B$425,0),COUNTA($D$3:I$3))=0,"",OFFSET(Nafnalisti!$C$3,MATCH($B308,Nafnalisti!$B$4:$B$425,0),COUNTA($D$3:I$3)))</f>
        <v/>
      </c>
      <c r="J308" s="62" t="str">
        <f ca="1">IF(OFFSET(Nafnalisti!$C$3,MATCH($B308,Nafnalisti!$B$4:$B$425,0),COUNTA($D$3:J$3))=0,"",OFFSET(Nafnalisti!$C$3,MATCH($B308,Nafnalisti!$B$4:$B$425,0),COUNTA($D$3:J$3)))</f>
        <v/>
      </c>
      <c r="K308" s="62" t="str">
        <f ca="1">IF(OFFSET(Nafnalisti!$C$3,MATCH($B308,Nafnalisti!$B$4:$B$425,0),COUNTA($D$3:K$3))=0,"",OFFSET(Nafnalisti!$C$3,MATCH($B308,Nafnalisti!$B$4:$B$425,0),COUNTA($D$3:K$3)))</f>
        <v/>
      </c>
      <c r="L308" s="62" t="str">
        <f ca="1">IF(OFFSET(Nafnalisti!$C$3,MATCH($B308,Nafnalisti!$B$4:$B$425,0),COUNTA($D$3:L$3))=0,"",OFFSET(Nafnalisti!$C$3,MATCH($B308,Nafnalisti!$B$4:$B$425,0),COUNTA($D$3:L$3)))</f>
        <v/>
      </c>
      <c r="M308" s="62" t="str">
        <f ca="1">IF(OFFSET(Nafnalisti!$C$3,MATCH($B308,Nafnalisti!$B$4:$B$425,0),COUNTA($D$3:M$3))=0,"",OFFSET(Nafnalisti!$C$3,MATCH($B308,Nafnalisti!$B$4:$B$425,0),COUNTA($D$3:M$3)))</f>
        <v/>
      </c>
    </row>
    <row r="309" spans="1:13" x14ac:dyDescent="0.2">
      <c r="A309" s="60" t="str">
        <f ca="1">IF(COUNT($A$4:A308)+1&gt;MAX(Nafnalisti!$S$4:$S$425),"",A308+1)</f>
        <v/>
      </c>
      <c r="B309" s="61" t="str">
        <f ca="1">IF(A309="","",IFERROR(INDEX(Úrvinnsla!$B$2:$B$421,MATCH($A309,Úrvinnsla!$E$2:$E$421,0)),""))</f>
        <v/>
      </c>
      <c r="C309" s="63" t="str">
        <f ca="1">IFERROR(INDEX(Úrvinnsla!$C$2:$C$421,MATCH($A309,Úrvinnsla!$E$2:$E$421,0)),"")</f>
        <v/>
      </c>
      <c r="D309" s="62" t="str">
        <f ca="1">IF(OFFSET(Nafnalisti!$C$3,MATCH($B309,Nafnalisti!$B$4:$B$425,0),COUNTA($D$3:D$3))=0,"",OFFSET(Nafnalisti!$C$3,MATCH($B309,Nafnalisti!$B$4:$B$425,0),COUNTA($D$3:D$3)))</f>
        <v/>
      </c>
      <c r="E309" s="62" t="str">
        <f ca="1">IF(OFFSET(Nafnalisti!$C$3,MATCH($B309,Nafnalisti!$B$4:$B$425,0),COUNTA($D$3:E$3))=0,"",OFFSET(Nafnalisti!$C$3,MATCH($B309,Nafnalisti!$B$4:$B$425,0),COUNTA($D$3:E$3)))</f>
        <v/>
      </c>
      <c r="F309" s="62" t="str">
        <f ca="1">IF(OFFSET(Nafnalisti!$C$3,MATCH($B309,Nafnalisti!$B$4:$B$425,0),COUNTA($D$3:F$3))=0,"",OFFSET(Nafnalisti!$C$3,MATCH($B309,Nafnalisti!$B$4:$B$425,0),COUNTA($D$3:F$3)))</f>
        <v/>
      </c>
      <c r="G309" s="62" t="str">
        <f ca="1">IF(OFFSET(Nafnalisti!$C$3,MATCH($B309,Nafnalisti!$B$4:$B$425,0),COUNTA($D$3:G$3))=0,"",OFFSET(Nafnalisti!$C$3,MATCH($B309,Nafnalisti!$B$4:$B$425,0),COUNTA($D$3:G$3)))</f>
        <v/>
      </c>
      <c r="H309" s="62" t="str">
        <f ca="1">IF(OFFSET(Nafnalisti!$C$3,MATCH($B309,Nafnalisti!$B$4:$B$425,0),COUNTA($D$3:H$3))=0,"",OFFSET(Nafnalisti!$C$3,MATCH($B309,Nafnalisti!$B$4:$B$425,0),COUNTA($D$3:H$3)))</f>
        <v/>
      </c>
      <c r="I309" s="62" t="str">
        <f ca="1">IF(OFFSET(Nafnalisti!$C$3,MATCH($B309,Nafnalisti!$B$4:$B$425,0),COUNTA($D$3:I$3))=0,"",OFFSET(Nafnalisti!$C$3,MATCH($B309,Nafnalisti!$B$4:$B$425,0),COUNTA($D$3:I$3)))</f>
        <v/>
      </c>
      <c r="J309" s="62" t="str">
        <f ca="1">IF(OFFSET(Nafnalisti!$C$3,MATCH($B309,Nafnalisti!$B$4:$B$425,0),COUNTA($D$3:J$3))=0,"",OFFSET(Nafnalisti!$C$3,MATCH($B309,Nafnalisti!$B$4:$B$425,0),COUNTA($D$3:J$3)))</f>
        <v/>
      </c>
      <c r="K309" s="62" t="str">
        <f ca="1">IF(OFFSET(Nafnalisti!$C$3,MATCH($B309,Nafnalisti!$B$4:$B$425,0),COUNTA($D$3:K$3))=0,"",OFFSET(Nafnalisti!$C$3,MATCH($B309,Nafnalisti!$B$4:$B$425,0),COUNTA($D$3:K$3)))</f>
        <v/>
      </c>
      <c r="L309" s="62" t="str">
        <f ca="1">IF(OFFSET(Nafnalisti!$C$3,MATCH($B309,Nafnalisti!$B$4:$B$425,0),COUNTA($D$3:L$3))=0,"",OFFSET(Nafnalisti!$C$3,MATCH($B309,Nafnalisti!$B$4:$B$425,0),COUNTA($D$3:L$3)))</f>
        <v/>
      </c>
      <c r="M309" s="62" t="str">
        <f ca="1">IF(OFFSET(Nafnalisti!$C$3,MATCH($B309,Nafnalisti!$B$4:$B$425,0),COUNTA($D$3:M$3))=0,"",OFFSET(Nafnalisti!$C$3,MATCH($B309,Nafnalisti!$B$4:$B$425,0),COUNTA($D$3:M$3)))</f>
        <v/>
      </c>
    </row>
    <row r="310" spans="1:13" x14ac:dyDescent="0.2">
      <c r="A310" s="60" t="str">
        <f ca="1">IF(COUNT($A$4:A309)+1&gt;MAX(Nafnalisti!$S$4:$S$425),"",A309+1)</f>
        <v/>
      </c>
      <c r="B310" s="61" t="str">
        <f ca="1">IF(A310="","",IFERROR(INDEX(Úrvinnsla!$B$2:$B$421,MATCH($A310,Úrvinnsla!$E$2:$E$421,0)),""))</f>
        <v/>
      </c>
      <c r="C310" s="63" t="str">
        <f ca="1">IFERROR(INDEX(Úrvinnsla!$C$2:$C$421,MATCH($A310,Úrvinnsla!$E$2:$E$421,0)),"")</f>
        <v/>
      </c>
      <c r="D310" s="62" t="str">
        <f ca="1">IF(OFFSET(Nafnalisti!$C$3,MATCH($B310,Nafnalisti!$B$4:$B$425,0),COUNTA($D$3:D$3))=0,"",OFFSET(Nafnalisti!$C$3,MATCH($B310,Nafnalisti!$B$4:$B$425,0),COUNTA($D$3:D$3)))</f>
        <v/>
      </c>
      <c r="E310" s="62" t="str">
        <f ca="1">IF(OFFSET(Nafnalisti!$C$3,MATCH($B310,Nafnalisti!$B$4:$B$425,0),COUNTA($D$3:E$3))=0,"",OFFSET(Nafnalisti!$C$3,MATCH($B310,Nafnalisti!$B$4:$B$425,0),COUNTA($D$3:E$3)))</f>
        <v/>
      </c>
      <c r="F310" s="62" t="str">
        <f ca="1">IF(OFFSET(Nafnalisti!$C$3,MATCH($B310,Nafnalisti!$B$4:$B$425,0),COUNTA($D$3:F$3))=0,"",OFFSET(Nafnalisti!$C$3,MATCH($B310,Nafnalisti!$B$4:$B$425,0),COUNTA($D$3:F$3)))</f>
        <v/>
      </c>
      <c r="G310" s="62" t="str">
        <f ca="1">IF(OFFSET(Nafnalisti!$C$3,MATCH($B310,Nafnalisti!$B$4:$B$425,0),COUNTA($D$3:G$3))=0,"",OFFSET(Nafnalisti!$C$3,MATCH($B310,Nafnalisti!$B$4:$B$425,0),COUNTA($D$3:G$3)))</f>
        <v/>
      </c>
      <c r="H310" s="62" t="str">
        <f ca="1">IF(OFFSET(Nafnalisti!$C$3,MATCH($B310,Nafnalisti!$B$4:$B$425,0),COUNTA($D$3:H$3))=0,"",OFFSET(Nafnalisti!$C$3,MATCH($B310,Nafnalisti!$B$4:$B$425,0),COUNTA($D$3:H$3)))</f>
        <v/>
      </c>
      <c r="I310" s="62" t="str">
        <f ca="1">IF(OFFSET(Nafnalisti!$C$3,MATCH($B310,Nafnalisti!$B$4:$B$425,0),COUNTA($D$3:I$3))=0,"",OFFSET(Nafnalisti!$C$3,MATCH($B310,Nafnalisti!$B$4:$B$425,0),COUNTA($D$3:I$3)))</f>
        <v/>
      </c>
      <c r="J310" s="62" t="str">
        <f ca="1">IF(OFFSET(Nafnalisti!$C$3,MATCH($B310,Nafnalisti!$B$4:$B$425,0),COUNTA($D$3:J$3))=0,"",OFFSET(Nafnalisti!$C$3,MATCH($B310,Nafnalisti!$B$4:$B$425,0),COUNTA($D$3:J$3)))</f>
        <v/>
      </c>
      <c r="K310" s="62" t="str">
        <f ca="1">IF(OFFSET(Nafnalisti!$C$3,MATCH($B310,Nafnalisti!$B$4:$B$425,0),COUNTA($D$3:K$3))=0,"",OFFSET(Nafnalisti!$C$3,MATCH($B310,Nafnalisti!$B$4:$B$425,0),COUNTA($D$3:K$3)))</f>
        <v/>
      </c>
      <c r="L310" s="62" t="str">
        <f ca="1">IF(OFFSET(Nafnalisti!$C$3,MATCH($B310,Nafnalisti!$B$4:$B$425,0),COUNTA($D$3:L$3))=0,"",OFFSET(Nafnalisti!$C$3,MATCH($B310,Nafnalisti!$B$4:$B$425,0),COUNTA($D$3:L$3)))</f>
        <v/>
      </c>
      <c r="M310" s="62" t="str">
        <f ca="1">IF(OFFSET(Nafnalisti!$C$3,MATCH($B310,Nafnalisti!$B$4:$B$425,0),COUNTA($D$3:M$3))=0,"",OFFSET(Nafnalisti!$C$3,MATCH($B310,Nafnalisti!$B$4:$B$425,0),COUNTA($D$3:M$3)))</f>
        <v/>
      </c>
    </row>
    <row r="311" spans="1:13" x14ac:dyDescent="0.2">
      <c r="A311" s="60" t="str">
        <f ca="1">IF(COUNT($A$4:A310)+1&gt;MAX(Nafnalisti!$S$4:$S$425),"",A310+1)</f>
        <v/>
      </c>
      <c r="B311" s="61" t="str">
        <f ca="1">IF(A311="","",IFERROR(INDEX(Úrvinnsla!$B$2:$B$421,MATCH($A311,Úrvinnsla!$E$2:$E$421,0)),""))</f>
        <v/>
      </c>
      <c r="C311" s="63" t="str">
        <f ca="1">IFERROR(INDEX(Úrvinnsla!$C$2:$C$421,MATCH($A311,Úrvinnsla!$E$2:$E$421,0)),"")</f>
        <v/>
      </c>
      <c r="D311" s="62" t="str">
        <f ca="1">IF(OFFSET(Nafnalisti!$C$3,MATCH($B311,Nafnalisti!$B$4:$B$425,0),COUNTA($D$3:D$3))=0,"",OFFSET(Nafnalisti!$C$3,MATCH($B311,Nafnalisti!$B$4:$B$425,0),COUNTA($D$3:D$3)))</f>
        <v/>
      </c>
      <c r="E311" s="62" t="str">
        <f ca="1">IF(OFFSET(Nafnalisti!$C$3,MATCH($B311,Nafnalisti!$B$4:$B$425,0),COUNTA($D$3:E$3))=0,"",OFFSET(Nafnalisti!$C$3,MATCH($B311,Nafnalisti!$B$4:$B$425,0),COUNTA($D$3:E$3)))</f>
        <v/>
      </c>
      <c r="F311" s="62" t="str">
        <f ca="1">IF(OFFSET(Nafnalisti!$C$3,MATCH($B311,Nafnalisti!$B$4:$B$425,0),COUNTA($D$3:F$3))=0,"",OFFSET(Nafnalisti!$C$3,MATCH($B311,Nafnalisti!$B$4:$B$425,0),COUNTA($D$3:F$3)))</f>
        <v/>
      </c>
      <c r="G311" s="62" t="str">
        <f ca="1">IF(OFFSET(Nafnalisti!$C$3,MATCH($B311,Nafnalisti!$B$4:$B$425,0),COUNTA($D$3:G$3))=0,"",OFFSET(Nafnalisti!$C$3,MATCH($B311,Nafnalisti!$B$4:$B$425,0),COUNTA($D$3:G$3)))</f>
        <v/>
      </c>
      <c r="H311" s="62" t="str">
        <f ca="1">IF(OFFSET(Nafnalisti!$C$3,MATCH($B311,Nafnalisti!$B$4:$B$425,0),COUNTA($D$3:H$3))=0,"",OFFSET(Nafnalisti!$C$3,MATCH($B311,Nafnalisti!$B$4:$B$425,0),COUNTA($D$3:H$3)))</f>
        <v/>
      </c>
      <c r="I311" s="62" t="str">
        <f ca="1">IF(OFFSET(Nafnalisti!$C$3,MATCH($B311,Nafnalisti!$B$4:$B$425,0),COUNTA($D$3:I$3))=0,"",OFFSET(Nafnalisti!$C$3,MATCH($B311,Nafnalisti!$B$4:$B$425,0),COUNTA($D$3:I$3)))</f>
        <v/>
      </c>
      <c r="J311" s="62" t="str">
        <f ca="1">IF(OFFSET(Nafnalisti!$C$3,MATCH($B311,Nafnalisti!$B$4:$B$425,0),COUNTA($D$3:J$3))=0,"",OFFSET(Nafnalisti!$C$3,MATCH($B311,Nafnalisti!$B$4:$B$425,0),COUNTA($D$3:J$3)))</f>
        <v/>
      </c>
      <c r="K311" s="62" t="str">
        <f ca="1">IF(OFFSET(Nafnalisti!$C$3,MATCH($B311,Nafnalisti!$B$4:$B$425,0),COUNTA($D$3:K$3))=0,"",OFFSET(Nafnalisti!$C$3,MATCH($B311,Nafnalisti!$B$4:$B$425,0),COUNTA($D$3:K$3)))</f>
        <v/>
      </c>
      <c r="L311" s="62" t="str">
        <f ca="1">IF(OFFSET(Nafnalisti!$C$3,MATCH($B311,Nafnalisti!$B$4:$B$425,0),COUNTA($D$3:L$3))=0,"",OFFSET(Nafnalisti!$C$3,MATCH($B311,Nafnalisti!$B$4:$B$425,0),COUNTA($D$3:L$3)))</f>
        <v/>
      </c>
      <c r="M311" s="62" t="str">
        <f ca="1">IF(OFFSET(Nafnalisti!$C$3,MATCH($B311,Nafnalisti!$B$4:$B$425,0),COUNTA($D$3:M$3))=0,"",OFFSET(Nafnalisti!$C$3,MATCH($B311,Nafnalisti!$B$4:$B$425,0),COUNTA($D$3:M$3)))</f>
        <v/>
      </c>
    </row>
    <row r="312" spans="1:13" x14ac:dyDescent="0.2">
      <c r="A312" s="60" t="str">
        <f ca="1">IF(COUNT($A$4:A311)+1&gt;MAX(Nafnalisti!$S$4:$S$425),"",A311+1)</f>
        <v/>
      </c>
      <c r="B312" s="61" t="str">
        <f ca="1">IF(A312="","",IFERROR(INDEX(Úrvinnsla!$B$2:$B$421,MATCH($A312,Úrvinnsla!$E$2:$E$421,0)),""))</f>
        <v/>
      </c>
      <c r="C312" s="63" t="str">
        <f ca="1">IFERROR(INDEX(Úrvinnsla!$C$2:$C$421,MATCH($A312,Úrvinnsla!$E$2:$E$421,0)),"")</f>
        <v/>
      </c>
      <c r="D312" s="62" t="str">
        <f ca="1">IF(OFFSET(Nafnalisti!$C$3,MATCH($B312,Nafnalisti!$B$4:$B$425,0),COUNTA($D$3:D$3))=0,"",OFFSET(Nafnalisti!$C$3,MATCH($B312,Nafnalisti!$B$4:$B$425,0),COUNTA($D$3:D$3)))</f>
        <v/>
      </c>
      <c r="E312" s="62" t="str">
        <f ca="1">IF(OFFSET(Nafnalisti!$C$3,MATCH($B312,Nafnalisti!$B$4:$B$425,0),COUNTA($D$3:E$3))=0,"",OFFSET(Nafnalisti!$C$3,MATCH($B312,Nafnalisti!$B$4:$B$425,0),COUNTA($D$3:E$3)))</f>
        <v/>
      </c>
      <c r="F312" s="62" t="str">
        <f ca="1">IF(OFFSET(Nafnalisti!$C$3,MATCH($B312,Nafnalisti!$B$4:$B$425,0),COUNTA($D$3:F$3))=0,"",OFFSET(Nafnalisti!$C$3,MATCH($B312,Nafnalisti!$B$4:$B$425,0),COUNTA($D$3:F$3)))</f>
        <v/>
      </c>
      <c r="G312" s="62" t="str">
        <f ca="1">IF(OFFSET(Nafnalisti!$C$3,MATCH($B312,Nafnalisti!$B$4:$B$425,0),COUNTA($D$3:G$3))=0,"",OFFSET(Nafnalisti!$C$3,MATCH($B312,Nafnalisti!$B$4:$B$425,0),COUNTA($D$3:G$3)))</f>
        <v/>
      </c>
      <c r="H312" s="62" t="str">
        <f ca="1">IF(OFFSET(Nafnalisti!$C$3,MATCH($B312,Nafnalisti!$B$4:$B$425,0),COUNTA($D$3:H$3))=0,"",OFFSET(Nafnalisti!$C$3,MATCH($B312,Nafnalisti!$B$4:$B$425,0),COUNTA($D$3:H$3)))</f>
        <v/>
      </c>
      <c r="I312" s="62" t="str">
        <f ca="1">IF(OFFSET(Nafnalisti!$C$3,MATCH($B312,Nafnalisti!$B$4:$B$425,0),COUNTA($D$3:I$3))=0,"",OFFSET(Nafnalisti!$C$3,MATCH($B312,Nafnalisti!$B$4:$B$425,0),COUNTA($D$3:I$3)))</f>
        <v/>
      </c>
      <c r="J312" s="62" t="str">
        <f ca="1">IF(OFFSET(Nafnalisti!$C$3,MATCH($B312,Nafnalisti!$B$4:$B$425,0),COUNTA($D$3:J$3))=0,"",OFFSET(Nafnalisti!$C$3,MATCH($B312,Nafnalisti!$B$4:$B$425,0),COUNTA($D$3:J$3)))</f>
        <v/>
      </c>
      <c r="K312" s="62" t="str">
        <f ca="1">IF(OFFSET(Nafnalisti!$C$3,MATCH($B312,Nafnalisti!$B$4:$B$425,0),COUNTA($D$3:K$3))=0,"",OFFSET(Nafnalisti!$C$3,MATCH($B312,Nafnalisti!$B$4:$B$425,0),COUNTA($D$3:K$3)))</f>
        <v/>
      </c>
      <c r="L312" s="62" t="str">
        <f ca="1">IF(OFFSET(Nafnalisti!$C$3,MATCH($B312,Nafnalisti!$B$4:$B$425,0),COUNTA($D$3:L$3))=0,"",OFFSET(Nafnalisti!$C$3,MATCH($B312,Nafnalisti!$B$4:$B$425,0),COUNTA($D$3:L$3)))</f>
        <v/>
      </c>
      <c r="M312" s="62" t="str">
        <f ca="1">IF(OFFSET(Nafnalisti!$C$3,MATCH($B312,Nafnalisti!$B$4:$B$425,0),COUNTA($D$3:M$3))=0,"",OFFSET(Nafnalisti!$C$3,MATCH($B312,Nafnalisti!$B$4:$B$425,0),COUNTA($D$3:M$3)))</f>
        <v/>
      </c>
    </row>
    <row r="313" spans="1:13" x14ac:dyDescent="0.2">
      <c r="A313" s="60" t="str">
        <f ca="1">IF(COUNT($A$4:A312)+1&gt;MAX(Nafnalisti!$S$4:$S$425),"",A312+1)</f>
        <v/>
      </c>
      <c r="B313" s="61" t="str">
        <f ca="1">IF(A313="","",IFERROR(INDEX(Úrvinnsla!$B$2:$B$421,MATCH($A313,Úrvinnsla!$E$2:$E$421,0)),""))</f>
        <v/>
      </c>
      <c r="C313" s="63" t="str">
        <f ca="1">IFERROR(INDEX(Úrvinnsla!$C$2:$C$421,MATCH($A313,Úrvinnsla!$E$2:$E$421,0)),"")</f>
        <v/>
      </c>
      <c r="D313" s="62" t="str">
        <f ca="1">IF(OFFSET(Nafnalisti!$C$3,MATCH($B313,Nafnalisti!$B$4:$B$425,0),COUNTA($D$3:D$3))=0,"",OFFSET(Nafnalisti!$C$3,MATCH($B313,Nafnalisti!$B$4:$B$425,0),COUNTA($D$3:D$3)))</f>
        <v/>
      </c>
      <c r="E313" s="62" t="str">
        <f ca="1">IF(OFFSET(Nafnalisti!$C$3,MATCH($B313,Nafnalisti!$B$4:$B$425,0),COUNTA($D$3:E$3))=0,"",OFFSET(Nafnalisti!$C$3,MATCH($B313,Nafnalisti!$B$4:$B$425,0),COUNTA($D$3:E$3)))</f>
        <v/>
      </c>
      <c r="F313" s="62" t="str">
        <f ca="1">IF(OFFSET(Nafnalisti!$C$3,MATCH($B313,Nafnalisti!$B$4:$B$425,0),COUNTA($D$3:F$3))=0,"",OFFSET(Nafnalisti!$C$3,MATCH($B313,Nafnalisti!$B$4:$B$425,0),COUNTA($D$3:F$3)))</f>
        <v/>
      </c>
      <c r="G313" s="62" t="str">
        <f ca="1">IF(OFFSET(Nafnalisti!$C$3,MATCH($B313,Nafnalisti!$B$4:$B$425,0),COUNTA($D$3:G$3))=0,"",OFFSET(Nafnalisti!$C$3,MATCH($B313,Nafnalisti!$B$4:$B$425,0),COUNTA($D$3:G$3)))</f>
        <v/>
      </c>
      <c r="H313" s="62" t="str">
        <f ca="1">IF(OFFSET(Nafnalisti!$C$3,MATCH($B313,Nafnalisti!$B$4:$B$425,0),COUNTA($D$3:H$3))=0,"",OFFSET(Nafnalisti!$C$3,MATCH($B313,Nafnalisti!$B$4:$B$425,0),COUNTA($D$3:H$3)))</f>
        <v/>
      </c>
      <c r="I313" s="62" t="str">
        <f ca="1">IF(OFFSET(Nafnalisti!$C$3,MATCH($B313,Nafnalisti!$B$4:$B$425,0),COUNTA($D$3:I$3))=0,"",OFFSET(Nafnalisti!$C$3,MATCH($B313,Nafnalisti!$B$4:$B$425,0),COUNTA($D$3:I$3)))</f>
        <v/>
      </c>
      <c r="J313" s="62" t="str">
        <f ca="1">IF(OFFSET(Nafnalisti!$C$3,MATCH($B313,Nafnalisti!$B$4:$B$425,0),COUNTA($D$3:J$3))=0,"",OFFSET(Nafnalisti!$C$3,MATCH($B313,Nafnalisti!$B$4:$B$425,0),COUNTA($D$3:J$3)))</f>
        <v/>
      </c>
      <c r="K313" s="62" t="str">
        <f ca="1">IF(OFFSET(Nafnalisti!$C$3,MATCH($B313,Nafnalisti!$B$4:$B$425,0),COUNTA($D$3:K$3))=0,"",OFFSET(Nafnalisti!$C$3,MATCH($B313,Nafnalisti!$B$4:$B$425,0),COUNTA($D$3:K$3)))</f>
        <v/>
      </c>
      <c r="L313" s="62" t="str">
        <f ca="1">IF(OFFSET(Nafnalisti!$C$3,MATCH($B313,Nafnalisti!$B$4:$B$425,0),COUNTA($D$3:L$3))=0,"",OFFSET(Nafnalisti!$C$3,MATCH($B313,Nafnalisti!$B$4:$B$425,0),COUNTA($D$3:L$3)))</f>
        <v/>
      </c>
      <c r="M313" s="62" t="str">
        <f ca="1">IF(OFFSET(Nafnalisti!$C$3,MATCH($B313,Nafnalisti!$B$4:$B$425,0),COUNTA($D$3:M$3))=0,"",OFFSET(Nafnalisti!$C$3,MATCH($B313,Nafnalisti!$B$4:$B$425,0),COUNTA($D$3:M$3)))</f>
        <v/>
      </c>
    </row>
    <row r="314" spans="1:13" x14ac:dyDescent="0.2">
      <c r="A314" s="60" t="str">
        <f ca="1">IF(COUNT($A$4:A313)+1&gt;MAX(Nafnalisti!$S$4:$S$425),"",A313+1)</f>
        <v/>
      </c>
      <c r="B314" s="61" t="str">
        <f ca="1">IF(A314="","",IFERROR(INDEX(Úrvinnsla!$B$2:$B$421,MATCH($A314,Úrvinnsla!$E$2:$E$421,0)),""))</f>
        <v/>
      </c>
      <c r="C314" s="63" t="str">
        <f ca="1">IFERROR(INDEX(Úrvinnsla!$C$2:$C$421,MATCH($A314,Úrvinnsla!$E$2:$E$421,0)),"")</f>
        <v/>
      </c>
      <c r="D314" s="62" t="str">
        <f ca="1">IF(OFFSET(Nafnalisti!$C$3,MATCH($B314,Nafnalisti!$B$4:$B$425,0),COUNTA($D$3:D$3))=0,"",OFFSET(Nafnalisti!$C$3,MATCH($B314,Nafnalisti!$B$4:$B$425,0),COUNTA($D$3:D$3)))</f>
        <v/>
      </c>
      <c r="E314" s="62" t="str">
        <f ca="1">IF(OFFSET(Nafnalisti!$C$3,MATCH($B314,Nafnalisti!$B$4:$B$425,0),COUNTA($D$3:E$3))=0,"",OFFSET(Nafnalisti!$C$3,MATCH($B314,Nafnalisti!$B$4:$B$425,0),COUNTA($D$3:E$3)))</f>
        <v/>
      </c>
      <c r="F314" s="62" t="str">
        <f ca="1">IF(OFFSET(Nafnalisti!$C$3,MATCH($B314,Nafnalisti!$B$4:$B$425,0),COUNTA($D$3:F$3))=0,"",OFFSET(Nafnalisti!$C$3,MATCH($B314,Nafnalisti!$B$4:$B$425,0),COUNTA($D$3:F$3)))</f>
        <v/>
      </c>
      <c r="G314" s="62" t="str">
        <f ca="1">IF(OFFSET(Nafnalisti!$C$3,MATCH($B314,Nafnalisti!$B$4:$B$425,0),COUNTA($D$3:G$3))=0,"",OFFSET(Nafnalisti!$C$3,MATCH($B314,Nafnalisti!$B$4:$B$425,0),COUNTA($D$3:G$3)))</f>
        <v/>
      </c>
      <c r="H314" s="62" t="str">
        <f ca="1">IF(OFFSET(Nafnalisti!$C$3,MATCH($B314,Nafnalisti!$B$4:$B$425,0),COUNTA($D$3:H$3))=0,"",OFFSET(Nafnalisti!$C$3,MATCH($B314,Nafnalisti!$B$4:$B$425,0),COUNTA($D$3:H$3)))</f>
        <v/>
      </c>
      <c r="I314" s="62" t="str">
        <f ca="1">IF(OFFSET(Nafnalisti!$C$3,MATCH($B314,Nafnalisti!$B$4:$B$425,0),COUNTA($D$3:I$3))=0,"",OFFSET(Nafnalisti!$C$3,MATCH($B314,Nafnalisti!$B$4:$B$425,0),COUNTA($D$3:I$3)))</f>
        <v/>
      </c>
      <c r="J314" s="62" t="str">
        <f ca="1">IF(OFFSET(Nafnalisti!$C$3,MATCH($B314,Nafnalisti!$B$4:$B$425,0),COUNTA($D$3:J$3))=0,"",OFFSET(Nafnalisti!$C$3,MATCH($B314,Nafnalisti!$B$4:$B$425,0),COUNTA($D$3:J$3)))</f>
        <v/>
      </c>
      <c r="K314" s="62" t="str">
        <f ca="1">IF(OFFSET(Nafnalisti!$C$3,MATCH($B314,Nafnalisti!$B$4:$B$425,0),COUNTA($D$3:K$3))=0,"",OFFSET(Nafnalisti!$C$3,MATCH($B314,Nafnalisti!$B$4:$B$425,0),COUNTA($D$3:K$3)))</f>
        <v/>
      </c>
      <c r="L314" s="62" t="str">
        <f ca="1">IF(OFFSET(Nafnalisti!$C$3,MATCH($B314,Nafnalisti!$B$4:$B$425,0),COUNTA($D$3:L$3))=0,"",OFFSET(Nafnalisti!$C$3,MATCH($B314,Nafnalisti!$B$4:$B$425,0),COUNTA($D$3:L$3)))</f>
        <v/>
      </c>
      <c r="M314" s="62" t="str">
        <f ca="1">IF(OFFSET(Nafnalisti!$C$3,MATCH($B314,Nafnalisti!$B$4:$B$425,0),COUNTA($D$3:M$3))=0,"",OFFSET(Nafnalisti!$C$3,MATCH($B314,Nafnalisti!$B$4:$B$425,0),COUNTA($D$3:M$3)))</f>
        <v/>
      </c>
    </row>
    <row r="315" spans="1:13" x14ac:dyDescent="0.2">
      <c r="A315" s="60" t="str">
        <f ca="1">IF(COUNT($A$4:A314)+1&gt;MAX(Nafnalisti!$S$4:$S$425),"",A314+1)</f>
        <v/>
      </c>
      <c r="B315" s="61" t="str">
        <f ca="1">IF(A315="","",IFERROR(INDEX(Úrvinnsla!$B$2:$B$421,MATCH($A315,Úrvinnsla!$E$2:$E$421,0)),""))</f>
        <v/>
      </c>
      <c r="C315" s="63" t="str">
        <f ca="1">IFERROR(INDEX(Úrvinnsla!$C$2:$C$421,MATCH($A315,Úrvinnsla!$E$2:$E$421,0)),"")</f>
        <v/>
      </c>
      <c r="D315" s="62" t="str">
        <f ca="1">IF(OFFSET(Nafnalisti!$C$3,MATCH($B315,Nafnalisti!$B$4:$B$425,0),COUNTA($D$3:D$3))=0,"",OFFSET(Nafnalisti!$C$3,MATCH($B315,Nafnalisti!$B$4:$B$425,0),COUNTA($D$3:D$3)))</f>
        <v/>
      </c>
      <c r="E315" s="62" t="str">
        <f ca="1">IF(OFFSET(Nafnalisti!$C$3,MATCH($B315,Nafnalisti!$B$4:$B$425,0),COUNTA($D$3:E$3))=0,"",OFFSET(Nafnalisti!$C$3,MATCH($B315,Nafnalisti!$B$4:$B$425,0),COUNTA($D$3:E$3)))</f>
        <v/>
      </c>
      <c r="F315" s="62" t="str">
        <f ca="1">IF(OFFSET(Nafnalisti!$C$3,MATCH($B315,Nafnalisti!$B$4:$B$425,0),COUNTA($D$3:F$3))=0,"",OFFSET(Nafnalisti!$C$3,MATCH($B315,Nafnalisti!$B$4:$B$425,0),COUNTA($D$3:F$3)))</f>
        <v/>
      </c>
      <c r="G315" s="62" t="str">
        <f ca="1">IF(OFFSET(Nafnalisti!$C$3,MATCH($B315,Nafnalisti!$B$4:$B$425,0),COUNTA($D$3:G$3))=0,"",OFFSET(Nafnalisti!$C$3,MATCH($B315,Nafnalisti!$B$4:$B$425,0),COUNTA($D$3:G$3)))</f>
        <v/>
      </c>
      <c r="H315" s="62" t="str">
        <f ca="1">IF(OFFSET(Nafnalisti!$C$3,MATCH($B315,Nafnalisti!$B$4:$B$425,0),COUNTA($D$3:H$3))=0,"",OFFSET(Nafnalisti!$C$3,MATCH($B315,Nafnalisti!$B$4:$B$425,0),COUNTA($D$3:H$3)))</f>
        <v/>
      </c>
      <c r="I315" s="62" t="str">
        <f ca="1">IF(OFFSET(Nafnalisti!$C$3,MATCH($B315,Nafnalisti!$B$4:$B$425,0),COUNTA($D$3:I$3))=0,"",OFFSET(Nafnalisti!$C$3,MATCH($B315,Nafnalisti!$B$4:$B$425,0),COUNTA($D$3:I$3)))</f>
        <v/>
      </c>
      <c r="J315" s="62" t="str">
        <f ca="1">IF(OFFSET(Nafnalisti!$C$3,MATCH($B315,Nafnalisti!$B$4:$B$425,0),COUNTA($D$3:J$3))=0,"",OFFSET(Nafnalisti!$C$3,MATCH($B315,Nafnalisti!$B$4:$B$425,0),COUNTA($D$3:J$3)))</f>
        <v/>
      </c>
      <c r="K315" s="62" t="str">
        <f ca="1">IF(OFFSET(Nafnalisti!$C$3,MATCH($B315,Nafnalisti!$B$4:$B$425,0),COUNTA($D$3:K$3))=0,"",OFFSET(Nafnalisti!$C$3,MATCH($B315,Nafnalisti!$B$4:$B$425,0),COUNTA($D$3:K$3)))</f>
        <v/>
      </c>
      <c r="L315" s="62" t="str">
        <f ca="1">IF(OFFSET(Nafnalisti!$C$3,MATCH($B315,Nafnalisti!$B$4:$B$425,0),COUNTA($D$3:L$3))=0,"",OFFSET(Nafnalisti!$C$3,MATCH($B315,Nafnalisti!$B$4:$B$425,0),COUNTA($D$3:L$3)))</f>
        <v/>
      </c>
      <c r="M315" s="62" t="str">
        <f ca="1">IF(OFFSET(Nafnalisti!$C$3,MATCH($B315,Nafnalisti!$B$4:$B$425,0),COUNTA($D$3:M$3))=0,"",OFFSET(Nafnalisti!$C$3,MATCH($B315,Nafnalisti!$B$4:$B$425,0),COUNTA($D$3:M$3)))</f>
        <v/>
      </c>
    </row>
    <row r="316" spans="1:13" x14ac:dyDescent="0.2">
      <c r="A316" s="60" t="str">
        <f ca="1">IF(COUNT($A$4:A315)+1&gt;MAX(Nafnalisti!$S$4:$S$425),"",A315+1)</f>
        <v/>
      </c>
      <c r="B316" s="61" t="str">
        <f ca="1">IF(A316="","",IFERROR(INDEX(Úrvinnsla!$B$2:$B$421,MATCH($A316,Úrvinnsla!$E$2:$E$421,0)),""))</f>
        <v/>
      </c>
      <c r="C316" s="63" t="str">
        <f ca="1">IFERROR(INDEX(Úrvinnsla!$C$2:$C$421,MATCH($A316,Úrvinnsla!$E$2:$E$421,0)),"")</f>
        <v/>
      </c>
      <c r="D316" s="62" t="str">
        <f ca="1">IF(OFFSET(Nafnalisti!$C$3,MATCH($B316,Nafnalisti!$B$4:$B$425,0),COUNTA($D$3:D$3))=0,"",OFFSET(Nafnalisti!$C$3,MATCH($B316,Nafnalisti!$B$4:$B$425,0),COUNTA($D$3:D$3)))</f>
        <v/>
      </c>
      <c r="E316" s="62" t="str">
        <f ca="1">IF(OFFSET(Nafnalisti!$C$3,MATCH($B316,Nafnalisti!$B$4:$B$425,0),COUNTA($D$3:E$3))=0,"",OFFSET(Nafnalisti!$C$3,MATCH($B316,Nafnalisti!$B$4:$B$425,0),COUNTA($D$3:E$3)))</f>
        <v/>
      </c>
      <c r="F316" s="62" t="str">
        <f ca="1">IF(OFFSET(Nafnalisti!$C$3,MATCH($B316,Nafnalisti!$B$4:$B$425,0),COUNTA($D$3:F$3))=0,"",OFFSET(Nafnalisti!$C$3,MATCH($B316,Nafnalisti!$B$4:$B$425,0),COUNTA($D$3:F$3)))</f>
        <v/>
      </c>
      <c r="G316" s="62" t="str">
        <f ca="1">IF(OFFSET(Nafnalisti!$C$3,MATCH($B316,Nafnalisti!$B$4:$B$425,0),COUNTA($D$3:G$3))=0,"",OFFSET(Nafnalisti!$C$3,MATCH($B316,Nafnalisti!$B$4:$B$425,0),COUNTA($D$3:G$3)))</f>
        <v/>
      </c>
      <c r="H316" s="62" t="str">
        <f ca="1">IF(OFFSET(Nafnalisti!$C$3,MATCH($B316,Nafnalisti!$B$4:$B$425,0),COUNTA($D$3:H$3))=0,"",OFFSET(Nafnalisti!$C$3,MATCH($B316,Nafnalisti!$B$4:$B$425,0),COUNTA($D$3:H$3)))</f>
        <v/>
      </c>
      <c r="I316" s="62" t="str">
        <f ca="1">IF(OFFSET(Nafnalisti!$C$3,MATCH($B316,Nafnalisti!$B$4:$B$425,0),COUNTA($D$3:I$3))=0,"",OFFSET(Nafnalisti!$C$3,MATCH($B316,Nafnalisti!$B$4:$B$425,0),COUNTA($D$3:I$3)))</f>
        <v/>
      </c>
      <c r="J316" s="62" t="str">
        <f ca="1">IF(OFFSET(Nafnalisti!$C$3,MATCH($B316,Nafnalisti!$B$4:$B$425,0),COUNTA($D$3:J$3))=0,"",OFFSET(Nafnalisti!$C$3,MATCH($B316,Nafnalisti!$B$4:$B$425,0),COUNTA($D$3:J$3)))</f>
        <v/>
      </c>
      <c r="K316" s="62" t="str">
        <f ca="1">IF(OFFSET(Nafnalisti!$C$3,MATCH($B316,Nafnalisti!$B$4:$B$425,0),COUNTA($D$3:K$3))=0,"",OFFSET(Nafnalisti!$C$3,MATCH($B316,Nafnalisti!$B$4:$B$425,0),COUNTA($D$3:K$3)))</f>
        <v/>
      </c>
      <c r="L316" s="62" t="str">
        <f ca="1">IF(OFFSET(Nafnalisti!$C$3,MATCH($B316,Nafnalisti!$B$4:$B$425,0),COUNTA($D$3:L$3))=0,"",OFFSET(Nafnalisti!$C$3,MATCH($B316,Nafnalisti!$B$4:$B$425,0),COUNTA($D$3:L$3)))</f>
        <v/>
      </c>
      <c r="M316" s="62" t="str">
        <f ca="1">IF(OFFSET(Nafnalisti!$C$3,MATCH($B316,Nafnalisti!$B$4:$B$425,0),COUNTA($D$3:M$3))=0,"",OFFSET(Nafnalisti!$C$3,MATCH($B316,Nafnalisti!$B$4:$B$425,0),COUNTA($D$3:M$3)))</f>
        <v/>
      </c>
    </row>
    <row r="317" spans="1:13" x14ac:dyDescent="0.2">
      <c r="A317" s="60" t="str">
        <f ca="1">IF(COUNT($A$4:A316)+1&gt;MAX(Nafnalisti!$S$4:$S$425),"",A316+1)</f>
        <v/>
      </c>
      <c r="B317" s="61" t="str">
        <f ca="1">IF(A317="","",IFERROR(INDEX(Úrvinnsla!$B$2:$B$421,MATCH($A317,Úrvinnsla!$E$2:$E$421,0)),""))</f>
        <v/>
      </c>
      <c r="C317" s="63" t="str">
        <f ca="1">IFERROR(INDEX(Úrvinnsla!$C$2:$C$421,MATCH($A317,Úrvinnsla!$E$2:$E$421,0)),"")</f>
        <v/>
      </c>
      <c r="D317" s="62" t="str">
        <f ca="1">IF(OFFSET(Nafnalisti!$C$3,MATCH($B317,Nafnalisti!$B$4:$B$425,0),COUNTA($D$3:D$3))=0,"",OFFSET(Nafnalisti!$C$3,MATCH($B317,Nafnalisti!$B$4:$B$425,0),COUNTA($D$3:D$3)))</f>
        <v/>
      </c>
      <c r="E317" s="62" t="str">
        <f ca="1">IF(OFFSET(Nafnalisti!$C$3,MATCH($B317,Nafnalisti!$B$4:$B$425,0),COUNTA($D$3:E$3))=0,"",OFFSET(Nafnalisti!$C$3,MATCH($B317,Nafnalisti!$B$4:$B$425,0),COUNTA($D$3:E$3)))</f>
        <v/>
      </c>
      <c r="F317" s="62" t="str">
        <f ca="1">IF(OFFSET(Nafnalisti!$C$3,MATCH($B317,Nafnalisti!$B$4:$B$425,0),COUNTA($D$3:F$3))=0,"",OFFSET(Nafnalisti!$C$3,MATCH($B317,Nafnalisti!$B$4:$B$425,0),COUNTA($D$3:F$3)))</f>
        <v/>
      </c>
      <c r="G317" s="62" t="str">
        <f ca="1">IF(OFFSET(Nafnalisti!$C$3,MATCH($B317,Nafnalisti!$B$4:$B$425,0),COUNTA($D$3:G$3))=0,"",OFFSET(Nafnalisti!$C$3,MATCH($B317,Nafnalisti!$B$4:$B$425,0),COUNTA($D$3:G$3)))</f>
        <v/>
      </c>
      <c r="H317" s="62" t="str">
        <f ca="1">IF(OFFSET(Nafnalisti!$C$3,MATCH($B317,Nafnalisti!$B$4:$B$425,0),COUNTA($D$3:H$3))=0,"",OFFSET(Nafnalisti!$C$3,MATCH($B317,Nafnalisti!$B$4:$B$425,0),COUNTA($D$3:H$3)))</f>
        <v/>
      </c>
      <c r="I317" s="62" t="str">
        <f ca="1">IF(OFFSET(Nafnalisti!$C$3,MATCH($B317,Nafnalisti!$B$4:$B$425,0),COUNTA($D$3:I$3))=0,"",OFFSET(Nafnalisti!$C$3,MATCH($B317,Nafnalisti!$B$4:$B$425,0),COUNTA($D$3:I$3)))</f>
        <v/>
      </c>
      <c r="J317" s="62" t="str">
        <f ca="1">IF(OFFSET(Nafnalisti!$C$3,MATCH($B317,Nafnalisti!$B$4:$B$425,0),COUNTA($D$3:J$3))=0,"",OFFSET(Nafnalisti!$C$3,MATCH($B317,Nafnalisti!$B$4:$B$425,0),COUNTA($D$3:J$3)))</f>
        <v/>
      </c>
      <c r="K317" s="62" t="str">
        <f ca="1">IF(OFFSET(Nafnalisti!$C$3,MATCH($B317,Nafnalisti!$B$4:$B$425,0),COUNTA($D$3:K$3))=0,"",OFFSET(Nafnalisti!$C$3,MATCH($B317,Nafnalisti!$B$4:$B$425,0),COUNTA($D$3:K$3)))</f>
        <v/>
      </c>
      <c r="L317" s="62" t="str">
        <f ca="1">IF(OFFSET(Nafnalisti!$C$3,MATCH($B317,Nafnalisti!$B$4:$B$425,0),COUNTA($D$3:L$3))=0,"",OFFSET(Nafnalisti!$C$3,MATCH($B317,Nafnalisti!$B$4:$B$425,0),COUNTA($D$3:L$3)))</f>
        <v/>
      </c>
      <c r="M317" s="62" t="str">
        <f ca="1">IF(OFFSET(Nafnalisti!$C$3,MATCH($B317,Nafnalisti!$B$4:$B$425,0),COUNTA($D$3:M$3))=0,"",OFFSET(Nafnalisti!$C$3,MATCH($B317,Nafnalisti!$B$4:$B$425,0),COUNTA($D$3:M$3)))</f>
        <v/>
      </c>
    </row>
    <row r="318" spans="1:13" x14ac:dyDescent="0.2">
      <c r="A318" s="60" t="str">
        <f ca="1">IF(COUNT($A$4:A317)+1&gt;MAX(Nafnalisti!$S$4:$S$425),"",A317+1)</f>
        <v/>
      </c>
      <c r="B318" s="61" t="str">
        <f ca="1">IF(A318="","",IFERROR(INDEX(Úrvinnsla!$B$2:$B$421,MATCH($A318,Úrvinnsla!$E$2:$E$421,0)),""))</f>
        <v/>
      </c>
      <c r="C318" s="63" t="str">
        <f ca="1">IFERROR(INDEX(Úrvinnsla!$C$2:$C$421,MATCH($A318,Úrvinnsla!$E$2:$E$421,0)),"")</f>
        <v/>
      </c>
      <c r="D318" s="62" t="str">
        <f ca="1">IF(OFFSET(Nafnalisti!$C$3,MATCH($B318,Nafnalisti!$B$4:$B$425,0),COUNTA($D$3:D$3))=0,"",OFFSET(Nafnalisti!$C$3,MATCH($B318,Nafnalisti!$B$4:$B$425,0),COUNTA($D$3:D$3)))</f>
        <v/>
      </c>
      <c r="E318" s="62" t="str">
        <f ca="1">IF(OFFSET(Nafnalisti!$C$3,MATCH($B318,Nafnalisti!$B$4:$B$425,0),COUNTA($D$3:E$3))=0,"",OFFSET(Nafnalisti!$C$3,MATCH($B318,Nafnalisti!$B$4:$B$425,0),COUNTA($D$3:E$3)))</f>
        <v/>
      </c>
      <c r="F318" s="62" t="str">
        <f ca="1">IF(OFFSET(Nafnalisti!$C$3,MATCH($B318,Nafnalisti!$B$4:$B$425,0),COUNTA($D$3:F$3))=0,"",OFFSET(Nafnalisti!$C$3,MATCH($B318,Nafnalisti!$B$4:$B$425,0),COUNTA($D$3:F$3)))</f>
        <v/>
      </c>
      <c r="G318" s="62" t="str">
        <f ca="1">IF(OFFSET(Nafnalisti!$C$3,MATCH($B318,Nafnalisti!$B$4:$B$425,0),COUNTA($D$3:G$3))=0,"",OFFSET(Nafnalisti!$C$3,MATCH($B318,Nafnalisti!$B$4:$B$425,0),COUNTA($D$3:G$3)))</f>
        <v/>
      </c>
      <c r="H318" s="62" t="str">
        <f ca="1">IF(OFFSET(Nafnalisti!$C$3,MATCH($B318,Nafnalisti!$B$4:$B$425,0),COUNTA($D$3:H$3))=0,"",OFFSET(Nafnalisti!$C$3,MATCH($B318,Nafnalisti!$B$4:$B$425,0),COUNTA($D$3:H$3)))</f>
        <v/>
      </c>
      <c r="I318" s="62" t="str">
        <f ca="1">IF(OFFSET(Nafnalisti!$C$3,MATCH($B318,Nafnalisti!$B$4:$B$425,0),COUNTA($D$3:I$3))=0,"",OFFSET(Nafnalisti!$C$3,MATCH($B318,Nafnalisti!$B$4:$B$425,0),COUNTA($D$3:I$3)))</f>
        <v/>
      </c>
      <c r="J318" s="62" t="str">
        <f ca="1">IF(OFFSET(Nafnalisti!$C$3,MATCH($B318,Nafnalisti!$B$4:$B$425,0),COUNTA($D$3:J$3))=0,"",OFFSET(Nafnalisti!$C$3,MATCH($B318,Nafnalisti!$B$4:$B$425,0),COUNTA($D$3:J$3)))</f>
        <v/>
      </c>
      <c r="K318" s="62" t="str">
        <f ca="1">IF(OFFSET(Nafnalisti!$C$3,MATCH($B318,Nafnalisti!$B$4:$B$425,0),COUNTA($D$3:K$3))=0,"",OFFSET(Nafnalisti!$C$3,MATCH($B318,Nafnalisti!$B$4:$B$425,0),COUNTA($D$3:K$3)))</f>
        <v/>
      </c>
      <c r="L318" s="62" t="str">
        <f ca="1">IF(OFFSET(Nafnalisti!$C$3,MATCH($B318,Nafnalisti!$B$4:$B$425,0),COUNTA($D$3:L$3))=0,"",OFFSET(Nafnalisti!$C$3,MATCH($B318,Nafnalisti!$B$4:$B$425,0),COUNTA($D$3:L$3)))</f>
        <v/>
      </c>
      <c r="M318" s="62" t="str">
        <f ca="1">IF(OFFSET(Nafnalisti!$C$3,MATCH($B318,Nafnalisti!$B$4:$B$425,0),COUNTA($D$3:M$3))=0,"",OFFSET(Nafnalisti!$C$3,MATCH($B318,Nafnalisti!$B$4:$B$425,0),COUNTA($D$3:M$3)))</f>
        <v/>
      </c>
    </row>
    <row r="319" spans="1:13" x14ac:dyDescent="0.2">
      <c r="A319" s="60" t="str">
        <f ca="1">IF(COUNT($A$4:A318)+1&gt;MAX(Nafnalisti!$S$4:$S$425),"",A318+1)</f>
        <v/>
      </c>
      <c r="B319" s="61" t="str">
        <f ca="1">IF(A319="","",IFERROR(INDEX(Úrvinnsla!$B$2:$B$421,MATCH($A319,Úrvinnsla!$E$2:$E$421,0)),""))</f>
        <v/>
      </c>
      <c r="C319" s="63" t="str">
        <f ca="1">IFERROR(INDEX(Úrvinnsla!$C$2:$C$421,MATCH($A319,Úrvinnsla!$E$2:$E$421,0)),"")</f>
        <v/>
      </c>
      <c r="D319" s="62" t="str">
        <f ca="1">IF(OFFSET(Nafnalisti!$C$3,MATCH($B319,Nafnalisti!$B$4:$B$425,0),COUNTA($D$3:D$3))=0,"",OFFSET(Nafnalisti!$C$3,MATCH($B319,Nafnalisti!$B$4:$B$425,0),COUNTA($D$3:D$3)))</f>
        <v/>
      </c>
      <c r="E319" s="62" t="str">
        <f ca="1">IF(OFFSET(Nafnalisti!$C$3,MATCH($B319,Nafnalisti!$B$4:$B$425,0),COUNTA($D$3:E$3))=0,"",OFFSET(Nafnalisti!$C$3,MATCH($B319,Nafnalisti!$B$4:$B$425,0),COUNTA($D$3:E$3)))</f>
        <v/>
      </c>
      <c r="F319" s="62" t="str">
        <f ca="1">IF(OFFSET(Nafnalisti!$C$3,MATCH($B319,Nafnalisti!$B$4:$B$425,0),COUNTA($D$3:F$3))=0,"",OFFSET(Nafnalisti!$C$3,MATCH($B319,Nafnalisti!$B$4:$B$425,0),COUNTA($D$3:F$3)))</f>
        <v/>
      </c>
      <c r="G319" s="62" t="str">
        <f ca="1">IF(OFFSET(Nafnalisti!$C$3,MATCH($B319,Nafnalisti!$B$4:$B$425,0),COUNTA($D$3:G$3))=0,"",OFFSET(Nafnalisti!$C$3,MATCH($B319,Nafnalisti!$B$4:$B$425,0),COUNTA($D$3:G$3)))</f>
        <v/>
      </c>
      <c r="H319" s="62" t="str">
        <f ca="1">IF(OFFSET(Nafnalisti!$C$3,MATCH($B319,Nafnalisti!$B$4:$B$425,0),COUNTA($D$3:H$3))=0,"",OFFSET(Nafnalisti!$C$3,MATCH($B319,Nafnalisti!$B$4:$B$425,0),COUNTA($D$3:H$3)))</f>
        <v/>
      </c>
      <c r="I319" s="62" t="str">
        <f ca="1">IF(OFFSET(Nafnalisti!$C$3,MATCH($B319,Nafnalisti!$B$4:$B$425,0),COUNTA($D$3:I$3))=0,"",OFFSET(Nafnalisti!$C$3,MATCH($B319,Nafnalisti!$B$4:$B$425,0),COUNTA($D$3:I$3)))</f>
        <v/>
      </c>
      <c r="J319" s="62" t="str">
        <f ca="1">IF(OFFSET(Nafnalisti!$C$3,MATCH($B319,Nafnalisti!$B$4:$B$425,0),COUNTA($D$3:J$3))=0,"",OFFSET(Nafnalisti!$C$3,MATCH($B319,Nafnalisti!$B$4:$B$425,0),COUNTA($D$3:J$3)))</f>
        <v/>
      </c>
      <c r="K319" s="62" t="str">
        <f ca="1">IF(OFFSET(Nafnalisti!$C$3,MATCH($B319,Nafnalisti!$B$4:$B$425,0),COUNTA($D$3:K$3))=0,"",OFFSET(Nafnalisti!$C$3,MATCH($B319,Nafnalisti!$B$4:$B$425,0),COUNTA($D$3:K$3)))</f>
        <v/>
      </c>
      <c r="L319" s="62" t="str">
        <f ca="1">IF(OFFSET(Nafnalisti!$C$3,MATCH($B319,Nafnalisti!$B$4:$B$425,0),COUNTA($D$3:L$3))=0,"",OFFSET(Nafnalisti!$C$3,MATCH($B319,Nafnalisti!$B$4:$B$425,0),COUNTA($D$3:L$3)))</f>
        <v/>
      </c>
      <c r="M319" s="62" t="str">
        <f ca="1">IF(OFFSET(Nafnalisti!$C$3,MATCH($B319,Nafnalisti!$B$4:$B$425,0),COUNTA($D$3:M$3))=0,"",OFFSET(Nafnalisti!$C$3,MATCH($B319,Nafnalisti!$B$4:$B$425,0),COUNTA($D$3:M$3)))</f>
        <v/>
      </c>
    </row>
    <row r="320" spans="1:13" x14ac:dyDescent="0.2">
      <c r="A320" s="60" t="str">
        <f ca="1">IF(COUNT($A$4:A319)+1&gt;MAX(Nafnalisti!$S$4:$S$425),"",A319+1)</f>
        <v/>
      </c>
      <c r="B320" s="61" t="str">
        <f ca="1">IF(A320="","",IFERROR(INDEX(Úrvinnsla!$B$2:$B$421,MATCH($A320,Úrvinnsla!$E$2:$E$421,0)),""))</f>
        <v/>
      </c>
      <c r="C320" s="63" t="str">
        <f ca="1">IFERROR(INDEX(Úrvinnsla!$C$2:$C$421,MATCH($A320,Úrvinnsla!$E$2:$E$421,0)),"")</f>
        <v/>
      </c>
      <c r="D320" s="62" t="str">
        <f ca="1">IF(OFFSET(Nafnalisti!$C$3,MATCH($B320,Nafnalisti!$B$4:$B$425,0),COUNTA($D$3:D$3))=0,"",OFFSET(Nafnalisti!$C$3,MATCH($B320,Nafnalisti!$B$4:$B$425,0),COUNTA($D$3:D$3)))</f>
        <v/>
      </c>
      <c r="E320" s="62" t="str">
        <f ca="1">IF(OFFSET(Nafnalisti!$C$3,MATCH($B320,Nafnalisti!$B$4:$B$425,0),COUNTA($D$3:E$3))=0,"",OFFSET(Nafnalisti!$C$3,MATCH($B320,Nafnalisti!$B$4:$B$425,0),COUNTA($D$3:E$3)))</f>
        <v/>
      </c>
      <c r="F320" s="62" t="str">
        <f ca="1">IF(OFFSET(Nafnalisti!$C$3,MATCH($B320,Nafnalisti!$B$4:$B$425,0),COUNTA($D$3:F$3))=0,"",OFFSET(Nafnalisti!$C$3,MATCH($B320,Nafnalisti!$B$4:$B$425,0),COUNTA($D$3:F$3)))</f>
        <v/>
      </c>
      <c r="G320" s="62" t="str">
        <f ca="1">IF(OFFSET(Nafnalisti!$C$3,MATCH($B320,Nafnalisti!$B$4:$B$425,0),COUNTA($D$3:G$3))=0,"",OFFSET(Nafnalisti!$C$3,MATCH($B320,Nafnalisti!$B$4:$B$425,0),COUNTA($D$3:G$3)))</f>
        <v/>
      </c>
      <c r="H320" s="62" t="str">
        <f ca="1">IF(OFFSET(Nafnalisti!$C$3,MATCH($B320,Nafnalisti!$B$4:$B$425,0),COUNTA($D$3:H$3))=0,"",OFFSET(Nafnalisti!$C$3,MATCH($B320,Nafnalisti!$B$4:$B$425,0),COUNTA($D$3:H$3)))</f>
        <v/>
      </c>
      <c r="I320" s="62" t="str">
        <f ca="1">IF(OFFSET(Nafnalisti!$C$3,MATCH($B320,Nafnalisti!$B$4:$B$425,0),COUNTA($D$3:I$3))=0,"",OFFSET(Nafnalisti!$C$3,MATCH($B320,Nafnalisti!$B$4:$B$425,0),COUNTA($D$3:I$3)))</f>
        <v/>
      </c>
      <c r="J320" s="62" t="str">
        <f ca="1">IF(OFFSET(Nafnalisti!$C$3,MATCH($B320,Nafnalisti!$B$4:$B$425,0),COUNTA($D$3:J$3))=0,"",OFFSET(Nafnalisti!$C$3,MATCH($B320,Nafnalisti!$B$4:$B$425,0),COUNTA($D$3:J$3)))</f>
        <v/>
      </c>
      <c r="K320" s="62" t="str">
        <f ca="1">IF(OFFSET(Nafnalisti!$C$3,MATCH($B320,Nafnalisti!$B$4:$B$425,0),COUNTA($D$3:K$3))=0,"",OFFSET(Nafnalisti!$C$3,MATCH($B320,Nafnalisti!$B$4:$B$425,0),COUNTA($D$3:K$3)))</f>
        <v/>
      </c>
      <c r="L320" s="62" t="str">
        <f ca="1">IF(OFFSET(Nafnalisti!$C$3,MATCH($B320,Nafnalisti!$B$4:$B$425,0),COUNTA($D$3:L$3))=0,"",OFFSET(Nafnalisti!$C$3,MATCH($B320,Nafnalisti!$B$4:$B$425,0),COUNTA($D$3:L$3)))</f>
        <v/>
      </c>
      <c r="M320" s="62" t="str">
        <f ca="1">IF(OFFSET(Nafnalisti!$C$3,MATCH($B320,Nafnalisti!$B$4:$B$425,0),COUNTA($D$3:M$3))=0,"",OFFSET(Nafnalisti!$C$3,MATCH($B320,Nafnalisti!$B$4:$B$425,0),COUNTA($D$3:M$3)))</f>
        <v/>
      </c>
    </row>
    <row r="321" spans="1:13" x14ac:dyDescent="0.2">
      <c r="A321" s="60" t="str">
        <f ca="1">IF(COUNT($A$4:A320)+1&gt;MAX(Nafnalisti!$S$4:$S$425),"",A320+1)</f>
        <v/>
      </c>
      <c r="B321" s="61" t="str">
        <f ca="1">IF(A321="","",IFERROR(INDEX(Úrvinnsla!$B$2:$B$421,MATCH($A321,Úrvinnsla!$E$2:$E$421,0)),""))</f>
        <v/>
      </c>
      <c r="C321" s="63" t="str">
        <f ca="1">IFERROR(INDEX(Úrvinnsla!$C$2:$C$421,MATCH($A321,Úrvinnsla!$E$2:$E$421,0)),"")</f>
        <v/>
      </c>
      <c r="D321" s="62" t="str">
        <f ca="1">IF(OFFSET(Nafnalisti!$C$3,MATCH($B321,Nafnalisti!$B$4:$B$425,0),COUNTA($D$3:D$3))=0,"",OFFSET(Nafnalisti!$C$3,MATCH($B321,Nafnalisti!$B$4:$B$425,0),COUNTA($D$3:D$3)))</f>
        <v/>
      </c>
      <c r="E321" s="62" t="str">
        <f ca="1">IF(OFFSET(Nafnalisti!$C$3,MATCH($B321,Nafnalisti!$B$4:$B$425,0),COUNTA($D$3:E$3))=0,"",OFFSET(Nafnalisti!$C$3,MATCH($B321,Nafnalisti!$B$4:$B$425,0),COUNTA($D$3:E$3)))</f>
        <v/>
      </c>
      <c r="F321" s="62" t="str">
        <f ca="1">IF(OFFSET(Nafnalisti!$C$3,MATCH($B321,Nafnalisti!$B$4:$B$425,0),COUNTA($D$3:F$3))=0,"",OFFSET(Nafnalisti!$C$3,MATCH($B321,Nafnalisti!$B$4:$B$425,0),COUNTA($D$3:F$3)))</f>
        <v/>
      </c>
      <c r="G321" s="62" t="str">
        <f ca="1">IF(OFFSET(Nafnalisti!$C$3,MATCH($B321,Nafnalisti!$B$4:$B$425,0),COUNTA($D$3:G$3))=0,"",OFFSET(Nafnalisti!$C$3,MATCH($B321,Nafnalisti!$B$4:$B$425,0),COUNTA($D$3:G$3)))</f>
        <v/>
      </c>
      <c r="H321" s="62" t="str">
        <f ca="1">IF(OFFSET(Nafnalisti!$C$3,MATCH($B321,Nafnalisti!$B$4:$B$425,0),COUNTA($D$3:H$3))=0,"",OFFSET(Nafnalisti!$C$3,MATCH($B321,Nafnalisti!$B$4:$B$425,0),COUNTA($D$3:H$3)))</f>
        <v/>
      </c>
      <c r="I321" s="62" t="str">
        <f ca="1">IF(OFFSET(Nafnalisti!$C$3,MATCH($B321,Nafnalisti!$B$4:$B$425,0),COUNTA($D$3:I$3))=0,"",OFFSET(Nafnalisti!$C$3,MATCH($B321,Nafnalisti!$B$4:$B$425,0),COUNTA($D$3:I$3)))</f>
        <v/>
      </c>
      <c r="J321" s="62" t="str">
        <f ca="1">IF(OFFSET(Nafnalisti!$C$3,MATCH($B321,Nafnalisti!$B$4:$B$425,0),COUNTA($D$3:J$3))=0,"",OFFSET(Nafnalisti!$C$3,MATCH($B321,Nafnalisti!$B$4:$B$425,0),COUNTA($D$3:J$3)))</f>
        <v/>
      </c>
      <c r="K321" s="62" t="str">
        <f ca="1">IF(OFFSET(Nafnalisti!$C$3,MATCH($B321,Nafnalisti!$B$4:$B$425,0),COUNTA($D$3:K$3))=0,"",OFFSET(Nafnalisti!$C$3,MATCH($B321,Nafnalisti!$B$4:$B$425,0),COUNTA($D$3:K$3)))</f>
        <v/>
      </c>
      <c r="L321" s="62" t="str">
        <f ca="1">IF(OFFSET(Nafnalisti!$C$3,MATCH($B321,Nafnalisti!$B$4:$B$425,0),COUNTA($D$3:L$3))=0,"",OFFSET(Nafnalisti!$C$3,MATCH($B321,Nafnalisti!$B$4:$B$425,0),COUNTA($D$3:L$3)))</f>
        <v/>
      </c>
      <c r="M321" s="62" t="str">
        <f ca="1">IF(OFFSET(Nafnalisti!$C$3,MATCH($B321,Nafnalisti!$B$4:$B$425,0),COUNTA($D$3:M$3))=0,"",OFFSET(Nafnalisti!$C$3,MATCH($B321,Nafnalisti!$B$4:$B$425,0),COUNTA($D$3:M$3)))</f>
        <v/>
      </c>
    </row>
    <row r="322" spans="1:13" x14ac:dyDescent="0.2">
      <c r="A322" s="60" t="str">
        <f ca="1">IF(COUNT($A$4:A321)+1&gt;MAX(Nafnalisti!$S$4:$S$425),"",A321+1)</f>
        <v/>
      </c>
      <c r="B322" s="61" t="str">
        <f ca="1">IF(A322="","",IFERROR(INDEX(Úrvinnsla!$B$2:$B$421,MATCH($A322,Úrvinnsla!$E$2:$E$421,0)),""))</f>
        <v/>
      </c>
      <c r="C322" s="63" t="str">
        <f ca="1">IFERROR(INDEX(Úrvinnsla!$C$2:$C$421,MATCH($A322,Úrvinnsla!$E$2:$E$421,0)),"")</f>
        <v/>
      </c>
      <c r="D322" s="62" t="str">
        <f ca="1">IF(OFFSET(Nafnalisti!$C$3,MATCH($B322,Nafnalisti!$B$4:$B$425,0),COUNTA($D$3:D$3))=0,"",OFFSET(Nafnalisti!$C$3,MATCH($B322,Nafnalisti!$B$4:$B$425,0),COUNTA($D$3:D$3)))</f>
        <v/>
      </c>
      <c r="E322" s="62" t="str">
        <f ca="1">IF(OFFSET(Nafnalisti!$C$3,MATCH($B322,Nafnalisti!$B$4:$B$425,0),COUNTA($D$3:E$3))=0,"",OFFSET(Nafnalisti!$C$3,MATCH($B322,Nafnalisti!$B$4:$B$425,0),COUNTA($D$3:E$3)))</f>
        <v/>
      </c>
      <c r="F322" s="62" t="str">
        <f ca="1">IF(OFFSET(Nafnalisti!$C$3,MATCH($B322,Nafnalisti!$B$4:$B$425,0),COUNTA($D$3:F$3))=0,"",OFFSET(Nafnalisti!$C$3,MATCH($B322,Nafnalisti!$B$4:$B$425,0),COUNTA($D$3:F$3)))</f>
        <v/>
      </c>
      <c r="G322" s="62" t="str">
        <f ca="1">IF(OFFSET(Nafnalisti!$C$3,MATCH($B322,Nafnalisti!$B$4:$B$425,0),COUNTA($D$3:G$3))=0,"",OFFSET(Nafnalisti!$C$3,MATCH($B322,Nafnalisti!$B$4:$B$425,0),COUNTA($D$3:G$3)))</f>
        <v/>
      </c>
      <c r="H322" s="62" t="str">
        <f ca="1">IF(OFFSET(Nafnalisti!$C$3,MATCH($B322,Nafnalisti!$B$4:$B$425,0),COUNTA($D$3:H$3))=0,"",OFFSET(Nafnalisti!$C$3,MATCH($B322,Nafnalisti!$B$4:$B$425,0),COUNTA($D$3:H$3)))</f>
        <v/>
      </c>
      <c r="I322" s="62" t="str">
        <f ca="1">IF(OFFSET(Nafnalisti!$C$3,MATCH($B322,Nafnalisti!$B$4:$B$425,0),COUNTA($D$3:I$3))=0,"",OFFSET(Nafnalisti!$C$3,MATCH($B322,Nafnalisti!$B$4:$B$425,0),COUNTA($D$3:I$3)))</f>
        <v/>
      </c>
      <c r="J322" s="62" t="str">
        <f ca="1">IF(OFFSET(Nafnalisti!$C$3,MATCH($B322,Nafnalisti!$B$4:$B$425,0),COUNTA($D$3:J$3))=0,"",OFFSET(Nafnalisti!$C$3,MATCH($B322,Nafnalisti!$B$4:$B$425,0),COUNTA($D$3:J$3)))</f>
        <v/>
      </c>
      <c r="K322" s="62" t="str">
        <f ca="1">IF(OFFSET(Nafnalisti!$C$3,MATCH($B322,Nafnalisti!$B$4:$B$425,0),COUNTA($D$3:K$3))=0,"",OFFSET(Nafnalisti!$C$3,MATCH($B322,Nafnalisti!$B$4:$B$425,0),COUNTA($D$3:K$3)))</f>
        <v/>
      </c>
      <c r="L322" s="62" t="str">
        <f ca="1">IF(OFFSET(Nafnalisti!$C$3,MATCH($B322,Nafnalisti!$B$4:$B$425,0),COUNTA($D$3:L$3))=0,"",OFFSET(Nafnalisti!$C$3,MATCH($B322,Nafnalisti!$B$4:$B$425,0),COUNTA($D$3:L$3)))</f>
        <v/>
      </c>
      <c r="M322" s="62" t="str">
        <f ca="1">IF(OFFSET(Nafnalisti!$C$3,MATCH($B322,Nafnalisti!$B$4:$B$425,0),COUNTA($D$3:M$3))=0,"",OFFSET(Nafnalisti!$C$3,MATCH($B322,Nafnalisti!$B$4:$B$425,0),COUNTA($D$3:M$3)))</f>
        <v/>
      </c>
    </row>
    <row r="323" spans="1:13" x14ac:dyDescent="0.2">
      <c r="A323" s="60" t="str">
        <f ca="1">IF(COUNT($A$4:A322)+1&gt;MAX(Nafnalisti!$S$4:$S$425),"",A322+1)</f>
        <v/>
      </c>
      <c r="B323" s="61" t="str">
        <f ca="1">IF(A323="","",IFERROR(INDEX(Úrvinnsla!$B$2:$B$421,MATCH($A323,Úrvinnsla!$E$2:$E$421,0)),""))</f>
        <v/>
      </c>
      <c r="C323" s="63" t="str">
        <f ca="1">IFERROR(INDEX(Úrvinnsla!$C$2:$C$421,MATCH($A323,Úrvinnsla!$E$2:$E$421,0)),"")</f>
        <v/>
      </c>
      <c r="D323" s="62" t="str">
        <f ca="1">IF(OFFSET(Nafnalisti!$C$3,MATCH($B323,Nafnalisti!$B$4:$B$425,0),COUNTA($D$3:D$3))=0,"",OFFSET(Nafnalisti!$C$3,MATCH($B323,Nafnalisti!$B$4:$B$425,0),COUNTA($D$3:D$3)))</f>
        <v/>
      </c>
      <c r="E323" s="62" t="str">
        <f ca="1">IF(OFFSET(Nafnalisti!$C$3,MATCH($B323,Nafnalisti!$B$4:$B$425,0),COUNTA($D$3:E$3))=0,"",OFFSET(Nafnalisti!$C$3,MATCH($B323,Nafnalisti!$B$4:$B$425,0),COUNTA($D$3:E$3)))</f>
        <v/>
      </c>
      <c r="F323" s="62" t="str">
        <f ca="1">IF(OFFSET(Nafnalisti!$C$3,MATCH($B323,Nafnalisti!$B$4:$B$425,0),COUNTA($D$3:F$3))=0,"",OFFSET(Nafnalisti!$C$3,MATCH($B323,Nafnalisti!$B$4:$B$425,0),COUNTA($D$3:F$3)))</f>
        <v/>
      </c>
      <c r="G323" s="62" t="str">
        <f ca="1">IF(OFFSET(Nafnalisti!$C$3,MATCH($B323,Nafnalisti!$B$4:$B$425,0),COUNTA($D$3:G$3))=0,"",OFFSET(Nafnalisti!$C$3,MATCH($B323,Nafnalisti!$B$4:$B$425,0),COUNTA($D$3:G$3)))</f>
        <v/>
      </c>
      <c r="H323" s="62" t="str">
        <f ca="1">IF(OFFSET(Nafnalisti!$C$3,MATCH($B323,Nafnalisti!$B$4:$B$425,0),COUNTA($D$3:H$3))=0,"",OFFSET(Nafnalisti!$C$3,MATCH($B323,Nafnalisti!$B$4:$B$425,0),COUNTA($D$3:H$3)))</f>
        <v/>
      </c>
      <c r="I323" s="62" t="str">
        <f ca="1">IF(OFFSET(Nafnalisti!$C$3,MATCH($B323,Nafnalisti!$B$4:$B$425,0),COUNTA($D$3:I$3))=0,"",OFFSET(Nafnalisti!$C$3,MATCH($B323,Nafnalisti!$B$4:$B$425,0),COUNTA($D$3:I$3)))</f>
        <v/>
      </c>
      <c r="J323" s="62" t="str">
        <f ca="1">IF(OFFSET(Nafnalisti!$C$3,MATCH($B323,Nafnalisti!$B$4:$B$425,0),COUNTA($D$3:J$3))=0,"",OFFSET(Nafnalisti!$C$3,MATCH($B323,Nafnalisti!$B$4:$B$425,0),COUNTA($D$3:J$3)))</f>
        <v/>
      </c>
      <c r="K323" s="62" t="str">
        <f ca="1">IF(OFFSET(Nafnalisti!$C$3,MATCH($B323,Nafnalisti!$B$4:$B$425,0),COUNTA($D$3:K$3))=0,"",OFFSET(Nafnalisti!$C$3,MATCH($B323,Nafnalisti!$B$4:$B$425,0),COUNTA($D$3:K$3)))</f>
        <v/>
      </c>
      <c r="L323" s="62" t="str">
        <f ca="1">IF(OFFSET(Nafnalisti!$C$3,MATCH($B323,Nafnalisti!$B$4:$B$425,0),COUNTA($D$3:L$3))=0,"",OFFSET(Nafnalisti!$C$3,MATCH($B323,Nafnalisti!$B$4:$B$425,0),COUNTA($D$3:L$3)))</f>
        <v/>
      </c>
      <c r="M323" s="62" t="str">
        <f ca="1">IF(OFFSET(Nafnalisti!$C$3,MATCH($B323,Nafnalisti!$B$4:$B$425,0),COUNTA($D$3:M$3))=0,"",OFFSET(Nafnalisti!$C$3,MATCH($B323,Nafnalisti!$B$4:$B$425,0),COUNTA($D$3:M$3)))</f>
        <v/>
      </c>
    </row>
    <row r="324" spans="1:13" x14ac:dyDescent="0.2">
      <c r="A324" s="60" t="str">
        <f ca="1">IF(COUNT($A$4:A323)+1&gt;MAX(Nafnalisti!$S$4:$S$425),"",A323+1)</f>
        <v/>
      </c>
      <c r="B324" s="61" t="str">
        <f ca="1">IF(A324="","",IFERROR(INDEX(Úrvinnsla!$B$2:$B$421,MATCH($A324,Úrvinnsla!$E$2:$E$421,0)),""))</f>
        <v/>
      </c>
      <c r="C324" s="63" t="str">
        <f ca="1">IFERROR(INDEX(Úrvinnsla!$C$2:$C$421,MATCH($A324,Úrvinnsla!$E$2:$E$421,0)),"")</f>
        <v/>
      </c>
      <c r="D324" s="62" t="str">
        <f ca="1">IF(OFFSET(Nafnalisti!$C$3,MATCH($B324,Nafnalisti!$B$4:$B$425,0),COUNTA($D$3:D$3))=0,"",OFFSET(Nafnalisti!$C$3,MATCH($B324,Nafnalisti!$B$4:$B$425,0),COUNTA($D$3:D$3)))</f>
        <v/>
      </c>
      <c r="E324" s="62" t="str">
        <f ca="1">IF(OFFSET(Nafnalisti!$C$3,MATCH($B324,Nafnalisti!$B$4:$B$425,0),COUNTA($D$3:E$3))=0,"",OFFSET(Nafnalisti!$C$3,MATCH($B324,Nafnalisti!$B$4:$B$425,0),COUNTA($D$3:E$3)))</f>
        <v/>
      </c>
      <c r="F324" s="62" t="str">
        <f ca="1">IF(OFFSET(Nafnalisti!$C$3,MATCH($B324,Nafnalisti!$B$4:$B$425,0),COUNTA($D$3:F$3))=0,"",OFFSET(Nafnalisti!$C$3,MATCH($B324,Nafnalisti!$B$4:$B$425,0),COUNTA($D$3:F$3)))</f>
        <v/>
      </c>
      <c r="G324" s="62" t="str">
        <f ca="1">IF(OFFSET(Nafnalisti!$C$3,MATCH($B324,Nafnalisti!$B$4:$B$425,0),COUNTA($D$3:G$3))=0,"",OFFSET(Nafnalisti!$C$3,MATCH($B324,Nafnalisti!$B$4:$B$425,0),COUNTA($D$3:G$3)))</f>
        <v/>
      </c>
      <c r="H324" s="62" t="str">
        <f ca="1">IF(OFFSET(Nafnalisti!$C$3,MATCH($B324,Nafnalisti!$B$4:$B$425,0),COUNTA($D$3:H$3))=0,"",OFFSET(Nafnalisti!$C$3,MATCH($B324,Nafnalisti!$B$4:$B$425,0),COUNTA($D$3:H$3)))</f>
        <v/>
      </c>
      <c r="I324" s="62" t="str">
        <f ca="1">IF(OFFSET(Nafnalisti!$C$3,MATCH($B324,Nafnalisti!$B$4:$B$425,0),COUNTA($D$3:I$3))=0,"",OFFSET(Nafnalisti!$C$3,MATCH($B324,Nafnalisti!$B$4:$B$425,0),COUNTA($D$3:I$3)))</f>
        <v/>
      </c>
      <c r="J324" s="62" t="str">
        <f ca="1">IF(OFFSET(Nafnalisti!$C$3,MATCH($B324,Nafnalisti!$B$4:$B$425,0),COUNTA($D$3:J$3))=0,"",OFFSET(Nafnalisti!$C$3,MATCH($B324,Nafnalisti!$B$4:$B$425,0),COUNTA($D$3:J$3)))</f>
        <v/>
      </c>
      <c r="K324" s="62" t="str">
        <f ca="1">IF(OFFSET(Nafnalisti!$C$3,MATCH($B324,Nafnalisti!$B$4:$B$425,0),COUNTA($D$3:K$3))=0,"",OFFSET(Nafnalisti!$C$3,MATCH($B324,Nafnalisti!$B$4:$B$425,0),COUNTA($D$3:K$3)))</f>
        <v/>
      </c>
      <c r="L324" s="62" t="str">
        <f ca="1">IF(OFFSET(Nafnalisti!$C$3,MATCH($B324,Nafnalisti!$B$4:$B$425,0),COUNTA($D$3:L$3))=0,"",OFFSET(Nafnalisti!$C$3,MATCH($B324,Nafnalisti!$B$4:$B$425,0),COUNTA($D$3:L$3)))</f>
        <v/>
      </c>
      <c r="M324" s="62" t="str">
        <f ca="1">IF(OFFSET(Nafnalisti!$C$3,MATCH($B324,Nafnalisti!$B$4:$B$425,0),COUNTA($D$3:M$3))=0,"",OFFSET(Nafnalisti!$C$3,MATCH($B324,Nafnalisti!$B$4:$B$425,0),COUNTA($D$3:M$3)))</f>
        <v/>
      </c>
    </row>
    <row r="325" spans="1:13" x14ac:dyDescent="0.2">
      <c r="A325" s="60" t="str">
        <f ca="1">IF(COUNT($A$4:A324)+1&gt;MAX(Nafnalisti!$S$4:$S$425),"",A324+1)</f>
        <v/>
      </c>
      <c r="B325" s="61" t="str">
        <f ca="1">IF(A325="","",IFERROR(INDEX(Úrvinnsla!$B$2:$B$421,MATCH($A325,Úrvinnsla!$E$2:$E$421,0)),""))</f>
        <v/>
      </c>
      <c r="C325" s="63" t="str">
        <f ca="1">IFERROR(INDEX(Úrvinnsla!$C$2:$C$421,MATCH($A325,Úrvinnsla!$E$2:$E$421,0)),"")</f>
        <v/>
      </c>
      <c r="D325" s="62" t="str">
        <f ca="1">IF(OFFSET(Nafnalisti!$C$3,MATCH($B325,Nafnalisti!$B$4:$B$425,0),COUNTA($D$3:D$3))=0,"",OFFSET(Nafnalisti!$C$3,MATCH($B325,Nafnalisti!$B$4:$B$425,0),COUNTA($D$3:D$3)))</f>
        <v/>
      </c>
      <c r="E325" s="62" t="str">
        <f ca="1">IF(OFFSET(Nafnalisti!$C$3,MATCH($B325,Nafnalisti!$B$4:$B$425,0),COUNTA($D$3:E$3))=0,"",OFFSET(Nafnalisti!$C$3,MATCH($B325,Nafnalisti!$B$4:$B$425,0),COUNTA($D$3:E$3)))</f>
        <v/>
      </c>
      <c r="F325" s="62" t="str">
        <f ca="1">IF(OFFSET(Nafnalisti!$C$3,MATCH($B325,Nafnalisti!$B$4:$B$425,0),COUNTA($D$3:F$3))=0,"",OFFSET(Nafnalisti!$C$3,MATCH($B325,Nafnalisti!$B$4:$B$425,0),COUNTA($D$3:F$3)))</f>
        <v/>
      </c>
      <c r="G325" s="62" t="str">
        <f ca="1">IF(OFFSET(Nafnalisti!$C$3,MATCH($B325,Nafnalisti!$B$4:$B$425,0),COUNTA($D$3:G$3))=0,"",OFFSET(Nafnalisti!$C$3,MATCH($B325,Nafnalisti!$B$4:$B$425,0),COUNTA($D$3:G$3)))</f>
        <v/>
      </c>
      <c r="H325" s="62" t="str">
        <f ca="1">IF(OFFSET(Nafnalisti!$C$3,MATCH($B325,Nafnalisti!$B$4:$B$425,0),COUNTA($D$3:H$3))=0,"",OFFSET(Nafnalisti!$C$3,MATCH($B325,Nafnalisti!$B$4:$B$425,0),COUNTA($D$3:H$3)))</f>
        <v/>
      </c>
      <c r="I325" s="62" t="str">
        <f ca="1">IF(OFFSET(Nafnalisti!$C$3,MATCH($B325,Nafnalisti!$B$4:$B$425,0),COUNTA($D$3:I$3))=0,"",OFFSET(Nafnalisti!$C$3,MATCH($B325,Nafnalisti!$B$4:$B$425,0),COUNTA($D$3:I$3)))</f>
        <v/>
      </c>
      <c r="J325" s="62" t="str">
        <f ca="1">IF(OFFSET(Nafnalisti!$C$3,MATCH($B325,Nafnalisti!$B$4:$B$425,0),COUNTA($D$3:J$3))=0,"",OFFSET(Nafnalisti!$C$3,MATCH($B325,Nafnalisti!$B$4:$B$425,0),COUNTA($D$3:J$3)))</f>
        <v/>
      </c>
      <c r="K325" s="62" t="str">
        <f ca="1">IF(OFFSET(Nafnalisti!$C$3,MATCH($B325,Nafnalisti!$B$4:$B$425,0),COUNTA($D$3:K$3))=0,"",OFFSET(Nafnalisti!$C$3,MATCH($B325,Nafnalisti!$B$4:$B$425,0),COUNTA($D$3:K$3)))</f>
        <v/>
      </c>
      <c r="L325" s="62" t="str">
        <f ca="1">IF(OFFSET(Nafnalisti!$C$3,MATCH($B325,Nafnalisti!$B$4:$B$425,0),COUNTA($D$3:L$3))=0,"",OFFSET(Nafnalisti!$C$3,MATCH($B325,Nafnalisti!$B$4:$B$425,0),COUNTA($D$3:L$3)))</f>
        <v/>
      </c>
      <c r="M325" s="62" t="str">
        <f ca="1">IF(OFFSET(Nafnalisti!$C$3,MATCH($B325,Nafnalisti!$B$4:$B$425,0),COUNTA($D$3:M$3))=0,"",OFFSET(Nafnalisti!$C$3,MATCH($B325,Nafnalisti!$B$4:$B$425,0),COUNTA($D$3:M$3)))</f>
        <v/>
      </c>
    </row>
    <row r="326" spans="1:13" x14ac:dyDescent="0.2">
      <c r="A326" s="60" t="str">
        <f ca="1">IF(COUNT($A$4:A325)+1&gt;MAX(Nafnalisti!$S$4:$S$425),"",A325+1)</f>
        <v/>
      </c>
      <c r="B326" s="61" t="str">
        <f ca="1">IF(A326="","",IFERROR(INDEX(Úrvinnsla!$B$2:$B$421,MATCH($A326,Úrvinnsla!$E$2:$E$421,0)),""))</f>
        <v/>
      </c>
      <c r="C326" s="63" t="str">
        <f ca="1">IFERROR(INDEX(Úrvinnsla!$C$2:$C$421,MATCH($A326,Úrvinnsla!$E$2:$E$421,0)),"")</f>
        <v/>
      </c>
      <c r="D326" s="62" t="str">
        <f ca="1">IF(OFFSET(Nafnalisti!$C$3,MATCH($B326,Nafnalisti!$B$4:$B$425,0),COUNTA($D$3:D$3))=0,"",OFFSET(Nafnalisti!$C$3,MATCH($B326,Nafnalisti!$B$4:$B$425,0),COUNTA($D$3:D$3)))</f>
        <v/>
      </c>
      <c r="E326" s="62" t="str">
        <f ca="1">IF(OFFSET(Nafnalisti!$C$3,MATCH($B326,Nafnalisti!$B$4:$B$425,0),COUNTA($D$3:E$3))=0,"",OFFSET(Nafnalisti!$C$3,MATCH($B326,Nafnalisti!$B$4:$B$425,0),COUNTA($D$3:E$3)))</f>
        <v/>
      </c>
      <c r="F326" s="62" t="str">
        <f ca="1">IF(OFFSET(Nafnalisti!$C$3,MATCH($B326,Nafnalisti!$B$4:$B$425,0),COUNTA($D$3:F$3))=0,"",OFFSET(Nafnalisti!$C$3,MATCH($B326,Nafnalisti!$B$4:$B$425,0),COUNTA($D$3:F$3)))</f>
        <v/>
      </c>
      <c r="G326" s="62" t="str">
        <f ca="1">IF(OFFSET(Nafnalisti!$C$3,MATCH($B326,Nafnalisti!$B$4:$B$425,0),COUNTA($D$3:G$3))=0,"",OFFSET(Nafnalisti!$C$3,MATCH($B326,Nafnalisti!$B$4:$B$425,0),COUNTA($D$3:G$3)))</f>
        <v/>
      </c>
      <c r="H326" s="62" t="str">
        <f ca="1">IF(OFFSET(Nafnalisti!$C$3,MATCH($B326,Nafnalisti!$B$4:$B$425,0),COUNTA($D$3:H$3))=0,"",OFFSET(Nafnalisti!$C$3,MATCH($B326,Nafnalisti!$B$4:$B$425,0),COUNTA($D$3:H$3)))</f>
        <v/>
      </c>
      <c r="I326" s="62" t="str">
        <f ca="1">IF(OFFSET(Nafnalisti!$C$3,MATCH($B326,Nafnalisti!$B$4:$B$425,0),COUNTA($D$3:I$3))=0,"",OFFSET(Nafnalisti!$C$3,MATCH($B326,Nafnalisti!$B$4:$B$425,0),COUNTA($D$3:I$3)))</f>
        <v/>
      </c>
      <c r="J326" s="62" t="str">
        <f ca="1">IF(OFFSET(Nafnalisti!$C$3,MATCH($B326,Nafnalisti!$B$4:$B$425,0),COUNTA($D$3:J$3))=0,"",OFFSET(Nafnalisti!$C$3,MATCH($B326,Nafnalisti!$B$4:$B$425,0),COUNTA($D$3:J$3)))</f>
        <v/>
      </c>
      <c r="K326" s="62" t="str">
        <f ca="1">IF(OFFSET(Nafnalisti!$C$3,MATCH($B326,Nafnalisti!$B$4:$B$425,0),COUNTA($D$3:K$3))=0,"",OFFSET(Nafnalisti!$C$3,MATCH($B326,Nafnalisti!$B$4:$B$425,0),COUNTA($D$3:K$3)))</f>
        <v/>
      </c>
      <c r="L326" s="62" t="str">
        <f ca="1">IF(OFFSET(Nafnalisti!$C$3,MATCH($B326,Nafnalisti!$B$4:$B$425,0),COUNTA($D$3:L$3))=0,"",OFFSET(Nafnalisti!$C$3,MATCH($B326,Nafnalisti!$B$4:$B$425,0),COUNTA($D$3:L$3)))</f>
        <v/>
      </c>
      <c r="M326" s="62" t="str">
        <f ca="1">IF(OFFSET(Nafnalisti!$C$3,MATCH($B326,Nafnalisti!$B$4:$B$425,0),COUNTA($D$3:M$3))=0,"",OFFSET(Nafnalisti!$C$3,MATCH($B326,Nafnalisti!$B$4:$B$425,0),COUNTA($D$3:M$3)))</f>
        <v/>
      </c>
    </row>
    <row r="327" spans="1:13" x14ac:dyDescent="0.2">
      <c r="A327" s="60" t="str">
        <f ca="1">IF(COUNT($A$4:A326)+1&gt;MAX(Nafnalisti!$S$4:$S$425),"",A326+1)</f>
        <v/>
      </c>
      <c r="B327" s="61" t="str">
        <f ca="1">IF(A327="","",IFERROR(INDEX(Úrvinnsla!$B$2:$B$421,MATCH($A327,Úrvinnsla!$E$2:$E$421,0)),""))</f>
        <v/>
      </c>
      <c r="C327" s="63" t="str">
        <f ca="1">IFERROR(INDEX(Úrvinnsla!$C$2:$C$421,MATCH($A327,Úrvinnsla!$E$2:$E$421,0)),"")</f>
        <v/>
      </c>
      <c r="D327" s="62" t="str">
        <f ca="1">IF(OFFSET(Nafnalisti!$C$3,MATCH($B327,Nafnalisti!$B$4:$B$425,0),COUNTA($D$3:D$3))=0,"",OFFSET(Nafnalisti!$C$3,MATCH($B327,Nafnalisti!$B$4:$B$425,0),COUNTA($D$3:D$3)))</f>
        <v/>
      </c>
      <c r="E327" s="62" t="str">
        <f ca="1">IF(OFFSET(Nafnalisti!$C$3,MATCH($B327,Nafnalisti!$B$4:$B$425,0),COUNTA($D$3:E$3))=0,"",OFFSET(Nafnalisti!$C$3,MATCH($B327,Nafnalisti!$B$4:$B$425,0),COUNTA($D$3:E$3)))</f>
        <v/>
      </c>
      <c r="F327" s="62" t="str">
        <f ca="1">IF(OFFSET(Nafnalisti!$C$3,MATCH($B327,Nafnalisti!$B$4:$B$425,0),COUNTA($D$3:F$3))=0,"",OFFSET(Nafnalisti!$C$3,MATCH($B327,Nafnalisti!$B$4:$B$425,0),COUNTA($D$3:F$3)))</f>
        <v/>
      </c>
      <c r="G327" s="62" t="str">
        <f ca="1">IF(OFFSET(Nafnalisti!$C$3,MATCH($B327,Nafnalisti!$B$4:$B$425,0),COUNTA($D$3:G$3))=0,"",OFFSET(Nafnalisti!$C$3,MATCH($B327,Nafnalisti!$B$4:$B$425,0),COUNTA($D$3:G$3)))</f>
        <v/>
      </c>
      <c r="H327" s="62" t="str">
        <f ca="1">IF(OFFSET(Nafnalisti!$C$3,MATCH($B327,Nafnalisti!$B$4:$B$425,0),COUNTA($D$3:H$3))=0,"",OFFSET(Nafnalisti!$C$3,MATCH($B327,Nafnalisti!$B$4:$B$425,0),COUNTA($D$3:H$3)))</f>
        <v/>
      </c>
      <c r="I327" s="62" t="str">
        <f ca="1">IF(OFFSET(Nafnalisti!$C$3,MATCH($B327,Nafnalisti!$B$4:$B$425,0),COUNTA($D$3:I$3))=0,"",OFFSET(Nafnalisti!$C$3,MATCH($B327,Nafnalisti!$B$4:$B$425,0),COUNTA($D$3:I$3)))</f>
        <v/>
      </c>
      <c r="J327" s="62" t="str">
        <f ca="1">IF(OFFSET(Nafnalisti!$C$3,MATCH($B327,Nafnalisti!$B$4:$B$425,0),COUNTA($D$3:J$3))=0,"",OFFSET(Nafnalisti!$C$3,MATCH($B327,Nafnalisti!$B$4:$B$425,0),COUNTA($D$3:J$3)))</f>
        <v/>
      </c>
      <c r="K327" s="62" t="str">
        <f ca="1">IF(OFFSET(Nafnalisti!$C$3,MATCH($B327,Nafnalisti!$B$4:$B$425,0),COUNTA($D$3:K$3))=0,"",OFFSET(Nafnalisti!$C$3,MATCH($B327,Nafnalisti!$B$4:$B$425,0),COUNTA($D$3:K$3)))</f>
        <v/>
      </c>
      <c r="L327" s="62" t="str">
        <f ca="1">IF(OFFSET(Nafnalisti!$C$3,MATCH($B327,Nafnalisti!$B$4:$B$425,0),COUNTA($D$3:L$3))=0,"",OFFSET(Nafnalisti!$C$3,MATCH($B327,Nafnalisti!$B$4:$B$425,0),COUNTA($D$3:L$3)))</f>
        <v/>
      </c>
      <c r="M327" s="62" t="str">
        <f ca="1">IF(OFFSET(Nafnalisti!$C$3,MATCH($B327,Nafnalisti!$B$4:$B$425,0),COUNTA($D$3:M$3))=0,"",OFFSET(Nafnalisti!$C$3,MATCH($B327,Nafnalisti!$B$4:$B$425,0),COUNTA($D$3:M$3)))</f>
        <v/>
      </c>
    </row>
    <row r="328" spans="1:13" x14ac:dyDescent="0.2">
      <c r="A328" s="60" t="str">
        <f ca="1">IF(COUNT($A$4:A327)+1&gt;MAX(Nafnalisti!$S$4:$S$425),"",A327+1)</f>
        <v/>
      </c>
      <c r="B328" s="61" t="str">
        <f ca="1">IF(A328="","",IFERROR(INDEX(Úrvinnsla!$B$2:$B$421,MATCH($A328,Úrvinnsla!$E$2:$E$421,0)),""))</f>
        <v/>
      </c>
      <c r="C328" s="63" t="str">
        <f ca="1">IFERROR(INDEX(Úrvinnsla!$C$2:$C$421,MATCH($A328,Úrvinnsla!$E$2:$E$421,0)),"")</f>
        <v/>
      </c>
      <c r="D328" s="62" t="str">
        <f ca="1">IF(OFFSET(Nafnalisti!$C$3,MATCH($B328,Nafnalisti!$B$4:$B$425,0),COUNTA($D$3:D$3))=0,"",OFFSET(Nafnalisti!$C$3,MATCH($B328,Nafnalisti!$B$4:$B$425,0),COUNTA($D$3:D$3)))</f>
        <v/>
      </c>
      <c r="E328" s="62" t="str">
        <f ca="1">IF(OFFSET(Nafnalisti!$C$3,MATCH($B328,Nafnalisti!$B$4:$B$425,0),COUNTA($D$3:E$3))=0,"",OFFSET(Nafnalisti!$C$3,MATCH($B328,Nafnalisti!$B$4:$B$425,0),COUNTA($D$3:E$3)))</f>
        <v/>
      </c>
      <c r="F328" s="62" t="str">
        <f ca="1">IF(OFFSET(Nafnalisti!$C$3,MATCH($B328,Nafnalisti!$B$4:$B$425,0),COUNTA($D$3:F$3))=0,"",OFFSET(Nafnalisti!$C$3,MATCH($B328,Nafnalisti!$B$4:$B$425,0),COUNTA($D$3:F$3)))</f>
        <v/>
      </c>
      <c r="G328" s="62" t="str">
        <f ca="1">IF(OFFSET(Nafnalisti!$C$3,MATCH($B328,Nafnalisti!$B$4:$B$425,0),COUNTA($D$3:G$3))=0,"",OFFSET(Nafnalisti!$C$3,MATCH($B328,Nafnalisti!$B$4:$B$425,0),COUNTA($D$3:G$3)))</f>
        <v/>
      </c>
      <c r="H328" s="62" t="str">
        <f ca="1">IF(OFFSET(Nafnalisti!$C$3,MATCH($B328,Nafnalisti!$B$4:$B$425,0),COUNTA($D$3:H$3))=0,"",OFFSET(Nafnalisti!$C$3,MATCH($B328,Nafnalisti!$B$4:$B$425,0),COUNTA($D$3:H$3)))</f>
        <v/>
      </c>
      <c r="I328" s="62" t="str">
        <f ca="1">IF(OFFSET(Nafnalisti!$C$3,MATCH($B328,Nafnalisti!$B$4:$B$425,0),COUNTA($D$3:I$3))=0,"",OFFSET(Nafnalisti!$C$3,MATCH($B328,Nafnalisti!$B$4:$B$425,0),COUNTA($D$3:I$3)))</f>
        <v/>
      </c>
      <c r="J328" s="62" t="str">
        <f ca="1">IF(OFFSET(Nafnalisti!$C$3,MATCH($B328,Nafnalisti!$B$4:$B$425,0),COUNTA($D$3:J$3))=0,"",OFFSET(Nafnalisti!$C$3,MATCH($B328,Nafnalisti!$B$4:$B$425,0),COUNTA($D$3:J$3)))</f>
        <v/>
      </c>
      <c r="K328" s="62" t="str">
        <f ca="1">IF(OFFSET(Nafnalisti!$C$3,MATCH($B328,Nafnalisti!$B$4:$B$425,0),COUNTA($D$3:K$3))=0,"",OFFSET(Nafnalisti!$C$3,MATCH($B328,Nafnalisti!$B$4:$B$425,0),COUNTA($D$3:K$3)))</f>
        <v/>
      </c>
      <c r="L328" s="62" t="str">
        <f ca="1">IF(OFFSET(Nafnalisti!$C$3,MATCH($B328,Nafnalisti!$B$4:$B$425,0),COUNTA($D$3:L$3))=0,"",OFFSET(Nafnalisti!$C$3,MATCH($B328,Nafnalisti!$B$4:$B$425,0),COUNTA($D$3:L$3)))</f>
        <v/>
      </c>
      <c r="M328" s="62" t="str">
        <f ca="1">IF(OFFSET(Nafnalisti!$C$3,MATCH($B328,Nafnalisti!$B$4:$B$425,0),COUNTA($D$3:M$3))=0,"",OFFSET(Nafnalisti!$C$3,MATCH($B328,Nafnalisti!$B$4:$B$425,0),COUNTA($D$3:M$3)))</f>
        <v/>
      </c>
    </row>
    <row r="329" spans="1:13" x14ac:dyDescent="0.2">
      <c r="A329" s="60" t="str">
        <f ca="1">IF(COUNT($A$4:A328)+1&gt;MAX(Nafnalisti!$S$4:$S$425),"",A328+1)</f>
        <v/>
      </c>
      <c r="B329" s="61" t="str">
        <f ca="1">IF(A329="","",IFERROR(INDEX(Úrvinnsla!$B$2:$B$421,MATCH($A329,Úrvinnsla!$E$2:$E$421,0)),""))</f>
        <v/>
      </c>
      <c r="C329" s="63" t="str">
        <f ca="1">IFERROR(INDEX(Úrvinnsla!$C$2:$C$421,MATCH($A329,Úrvinnsla!$E$2:$E$421,0)),"")</f>
        <v/>
      </c>
      <c r="D329" s="62" t="str">
        <f ca="1">IF(OFFSET(Nafnalisti!$C$3,MATCH($B329,Nafnalisti!$B$4:$B$425,0),COUNTA($D$3:D$3))=0,"",OFFSET(Nafnalisti!$C$3,MATCH($B329,Nafnalisti!$B$4:$B$425,0),COUNTA($D$3:D$3)))</f>
        <v/>
      </c>
      <c r="E329" s="62" t="str">
        <f ca="1">IF(OFFSET(Nafnalisti!$C$3,MATCH($B329,Nafnalisti!$B$4:$B$425,0),COUNTA($D$3:E$3))=0,"",OFFSET(Nafnalisti!$C$3,MATCH($B329,Nafnalisti!$B$4:$B$425,0),COUNTA($D$3:E$3)))</f>
        <v/>
      </c>
      <c r="F329" s="62" t="str">
        <f ca="1">IF(OFFSET(Nafnalisti!$C$3,MATCH($B329,Nafnalisti!$B$4:$B$425,0),COUNTA($D$3:F$3))=0,"",OFFSET(Nafnalisti!$C$3,MATCH($B329,Nafnalisti!$B$4:$B$425,0),COUNTA($D$3:F$3)))</f>
        <v/>
      </c>
      <c r="G329" s="62" t="str">
        <f ca="1">IF(OFFSET(Nafnalisti!$C$3,MATCH($B329,Nafnalisti!$B$4:$B$425,0),COUNTA($D$3:G$3))=0,"",OFFSET(Nafnalisti!$C$3,MATCH($B329,Nafnalisti!$B$4:$B$425,0),COUNTA($D$3:G$3)))</f>
        <v/>
      </c>
      <c r="H329" s="62" t="str">
        <f ca="1">IF(OFFSET(Nafnalisti!$C$3,MATCH($B329,Nafnalisti!$B$4:$B$425,0),COUNTA($D$3:H$3))=0,"",OFFSET(Nafnalisti!$C$3,MATCH($B329,Nafnalisti!$B$4:$B$425,0),COUNTA($D$3:H$3)))</f>
        <v/>
      </c>
      <c r="I329" s="62" t="str">
        <f ca="1">IF(OFFSET(Nafnalisti!$C$3,MATCH($B329,Nafnalisti!$B$4:$B$425,0),COUNTA($D$3:I$3))=0,"",OFFSET(Nafnalisti!$C$3,MATCH($B329,Nafnalisti!$B$4:$B$425,0),COUNTA($D$3:I$3)))</f>
        <v/>
      </c>
      <c r="J329" s="62" t="str">
        <f ca="1">IF(OFFSET(Nafnalisti!$C$3,MATCH($B329,Nafnalisti!$B$4:$B$425,0),COUNTA($D$3:J$3))=0,"",OFFSET(Nafnalisti!$C$3,MATCH($B329,Nafnalisti!$B$4:$B$425,0),COUNTA($D$3:J$3)))</f>
        <v/>
      </c>
      <c r="K329" s="62" t="str">
        <f ca="1">IF(OFFSET(Nafnalisti!$C$3,MATCH($B329,Nafnalisti!$B$4:$B$425,0),COUNTA($D$3:K$3))=0,"",OFFSET(Nafnalisti!$C$3,MATCH($B329,Nafnalisti!$B$4:$B$425,0),COUNTA($D$3:K$3)))</f>
        <v/>
      </c>
      <c r="L329" s="62" t="str">
        <f ca="1">IF(OFFSET(Nafnalisti!$C$3,MATCH($B329,Nafnalisti!$B$4:$B$425,0),COUNTA($D$3:L$3))=0,"",OFFSET(Nafnalisti!$C$3,MATCH($B329,Nafnalisti!$B$4:$B$425,0),COUNTA($D$3:L$3)))</f>
        <v/>
      </c>
      <c r="M329" s="62" t="str">
        <f ca="1">IF(OFFSET(Nafnalisti!$C$3,MATCH($B329,Nafnalisti!$B$4:$B$425,0),COUNTA($D$3:M$3))=0,"",OFFSET(Nafnalisti!$C$3,MATCH($B329,Nafnalisti!$B$4:$B$425,0),COUNTA($D$3:M$3)))</f>
        <v/>
      </c>
    </row>
    <row r="330" spans="1:13" x14ac:dyDescent="0.2">
      <c r="A330" s="60" t="str">
        <f ca="1">IF(COUNT($A$4:A329)+1&gt;MAX(Nafnalisti!$S$4:$S$425),"",A329+1)</f>
        <v/>
      </c>
      <c r="B330" s="61" t="str">
        <f ca="1">IF(A330="","",IFERROR(INDEX(Úrvinnsla!$B$2:$B$421,MATCH($A330,Úrvinnsla!$E$2:$E$421,0)),""))</f>
        <v/>
      </c>
      <c r="C330" s="63" t="str">
        <f ca="1">IFERROR(INDEX(Úrvinnsla!$C$2:$C$421,MATCH($A330,Úrvinnsla!$E$2:$E$421,0)),"")</f>
        <v/>
      </c>
      <c r="D330" s="62" t="str">
        <f ca="1">IF(OFFSET(Nafnalisti!$C$3,MATCH($B330,Nafnalisti!$B$4:$B$425,0),COUNTA($D$3:D$3))=0,"",OFFSET(Nafnalisti!$C$3,MATCH($B330,Nafnalisti!$B$4:$B$425,0),COUNTA($D$3:D$3)))</f>
        <v/>
      </c>
      <c r="E330" s="62" t="str">
        <f ca="1">IF(OFFSET(Nafnalisti!$C$3,MATCH($B330,Nafnalisti!$B$4:$B$425,0),COUNTA($D$3:E$3))=0,"",OFFSET(Nafnalisti!$C$3,MATCH($B330,Nafnalisti!$B$4:$B$425,0),COUNTA($D$3:E$3)))</f>
        <v/>
      </c>
      <c r="F330" s="62" t="str">
        <f ca="1">IF(OFFSET(Nafnalisti!$C$3,MATCH($B330,Nafnalisti!$B$4:$B$425,0),COUNTA($D$3:F$3))=0,"",OFFSET(Nafnalisti!$C$3,MATCH($B330,Nafnalisti!$B$4:$B$425,0),COUNTA($D$3:F$3)))</f>
        <v/>
      </c>
      <c r="G330" s="62" t="str">
        <f ca="1">IF(OFFSET(Nafnalisti!$C$3,MATCH($B330,Nafnalisti!$B$4:$B$425,0),COUNTA($D$3:G$3))=0,"",OFFSET(Nafnalisti!$C$3,MATCH($B330,Nafnalisti!$B$4:$B$425,0),COUNTA($D$3:G$3)))</f>
        <v/>
      </c>
      <c r="H330" s="62" t="str">
        <f ca="1">IF(OFFSET(Nafnalisti!$C$3,MATCH($B330,Nafnalisti!$B$4:$B$425,0),COUNTA($D$3:H$3))=0,"",OFFSET(Nafnalisti!$C$3,MATCH($B330,Nafnalisti!$B$4:$B$425,0),COUNTA($D$3:H$3)))</f>
        <v/>
      </c>
      <c r="I330" s="62" t="str">
        <f ca="1">IF(OFFSET(Nafnalisti!$C$3,MATCH($B330,Nafnalisti!$B$4:$B$425,0),COUNTA($D$3:I$3))=0,"",OFFSET(Nafnalisti!$C$3,MATCH($B330,Nafnalisti!$B$4:$B$425,0),COUNTA($D$3:I$3)))</f>
        <v/>
      </c>
      <c r="J330" s="62" t="str">
        <f ca="1">IF(OFFSET(Nafnalisti!$C$3,MATCH($B330,Nafnalisti!$B$4:$B$425,0),COUNTA($D$3:J$3))=0,"",OFFSET(Nafnalisti!$C$3,MATCH($B330,Nafnalisti!$B$4:$B$425,0),COUNTA($D$3:J$3)))</f>
        <v/>
      </c>
      <c r="K330" s="62" t="str">
        <f ca="1">IF(OFFSET(Nafnalisti!$C$3,MATCH($B330,Nafnalisti!$B$4:$B$425,0),COUNTA($D$3:K$3))=0,"",OFFSET(Nafnalisti!$C$3,MATCH($B330,Nafnalisti!$B$4:$B$425,0),COUNTA($D$3:K$3)))</f>
        <v/>
      </c>
      <c r="L330" s="62" t="str">
        <f ca="1">IF(OFFSET(Nafnalisti!$C$3,MATCH($B330,Nafnalisti!$B$4:$B$425,0),COUNTA($D$3:L$3))=0,"",OFFSET(Nafnalisti!$C$3,MATCH($B330,Nafnalisti!$B$4:$B$425,0),COUNTA($D$3:L$3)))</f>
        <v/>
      </c>
      <c r="M330" s="62" t="str">
        <f ca="1">IF(OFFSET(Nafnalisti!$C$3,MATCH($B330,Nafnalisti!$B$4:$B$425,0),COUNTA($D$3:M$3))=0,"",OFFSET(Nafnalisti!$C$3,MATCH($B330,Nafnalisti!$B$4:$B$425,0),COUNTA($D$3:M$3)))</f>
        <v/>
      </c>
    </row>
    <row r="331" spans="1:13" x14ac:dyDescent="0.2">
      <c r="A331" s="60" t="str">
        <f ca="1">IF(COUNT($A$4:A330)+1&gt;MAX(Nafnalisti!$S$4:$S$425),"",A330+1)</f>
        <v/>
      </c>
      <c r="B331" s="61" t="str">
        <f ca="1">IF(A331="","",IFERROR(INDEX(Úrvinnsla!$B$2:$B$421,MATCH($A331,Úrvinnsla!$E$2:$E$421,0)),""))</f>
        <v/>
      </c>
      <c r="C331" s="63" t="str">
        <f ca="1">IFERROR(INDEX(Úrvinnsla!$C$2:$C$421,MATCH($A331,Úrvinnsla!$E$2:$E$421,0)),"")</f>
        <v/>
      </c>
      <c r="D331" s="62" t="str">
        <f ca="1">IF(OFFSET(Nafnalisti!$C$3,MATCH($B331,Nafnalisti!$B$4:$B$425,0),COUNTA($D$3:D$3))=0,"",OFFSET(Nafnalisti!$C$3,MATCH($B331,Nafnalisti!$B$4:$B$425,0),COUNTA($D$3:D$3)))</f>
        <v/>
      </c>
      <c r="E331" s="62" t="str">
        <f ca="1">IF(OFFSET(Nafnalisti!$C$3,MATCH($B331,Nafnalisti!$B$4:$B$425,0),COUNTA($D$3:E$3))=0,"",OFFSET(Nafnalisti!$C$3,MATCH($B331,Nafnalisti!$B$4:$B$425,0),COUNTA($D$3:E$3)))</f>
        <v/>
      </c>
      <c r="F331" s="62" t="str">
        <f ca="1">IF(OFFSET(Nafnalisti!$C$3,MATCH($B331,Nafnalisti!$B$4:$B$425,0),COUNTA($D$3:F$3))=0,"",OFFSET(Nafnalisti!$C$3,MATCH($B331,Nafnalisti!$B$4:$B$425,0),COUNTA($D$3:F$3)))</f>
        <v/>
      </c>
      <c r="G331" s="62" t="str">
        <f ca="1">IF(OFFSET(Nafnalisti!$C$3,MATCH($B331,Nafnalisti!$B$4:$B$425,0),COUNTA($D$3:G$3))=0,"",OFFSET(Nafnalisti!$C$3,MATCH($B331,Nafnalisti!$B$4:$B$425,0),COUNTA($D$3:G$3)))</f>
        <v/>
      </c>
      <c r="H331" s="62" t="str">
        <f ca="1">IF(OFFSET(Nafnalisti!$C$3,MATCH($B331,Nafnalisti!$B$4:$B$425,0),COUNTA($D$3:H$3))=0,"",OFFSET(Nafnalisti!$C$3,MATCH($B331,Nafnalisti!$B$4:$B$425,0),COUNTA($D$3:H$3)))</f>
        <v/>
      </c>
      <c r="I331" s="62" t="str">
        <f ca="1">IF(OFFSET(Nafnalisti!$C$3,MATCH($B331,Nafnalisti!$B$4:$B$425,0),COUNTA($D$3:I$3))=0,"",OFFSET(Nafnalisti!$C$3,MATCH($B331,Nafnalisti!$B$4:$B$425,0),COUNTA($D$3:I$3)))</f>
        <v/>
      </c>
      <c r="J331" s="62" t="str">
        <f ca="1">IF(OFFSET(Nafnalisti!$C$3,MATCH($B331,Nafnalisti!$B$4:$B$425,0),COUNTA($D$3:J$3))=0,"",OFFSET(Nafnalisti!$C$3,MATCH($B331,Nafnalisti!$B$4:$B$425,0),COUNTA($D$3:J$3)))</f>
        <v/>
      </c>
      <c r="K331" s="62" t="str">
        <f ca="1">IF(OFFSET(Nafnalisti!$C$3,MATCH($B331,Nafnalisti!$B$4:$B$425,0),COUNTA($D$3:K$3))=0,"",OFFSET(Nafnalisti!$C$3,MATCH($B331,Nafnalisti!$B$4:$B$425,0),COUNTA($D$3:K$3)))</f>
        <v/>
      </c>
      <c r="L331" s="62" t="str">
        <f ca="1">IF(OFFSET(Nafnalisti!$C$3,MATCH($B331,Nafnalisti!$B$4:$B$425,0),COUNTA($D$3:L$3))=0,"",OFFSET(Nafnalisti!$C$3,MATCH($B331,Nafnalisti!$B$4:$B$425,0),COUNTA($D$3:L$3)))</f>
        <v/>
      </c>
      <c r="M331" s="62" t="str">
        <f ca="1">IF(OFFSET(Nafnalisti!$C$3,MATCH($B331,Nafnalisti!$B$4:$B$425,0),COUNTA($D$3:M$3))=0,"",OFFSET(Nafnalisti!$C$3,MATCH($B331,Nafnalisti!$B$4:$B$425,0),COUNTA($D$3:M$3)))</f>
        <v/>
      </c>
    </row>
    <row r="332" spans="1:13" x14ac:dyDescent="0.2">
      <c r="A332" s="60" t="str">
        <f ca="1">IF(COUNT($A$4:A331)+1&gt;MAX(Nafnalisti!$S$4:$S$425),"",A331+1)</f>
        <v/>
      </c>
      <c r="B332" s="61" t="str">
        <f ca="1">IF(A332="","",IFERROR(INDEX(Úrvinnsla!$B$2:$B$421,MATCH($A332,Úrvinnsla!$E$2:$E$421,0)),""))</f>
        <v/>
      </c>
      <c r="C332" s="63" t="str">
        <f ca="1">IFERROR(INDEX(Úrvinnsla!$C$2:$C$421,MATCH($A332,Úrvinnsla!$E$2:$E$421,0)),"")</f>
        <v/>
      </c>
      <c r="D332" s="62" t="str">
        <f ca="1">IF(OFFSET(Nafnalisti!$C$3,MATCH($B332,Nafnalisti!$B$4:$B$425,0),COUNTA($D$3:D$3))=0,"",OFFSET(Nafnalisti!$C$3,MATCH($B332,Nafnalisti!$B$4:$B$425,0),COUNTA($D$3:D$3)))</f>
        <v/>
      </c>
      <c r="E332" s="62" t="str">
        <f ca="1">IF(OFFSET(Nafnalisti!$C$3,MATCH($B332,Nafnalisti!$B$4:$B$425,0),COUNTA($D$3:E$3))=0,"",OFFSET(Nafnalisti!$C$3,MATCH($B332,Nafnalisti!$B$4:$B$425,0),COUNTA($D$3:E$3)))</f>
        <v/>
      </c>
      <c r="F332" s="62" t="str">
        <f ca="1">IF(OFFSET(Nafnalisti!$C$3,MATCH($B332,Nafnalisti!$B$4:$B$425,0),COUNTA($D$3:F$3))=0,"",OFFSET(Nafnalisti!$C$3,MATCH($B332,Nafnalisti!$B$4:$B$425,0),COUNTA($D$3:F$3)))</f>
        <v/>
      </c>
      <c r="G332" s="62" t="str">
        <f ca="1">IF(OFFSET(Nafnalisti!$C$3,MATCH($B332,Nafnalisti!$B$4:$B$425,0),COUNTA($D$3:G$3))=0,"",OFFSET(Nafnalisti!$C$3,MATCH($B332,Nafnalisti!$B$4:$B$425,0),COUNTA($D$3:G$3)))</f>
        <v/>
      </c>
      <c r="H332" s="62" t="str">
        <f ca="1">IF(OFFSET(Nafnalisti!$C$3,MATCH($B332,Nafnalisti!$B$4:$B$425,0),COUNTA($D$3:H$3))=0,"",OFFSET(Nafnalisti!$C$3,MATCH($B332,Nafnalisti!$B$4:$B$425,0),COUNTA($D$3:H$3)))</f>
        <v/>
      </c>
      <c r="I332" s="62" t="str">
        <f ca="1">IF(OFFSET(Nafnalisti!$C$3,MATCH($B332,Nafnalisti!$B$4:$B$425,0),COUNTA($D$3:I$3))=0,"",OFFSET(Nafnalisti!$C$3,MATCH($B332,Nafnalisti!$B$4:$B$425,0),COUNTA($D$3:I$3)))</f>
        <v/>
      </c>
      <c r="J332" s="62" t="str">
        <f ca="1">IF(OFFSET(Nafnalisti!$C$3,MATCH($B332,Nafnalisti!$B$4:$B$425,0),COUNTA($D$3:J$3))=0,"",OFFSET(Nafnalisti!$C$3,MATCH($B332,Nafnalisti!$B$4:$B$425,0),COUNTA($D$3:J$3)))</f>
        <v/>
      </c>
      <c r="K332" s="62" t="str">
        <f ca="1">IF(OFFSET(Nafnalisti!$C$3,MATCH($B332,Nafnalisti!$B$4:$B$425,0),COUNTA($D$3:K$3))=0,"",OFFSET(Nafnalisti!$C$3,MATCH($B332,Nafnalisti!$B$4:$B$425,0),COUNTA($D$3:K$3)))</f>
        <v/>
      </c>
      <c r="L332" s="62" t="str">
        <f ca="1">IF(OFFSET(Nafnalisti!$C$3,MATCH($B332,Nafnalisti!$B$4:$B$425,0),COUNTA($D$3:L$3))=0,"",OFFSET(Nafnalisti!$C$3,MATCH($B332,Nafnalisti!$B$4:$B$425,0),COUNTA($D$3:L$3)))</f>
        <v/>
      </c>
      <c r="M332" s="62" t="str">
        <f ca="1">IF(OFFSET(Nafnalisti!$C$3,MATCH($B332,Nafnalisti!$B$4:$B$425,0),COUNTA($D$3:M$3))=0,"",OFFSET(Nafnalisti!$C$3,MATCH($B332,Nafnalisti!$B$4:$B$425,0),COUNTA($D$3:M$3)))</f>
        <v/>
      </c>
    </row>
    <row r="333" spans="1:13" x14ac:dyDescent="0.2">
      <c r="A333" s="60" t="str">
        <f ca="1">IF(COUNT($A$4:A332)+1&gt;MAX(Nafnalisti!$S$4:$S$425),"",A332+1)</f>
        <v/>
      </c>
      <c r="B333" s="61" t="str">
        <f ca="1">IF(A333="","",IFERROR(INDEX(Úrvinnsla!$B$2:$B$421,MATCH($A333,Úrvinnsla!$E$2:$E$421,0)),""))</f>
        <v/>
      </c>
      <c r="C333" s="63" t="str">
        <f ca="1">IFERROR(INDEX(Úrvinnsla!$C$2:$C$421,MATCH($A333,Úrvinnsla!$E$2:$E$421,0)),"")</f>
        <v/>
      </c>
      <c r="D333" s="62" t="str">
        <f ca="1">IF(OFFSET(Nafnalisti!$C$3,MATCH($B333,Nafnalisti!$B$4:$B$425,0),COUNTA($D$3:D$3))=0,"",OFFSET(Nafnalisti!$C$3,MATCH($B333,Nafnalisti!$B$4:$B$425,0),COUNTA($D$3:D$3)))</f>
        <v/>
      </c>
      <c r="E333" s="62" t="str">
        <f ca="1">IF(OFFSET(Nafnalisti!$C$3,MATCH($B333,Nafnalisti!$B$4:$B$425,0),COUNTA($D$3:E$3))=0,"",OFFSET(Nafnalisti!$C$3,MATCH($B333,Nafnalisti!$B$4:$B$425,0),COUNTA($D$3:E$3)))</f>
        <v/>
      </c>
      <c r="F333" s="62" t="str">
        <f ca="1">IF(OFFSET(Nafnalisti!$C$3,MATCH($B333,Nafnalisti!$B$4:$B$425,0),COUNTA($D$3:F$3))=0,"",OFFSET(Nafnalisti!$C$3,MATCH($B333,Nafnalisti!$B$4:$B$425,0),COUNTA($D$3:F$3)))</f>
        <v/>
      </c>
      <c r="G333" s="62" t="str">
        <f ca="1">IF(OFFSET(Nafnalisti!$C$3,MATCH($B333,Nafnalisti!$B$4:$B$425,0),COUNTA($D$3:G$3))=0,"",OFFSET(Nafnalisti!$C$3,MATCH($B333,Nafnalisti!$B$4:$B$425,0),COUNTA($D$3:G$3)))</f>
        <v/>
      </c>
      <c r="H333" s="62" t="str">
        <f ca="1">IF(OFFSET(Nafnalisti!$C$3,MATCH($B333,Nafnalisti!$B$4:$B$425,0),COUNTA($D$3:H$3))=0,"",OFFSET(Nafnalisti!$C$3,MATCH($B333,Nafnalisti!$B$4:$B$425,0),COUNTA($D$3:H$3)))</f>
        <v/>
      </c>
      <c r="I333" s="62" t="str">
        <f ca="1">IF(OFFSET(Nafnalisti!$C$3,MATCH($B333,Nafnalisti!$B$4:$B$425,0),COUNTA($D$3:I$3))=0,"",OFFSET(Nafnalisti!$C$3,MATCH($B333,Nafnalisti!$B$4:$B$425,0),COUNTA($D$3:I$3)))</f>
        <v/>
      </c>
      <c r="J333" s="62" t="str">
        <f ca="1">IF(OFFSET(Nafnalisti!$C$3,MATCH($B333,Nafnalisti!$B$4:$B$425,0),COUNTA($D$3:J$3))=0,"",OFFSET(Nafnalisti!$C$3,MATCH($B333,Nafnalisti!$B$4:$B$425,0),COUNTA($D$3:J$3)))</f>
        <v/>
      </c>
      <c r="K333" s="62" t="str">
        <f ca="1">IF(OFFSET(Nafnalisti!$C$3,MATCH($B333,Nafnalisti!$B$4:$B$425,0),COUNTA($D$3:K$3))=0,"",OFFSET(Nafnalisti!$C$3,MATCH($B333,Nafnalisti!$B$4:$B$425,0),COUNTA($D$3:K$3)))</f>
        <v/>
      </c>
      <c r="L333" s="62" t="str">
        <f ca="1">IF(OFFSET(Nafnalisti!$C$3,MATCH($B333,Nafnalisti!$B$4:$B$425,0),COUNTA($D$3:L$3))=0,"",OFFSET(Nafnalisti!$C$3,MATCH($B333,Nafnalisti!$B$4:$B$425,0),COUNTA($D$3:L$3)))</f>
        <v/>
      </c>
      <c r="M333" s="62" t="str">
        <f ca="1">IF(OFFSET(Nafnalisti!$C$3,MATCH($B333,Nafnalisti!$B$4:$B$425,0),COUNTA($D$3:M$3))=0,"",OFFSET(Nafnalisti!$C$3,MATCH($B333,Nafnalisti!$B$4:$B$425,0),COUNTA($D$3:M$3)))</f>
        <v/>
      </c>
    </row>
    <row r="334" spans="1:13" x14ac:dyDescent="0.2">
      <c r="A334" s="60" t="str">
        <f ca="1">IF(COUNT($A$4:A333)+1&gt;MAX(Nafnalisti!$S$4:$S$425),"",A333+1)</f>
        <v/>
      </c>
      <c r="B334" s="61" t="str">
        <f ca="1">IF(A334="","",IFERROR(INDEX(Úrvinnsla!$B$2:$B$421,MATCH($A334,Úrvinnsla!$E$2:$E$421,0)),""))</f>
        <v/>
      </c>
      <c r="C334" s="63" t="str">
        <f ca="1">IFERROR(INDEX(Úrvinnsla!$C$2:$C$421,MATCH($A334,Úrvinnsla!$E$2:$E$421,0)),"")</f>
        <v/>
      </c>
      <c r="D334" s="62" t="str">
        <f ca="1">IF(OFFSET(Nafnalisti!$C$3,MATCH($B334,Nafnalisti!$B$4:$B$425,0),COUNTA($D$3:D$3))=0,"",OFFSET(Nafnalisti!$C$3,MATCH($B334,Nafnalisti!$B$4:$B$425,0),COUNTA($D$3:D$3)))</f>
        <v/>
      </c>
      <c r="E334" s="62" t="str">
        <f ca="1">IF(OFFSET(Nafnalisti!$C$3,MATCH($B334,Nafnalisti!$B$4:$B$425,0),COUNTA($D$3:E$3))=0,"",OFFSET(Nafnalisti!$C$3,MATCH($B334,Nafnalisti!$B$4:$B$425,0),COUNTA($D$3:E$3)))</f>
        <v/>
      </c>
      <c r="F334" s="62" t="str">
        <f ca="1">IF(OFFSET(Nafnalisti!$C$3,MATCH($B334,Nafnalisti!$B$4:$B$425,0),COUNTA($D$3:F$3))=0,"",OFFSET(Nafnalisti!$C$3,MATCH($B334,Nafnalisti!$B$4:$B$425,0),COUNTA($D$3:F$3)))</f>
        <v/>
      </c>
      <c r="G334" s="62" t="str">
        <f ca="1">IF(OFFSET(Nafnalisti!$C$3,MATCH($B334,Nafnalisti!$B$4:$B$425,0),COUNTA($D$3:G$3))=0,"",OFFSET(Nafnalisti!$C$3,MATCH($B334,Nafnalisti!$B$4:$B$425,0),COUNTA($D$3:G$3)))</f>
        <v/>
      </c>
      <c r="H334" s="62" t="str">
        <f ca="1">IF(OFFSET(Nafnalisti!$C$3,MATCH($B334,Nafnalisti!$B$4:$B$425,0),COUNTA($D$3:H$3))=0,"",OFFSET(Nafnalisti!$C$3,MATCH($B334,Nafnalisti!$B$4:$B$425,0),COUNTA($D$3:H$3)))</f>
        <v/>
      </c>
      <c r="I334" s="62" t="str">
        <f ca="1">IF(OFFSET(Nafnalisti!$C$3,MATCH($B334,Nafnalisti!$B$4:$B$425,0),COUNTA($D$3:I$3))=0,"",OFFSET(Nafnalisti!$C$3,MATCH($B334,Nafnalisti!$B$4:$B$425,0),COUNTA($D$3:I$3)))</f>
        <v/>
      </c>
      <c r="J334" s="62" t="str">
        <f ca="1">IF(OFFSET(Nafnalisti!$C$3,MATCH($B334,Nafnalisti!$B$4:$B$425,0),COUNTA($D$3:J$3))=0,"",OFFSET(Nafnalisti!$C$3,MATCH($B334,Nafnalisti!$B$4:$B$425,0),COUNTA($D$3:J$3)))</f>
        <v/>
      </c>
      <c r="K334" s="62" t="str">
        <f ca="1">IF(OFFSET(Nafnalisti!$C$3,MATCH($B334,Nafnalisti!$B$4:$B$425,0),COUNTA($D$3:K$3))=0,"",OFFSET(Nafnalisti!$C$3,MATCH($B334,Nafnalisti!$B$4:$B$425,0),COUNTA($D$3:K$3)))</f>
        <v/>
      </c>
      <c r="L334" s="62" t="str">
        <f ca="1">IF(OFFSET(Nafnalisti!$C$3,MATCH($B334,Nafnalisti!$B$4:$B$425,0),COUNTA($D$3:L$3))=0,"",OFFSET(Nafnalisti!$C$3,MATCH($B334,Nafnalisti!$B$4:$B$425,0),COUNTA($D$3:L$3)))</f>
        <v/>
      </c>
      <c r="M334" s="62" t="str">
        <f ca="1">IF(OFFSET(Nafnalisti!$C$3,MATCH($B334,Nafnalisti!$B$4:$B$425,0),COUNTA($D$3:M$3))=0,"",OFFSET(Nafnalisti!$C$3,MATCH($B334,Nafnalisti!$B$4:$B$425,0),COUNTA($D$3:M$3)))</f>
        <v/>
      </c>
    </row>
    <row r="335" spans="1:13" x14ac:dyDescent="0.2">
      <c r="A335" s="60" t="str">
        <f ca="1">IF(COUNT($A$4:A334)+1&gt;MAX(Nafnalisti!$S$4:$S$425),"",A334+1)</f>
        <v/>
      </c>
      <c r="B335" s="61" t="str">
        <f ca="1">IF(A335="","",IFERROR(INDEX(Úrvinnsla!$B$2:$B$421,MATCH($A335,Úrvinnsla!$E$2:$E$421,0)),""))</f>
        <v/>
      </c>
      <c r="C335" s="63" t="str">
        <f ca="1">IFERROR(INDEX(Úrvinnsla!$C$2:$C$421,MATCH($A335,Úrvinnsla!$E$2:$E$421,0)),"")</f>
        <v/>
      </c>
      <c r="D335" s="62" t="str">
        <f ca="1">IF(OFFSET(Nafnalisti!$C$3,MATCH($B335,Nafnalisti!$B$4:$B$425,0),COUNTA($D$3:D$3))=0,"",OFFSET(Nafnalisti!$C$3,MATCH($B335,Nafnalisti!$B$4:$B$425,0),COUNTA($D$3:D$3)))</f>
        <v/>
      </c>
      <c r="E335" s="62" t="str">
        <f ca="1">IF(OFFSET(Nafnalisti!$C$3,MATCH($B335,Nafnalisti!$B$4:$B$425,0),COUNTA($D$3:E$3))=0,"",OFFSET(Nafnalisti!$C$3,MATCH($B335,Nafnalisti!$B$4:$B$425,0),COUNTA($D$3:E$3)))</f>
        <v/>
      </c>
      <c r="F335" s="62" t="str">
        <f ca="1">IF(OFFSET(Nafnalisti!$C$3,MATCH($B335,Nafnalisti!$B$4:$B$425,0),COUNTA($D$3:F$3))=0,"",OFFSET(Nafnalisti!$C$3,MATCH($B335,Nafnalisti!$B$4:$B$425,0),COUNTA($D$3:F$3)))</f>
        <v/>
      </c>
      <c r="G335" s="62" t="str">
        <f ca="1">IF(OFFSET(Nafnalisti!$C$3,MATCH($B335,Nafnalisti!$B$4:$B$425,0),COUNTA($D$3:G$3))=0,"",OFFSET(Nafnalisti!$C$3,MATCH($B335,Nafnalisti!$B$4:$B$425,0),COUNTA($D$3:G$3)))</f>
        <v/>
      </c>
      <c r="H335" s="62" t="str">
        <f ca="1">IF(OFFSET(Nafnalisti!$C$3,MATCH($B335,Nafnalisti!$B$4:$B$425,0),COUNTA($D$3:H$3))=0,"",OFFSET(Nafnalisti!$C$3,MATCH($B335,Nafnalisti!$B$4:$B$425,0),COUNTA($D$3:H$3)))</f>
        <v/>
      </c>
      <c r="I335" s="62" t="str">
        <f ca="1">IF(OFFSET(Nafnalisti!$C$3,MATCH($B335,Nafnalisti!$B$4:$B$425,0),COUNTA($D$3:I$3))=0,"",OFFSET(Nafnalisti!$C$3,MATCH($B335,Nafnalisti!$B$4:$B$425,0),COUNTA($D$3:I$3)))</f>
        <v/>
      </c>
      <c r="J335" s="62" t="str">
        <f ca="1">IF(OFFSET(Nafnalisti!$C$3,MATCH($B335,Nafnalisti!$B$4:$B$425,0),COUNTA($D$3:J$3))=0,"",OFFSET(Nafnalisti!$C$3,MATCH($B335,Nafnalisti!$B$4:$B$425,0),COUNTA($D$3:J$3)))</f>
        <v/>
      </c>
      <c r="K335" s="62" t="str">
        <f ca="1">IF(OFFSET(Nafnalisti!$C$3,MATCH($B335,Nafnalisti!$B$4:$B$425,0),COUNTA($D$3:K$3))=0,"",OFFSET(Nafnalisti!$C$3,MATCH($B335,Nafnalisti!$B$4:$B$425,0),COUNTA($D$3:K$3)))</f>
        <v/>
      </c>
      <c r="L335" s="62" t="str">
        <f ca="1">IF(OFFSET(Nafnalisti!$C$3,MATCH($B335,Nafnalisti!$B$4:$B$425,0),COUNTA($D$3:L$3))=0,"",OFFSET(Nafnalisti!$C$3,MATCH($B335,Nafnalisti!$B$4:$B$425,0),COUNTA($D$3:L$3)))</f>
        <v/>
      </c>
      <c r="M335" s="62" t="str">
        <f ca="1">IF(OFFSET(Nafnalisti!$C$3,MATCH($B335,Nafnalisti!$B$4:$B$425,0),COUNTA($D$3:M$3))=0,"",OFFSET(Nafnalisti!$C$3,MATCH($B335,Nafnalisti!$B$4:$B$425,0),COUNTA($D$3:M$3)))</f>
        <v/>
      </c>
    </row>
    <row r="336" spans="1:13" x14ac:dyDescent="0.2">
      <c r="A336" s="60" t="str">
        <f ca="1">IF(COUNT($A$4:A335)+1&gt;MAX(Nafnalisti!$S$4:$S$425),"",A335+1)</f>
        <v/>
      </c>
      <c r="B336" s="61" t="str">
        <f ca="1">IF(A336="","",IFERROR(INDEX(Úrvinnsla!$B$2:$B$421,MATCH($A336,Úrvinnsla!$E$2:$E$421,0)),""))</f>
        <v/>
      </c>
      <c r="C336" s="63" t="str">
        <f ca="1">IFERROR(INDEX(Úrvinnsla!$C$2:$C$421,MATCH($A336,Úrvinnsla!$E$2:$E$421,0)),"")</f>
        <v/>
      </c>
      <c r="D336" s="62" t="str">
        <f ca="1">IF(OFFSET(Nafnalisti!$C$3,MATCH($B336,Nafnalisti!$B$4:$B$425,0),COUNTA($D$3:D$3))=0,"",OFFSET(Nafnalisti!$C$3,MATCH($B336,Nafnalisti!$B$4:$B$425,0),COUNTA($D$3:D$3)))</f>
        <v/>
      </c>
      <c r="E336" s="62" t="str">
        <f ca="1">IF(OFFSET(Nafnalisti!$C$3,MATCH($B336,Nafnalisti!$B$4:$B$425,0),COUNTA($D$3:E$3))=0,"",OFFSET(Nafnalisti!$C$3,MATCH($B336,Nafnalisti!$B$4:$B$425,0),COUNTA($D$3:E$3)))</f>
        <v/>
      </c>
      <c r="F336" s="62" t="str">
        <f ca="1">IF(OFFSET(Nafnalisti!$C$3,MATCH($B336,Nafnalisti!$B$4:$B$425,0),COUNTA($D$3:F$3))=0,"",OFFSET(Nafnalisti!$C$3,MATCH($B336,Nafnalisti!$B$4:$B$425,0),COUNTA($D$3:F$3)))</f>
        <v/>
      </c>
      <c r="G336" s="62" t="str">
        <f ca="1">IF(OFFSET(Nafnalisti!$C$3,MATCH($B336,Nafnalisti!$B$4:$B$425,0),COUNTA($D$3:G$3))=0,"",OFFSET(Nafnalisti!$C$3,MATCH($B336,Nafnalisti!$B$4:$B$425,0),COUNTA($D$3:G$3)))</f>
        <v/>
      </c>
      <c r="H336" s="62" t="str">
        <f ca="1">IF(OFFSET(Nafnalisti!$C$3,MATCH($B336,Nafnalisti!$B$4:$B$425,0),COUNTA($D$3:H$3))=0,"",OFFSET(Nafnalisti!$C$3,MATCH($B336,Nafnalisti!$B$4:$B$425,0),COUNTA($D$3:H$3)))</f>
        <v/>
      </c>
      <c r="I336" s="62" t="str">
        <f ca="1">IF(OFFSET(Nafnalisti!$C$3,MATCH($B336,Nafnalisti!$B$4:$B$425,0),COUNTA($D$3:I$3))=0,"",OFFSET(Nafnalisti!$C$3,MATCH($B336,Nafnalisti!$B$4:$B$425,0),COUNTA($D$3:I$3)))</f>
        <v/>
      </c>
      <c r="J336" s="62" t="str">
        <f ca="1">IF(OFFSET(Nafnalisti!$C$3,MATCH($B336,Nafnalisti!$B$4:$B$425,0),COUNTA($D$3:J$3))=0,"",OFFSET(Nafnalisti!$C$3,MATCH($B336,Nafnalisti!$B$4:$B$425,0),COUNTA($D$3:J$3)))</f>
        <v/>
      </c>
      <c r="K336" s="62" t="str">
        <f ca="1">IF(OFFSET(Nafnalisti!$C$3,MATCH($B336,Nafnalisti!$B$4:$B$425,0),COUNTA($D$3:K$3))=0,"",OFFSET(Nafnalisti!$C$3,MATCH($B336,Nafnalisti!$B$4:$B$425,0),COUNTA($D$3:K$3)))</f>
        <v/>
      </c>
      <c r="L336" s="62" t="str">
        <f ca="1">IF(OFFSET(Nafnalisti!$C$3,MATCH($B336,Nafnalisti!$B$4:$B$425,0),COUNTA($D$3:L$3))=0,"",OFFSET(Nafnalisti!$C$3,MATCH($B336,Nafnalisti!$B$4:$B$425,0),COUNTA($D$3:L$3)))</f>
        <v/>
      </c>
      <c r="M336" s="62" t="str">
        <f ca="1">IF(OFFSET(Nafnalisti!$C$3,MATCH($B336,Nafnalisti!$B$4:$B$425,0),COUNTA($D$3:M$3))=0,"",OFFSET(Nafnalisti!$C$3,MATCH($B336,Nafnalisti!$B$4:$B$425,0),COUNTA($D$3:M$3)))</f>
        <v/>
      </c>
    </row>
    <row r="337" spans="1:13" x14ac:dyDescent="0.2">
      <c r="A337" s="60" t="str">
        <f ca="1">IF(COUNT($A$4:A336)+1&gt;MAX(Nafnalisti!$S$4:$S$425),"",A336+1)</f>
        <v/>
      </c>
      <c r="B337" s="61" t="str">
        <f ca="1">IF(A337="","",IFERROR(INDEX(Úrvinnsla!$B$2:$B$421,MATCH($A337,Úrvinnsla!$E$2:$E$421,0)),""))</f>
        <v/>
      </c>
      <c r="C337" s="63" t="str">
        <f ca="1">IFERROR(INDEX(Úrvinnsla!$C$2:$C$421,MATCH($A337,Úrvinnsla!$E$2:$E$421,0)),"")</f>
        <v/>
      </c>
      <c r="D337" s="62" t="str">
        <f ca="1">IF(OFFSET(Nafnalisti!$C$3,MATCH($B337,Nafnalisti!$B$4:$B$425,0),COUNTA($D$3:D$3))=0,"",OFFSET(Nafnalisti!$C$3,MATCH($B337,Nafnalisti!$B$4:$B$425,0),COUNTA($D$3:D$3)))</f>
        <v/>
      </c>
      <c r="E337" s="62" t="str">
        <f ca="1">IF(OFFSET(Nafnalisti!$C$3,MATCH($B337,Nafnalisti!$B$4:$B$425,0),COUNTA($D$3:E$3))=0,"",OFFSET(Nafnalisti!$C$3,MATCH($B337,Nafnalisti!$B$4:$B$425,0),COUNTA($D$3:E$3)))</f>
        <v/>
      </c>
      <c r="F337" s="62" t="str">
        <f ca="1">IF(OFFSET(Nafnalisti!$C$3,MATCH($B337,Nafnalisti!$B$4:$B$425,0),COUNTA($D$3:F$3))=0,"",OFFSET(Nafnalisti!$C$3,MATCH($B337,Nafnalisti!$B$4:$B$425,0),COUNTA($D$3:F$3)))</f>
        <v/>
      </c>
      <c r="G337" s="62" t="str">
        <f ca="1">IF(OFFSET(Nafnalisti!$C$3,MATCH($B337,Nafnalisti!$B$4:$B$425,0),COUNTA($D$3:G$3))=0,"",OFFSET(Nafnalisti!$C$3,MATCH($B337,Nafnalisti!$B$4:$B$425,0),COUNTA($D$3:G$3)))</f>
        <v/>
      </c>
      <c r="H337" s="62" t="str">
        <f ca="1">IF(OFFSET(Nafnalisti!$C$3,MATCH($B337,Nafnalisti!$B$4:$B$425,0),COUNTA($D$3:H$3))=0,"",OFFSET(Nafnalisti!$C$3,MATCH($B337,Nafnalisti!$B$4:$B$425,0),COUNTA($D$3:H$3)))</f>
        <v/>
      </c>
      <c r="I337" s="62" t="str">
        <f ca="1">IF(OFFSET(Nafnalisti!$C$3,MATCH($B337,Nafnalisti!$B$4:$B$425,0),COUNTA($D$3:I$3))=0,"",OFFSET(Nafnalisti!$C$3,MATCH($B337,Nafnalisti!$B$4:$B$425,0),COUNTA($D$3:I$3)))</f>
        <v/>
      </c>
      <c r="J337" s="62" t="str">
        <f ca="1">IF(OFFSET(Nafnalisti!$C$3,MATCH($B337,Nafnalisti!$B$4:$B$425,0),COUNTA($D$3:J$3))=0,"",OFFSET(Nafnalisti!$C$3,MATCH($B337,Nafnalisti!$B$4:$B$425,0),COUNTA($D$3:J$3)))</f>
        <v/>
      </c>
      <c r="K337" s="62" t="str">
        <f ca="1">IF(OFFSET(Nafnalisti!$C$3,MATCH($B337,Nafnalisti!$B$4:$B$425,0),COUNTA($D$3:K$3))=0,"",OFFSET(Nafnalisti!$C$3,MATCH($B337,Nafnalisti!$B$4:$B$425,0),COUNTA($D$3:K$3)))</f>
        <v/>
      </c>
      <c r="L337" s="62" t="str">
        <f ca="1">IF(OFFSET(Nafnalisti!$C$3,MATCH($B337,Nafnalisti!$B$4:$B$425,0),COUNTA($D$3:L$3))=0,"",OFFSET(Nafnalisti!$C$3,MATCH($B337,Nafnalisti!$B$4:$B$425,0),COUNTA($D$3:L$3)))</f>
        <v/>
      </c>
      <c r="M337" s="62" t="str">
        <f ca="1">IF(OFFSET(Nafnalisti!$C$3,MATCH($B337,Nafnalisti!$B$4:$B$425,0),COUNTA($D$3:M$3))=0,"",OFFSET(Nafnalisti!$C$3,MATCH($B337,Nafnalisti!$B$4:$B$425,0),COUNTA($D$3:M$3)))</f>
        <v/>
      </c>
    </row>
    <row r="338" spans="1:13" x14ac:dyDescent="0.2">
      <c r="A338" s="60" t="str">
        <f ca="1">IF(COUNT($A$4:A337)+1&gt;MAX(Nafnalisti!$S$4:$S$425),"",A337+1)</f>
        <v/>
      </c>
      <c r="B338" s="61" t="str">
        <f ca="1">IF(A338="","",IFERROR(INDEX(Úrvinnsla!$B$2:$B$421,MATCH($A338,Úrvinnsla!$E$2:$E$421,0)),""))</f>
        <v/>
      </c>
      <c r="C338" s="63" t="str">
        <f ca="1">IFERROR(INDEX(Úrvinnsla!$C$2:$C$421,MATCH($A338,Úrvinnsla!$E$2:$E$421,0)),"")</f>
        <v/>
      </c>
      <c r="D338" s="62" t="str">
        <f ca="1">IF(OFFSET(Nafnalisti!$C$3,MATCH($B338,Nafnalisti!$B$4:$B$425,0),COUNTA($D$3:D$3))=0,"",OFFSET(Nafnalisti!$C$3,MATCH($B338,Nafnalisti!$B$4:$B$425,0),COUNTA($D$3:D$3)))</f>
        <v/>
      </c>
      <c r="E338" s="62" t="str">
        <f ca="1">IF(OFFSET(Nafnalisti!$C$3,MATCH($B338,Nafnalisti!$B$4:$B$425,0),COUNTA($D$3:E$3))=0,"",OFFSET(Nafnalisti!$C$3,MATCH($B338,Nafnalisti!$B$4:$B$425,0),COUNTA($D$3:E$3)))</f>
        <v/>
      </c>
      <c r="F338" s="62" t="str">
        <f ca="1">IF(OFFSET(Nafnalisti!$C$3,MATCH($B338,Nafnalisti!$B$4:$B$425,0),COUNTA($D$3:F$3))=0,"",OFFSET(Nafnalisti!$C$3,MATCH($B338,Nafnalisti!$B$4:$B$425,0),COUNTA($D$3:F$3)))</f>
        <v/>
      </c>
      <c r="G338" s="62" t="str">
        <f ca="1">IF(OFFSET(Nafnalisti!$C$3,MATCH($B338,Nafnalisti!$B$4:$B$425,0),COUNTA($D$3:G$3))=0,"",OFFSET(Nafnalisti!$C$3,MATCH($B338,Nafnalisti!$B$4:$B$425,0),COUNTA($D$3:G$3)))</f>
        <v/>
      </c>
      <c r="H338" s="62" t="str">
        <f ca="1">IF(OFFSET(Nafnalisti!$C$3,MATCH($B338,Nafnalisti!$B$4:$B$425,0),COUNTA($D$3:H$3))=0,"",OFFSET(Nafnalisti!$C$3,MATCH($B338,Nafnalisti!$B$4:$B$425,0),COUNTA($D$3:H$3)))</f>
        <v/>
      </c>
      <c r="I338" s="62" t="str">
        <f ca="1">IF(OFFSET(Nafnalisti!$C$3,MATCH($B338,Nafnalisti!$B$4:$B$425,0),COUNTA($D$3:I$3))=0,"",OFFSET(Nafnalisti!$C$3,MATCH($B338,Nafnalisti!$B$4:$B$425,0),COUNTA($D$3:I$3)))</f>
        <v/>
      </c>
      <c r="J338" s="62" t="str">
        <f ca="1">IF(OFFSET(Nafnalisti!$C$3,MATCH($B338,Nafnalisti!$B$4:$B$425,0),COUNTA($D$3:J$3))=0,"",OFFSET(Nafnalisti!$C$3,MATCH($B338,Nafnalisti!$B$4:$B$425,0),COUNTA($D$3:J$3)))</f>
        <v/>
      </c>
      <c r="K338" s="62" t="str">
        <f ca="1">IF(OFFSET(Nafnalisti!$C$3,MATCH($B338,Nafnalisti!$B$4:$B$425,0),COUNTA($D$3:K$3))=0,"",OFFSET(Nafnalisti!$C$3,MATCH($B338,Nafnalisti!$B$4:$B$425,0),COUNTA($D$3:K$3)))</f>
        <v/>
      </c>
      <c r="L338" s="62" t="str">
        <f ca="1">IF(OFFSET(Nafnalisti!$C$3,MATCH($B338,Nafnalisti!$B$4:$B$425,0),COUNTA($D$3:L$3))=0,"",OFFSET(Nafnalisti!$C$3,MATCH($B338,Nafnalisti!$B$4:$B$425,0),COUNTA($D$3:L$3)))</f>
        <v/>
      </c>
      <c r="M338" s="62" t="str">
        <f ca="1">IF(OFFSET(Nafnalisti!$C$3,MATCH($B338,Nafnalisti!$B$4:$B$425,0),COUNTA($D$3:M$3))=0,"",OFFSET(Nafnalisti!$C$3,MATCH($B338,Nafnalisti!$B$4:$B$425,0),COUNTA($D$3:M$3)))</f>
        <v/>
      </c>
    </row>
    <row r="339" spans="1:13" x14ac:dyDescent="0.2">
      <c r="A339" s="60" t="str">
        <f ca="1">IF(COUNT($A$4:A338)+1&gt;MAX(Nafnalisti!$S$4:$S$425),"",A338+1)</f>
        <v/>
      </c>
      <c r="B339" s="61" t="str">
        <f ca="1">IF(A339="","",IFERROR(INDEX(Úrvinnsla!$B$2:$B$421,MATCH($A339,Úrvinnsla!$E$2:$E$421,0)),""))</f>
        <v/>
      </c>
      <c r="C339" s="63" t="str">
        <f ca="1">IFERROR(INDEX(Úrvinnsla!$C$2:$C$421,MATCH($A339,Úrvinnsla!$E$2:$E$421,0)),"")</f>
        <v/>
      </c>
      <c r="D339" s="62" t="str">
        <f ca="1">IF(OFFSET(Nafnalisti!$C$3,MATCH($B339,Nafnalisti!$B$4:$B$425,0),COUNTA($D$3:D$3))=0,"",OFFSET(Nafnalisti!$C$3,MATCH($B339,Nafnalisti!$B$4:$B$425,0),COUNTA($D$3:D$3)))</f>
        <v/>
      </c>
      <c r="E339" s="62" t="str">
        <f ca="1">IF(OFFSET(Nafnalisti!$C$3,MATCH($B339,Nafnalisti!$B$4:$B$425,0),COUNTA($D$3:E$3))=0,"",OFFSET(Nafnalisti!$C$3,MATCH($B339,Nafnalisti!$B$4:$B$425,0),COUNTA($D$3:E$3)))</f>
        <v/>
      </c>
      <c r="F339" s="62" t="str">
        <f ca="1">IF(OFFSET(Nafnalisti!$C$3,MATCH($B339,Nafnalisti!$B$4:$B$425,0),COUNTA($D$3:F$3))=0,"",OFFSET(Nafnalisti!$C$3,MATCH($B339,Nafnalisti!$B$4:$B$425,0),COUNTA($D$3:F$3)))</f>
        <v/>
      </c>
      <c r="G339" s="62" t="str">
        <f ca="1">IF(OFFSET(Nafnalisti!$C$3,MATCH($B339,Nafnalisti!$B$4:$B$425,0),COUNTA($D$3:G$3))=0,"",OFFSET(Nafnalisti!$C$3,MATCH($B339,Nafnalisti!$B$4:$B$425,0),COUNTA($D$3:G$3)))</f>
        <v/>
      </c>
      <c r="H339" s="62" t="str">
        <f ca="1">IF(OFFSET(Nafnalisti!$C$3,MATCH($B339,Nafnalisti!$B$4:$B$425,0),COUNTA($D$3:H$3))=0,"",OFFSET(Nafnalisti!$C$3,MATCH($B339,Nafnalisti!$B$4:$B$425,0),COUNTA($D$3:H$3)))</f>
        <v/>
      </c>
      <c r="I339" s="62" t="str">
        <f ca="1">IF(OFFSET(Nafnalisti!$C$3,MATCH($B339,Nafnalisti!$B$4:$B$425,0),COUNTA($D$3:I$3))=0,"",OFFSET(Nafnalisti!$C$3,MATCH($B339,Nafnalisti!$B$4:$B$425,0),COUNTA($D$3:I$3)))</f>
        <v/>
      </c>
      <c r="J339" s="62" t="str">
        <f ca="1">IF(OFFSET(Nafnalisti!$C$3,MATCH($B339,Nafnalisti!$B$4:$B$425,0),COUNTA($D$3:J$3))=0,"",OFFSET(Nafnalisti!$C$3,MATCH($B339,Nafnalisti!$B$4:$B$425,0),COUNTA($D$3:J$3)))</f>
        <v/>
      </c>
      <c r="K339" s="62" t="str">
        <f ca="1">IF(OFFSET(Nafnalisti!$C$3,MATCH($B339,Nafnalisti!$B$4:$B$425,0),COUNTA($D$3:K$3))=0,"",OFFSET(Nafnalisti!$C$3,MATCH($B339,Nafnalisti!$B$4:$B$425,0),COUNTA($D$3:K$3)))</f>
        <v/>
      </c>
      <c r="L339" s="62" t="str">
        <f ca="1">IF(OFFSET(Nafnalisti!$C$3,MATCH($B339,Nafnalisti!$B$4:$B$425,0),COUNTA($D$3:L$3))=0,"",OFFSET(Nafnalisti!$C$3,MATCH($B339,Nafnalisti!$B$4:$B$425,0),COUNTA($D$3:L$3)))</f>
        <v/>
      </c>
      <c r="M339" s="62" t="str">
        <f ca="1">IF(OFFSET(Nafnalisti!$C$3,MATCH($B339,Nafnalisti!$B$4:$B$425,0),COUNTA($D$3:M$3))=0,"",OFFSET(Nafnalisti!$C$3,MATCH($B339,Nafnalisti!$B$4:$B$425,0),COUNTA($D$3:M$3)))</f>
        <v/>
      </c>
    </row>
    <row r="340" spans="1:13" x14ac:dyDescent="0.2">
      <c r="A340" s="60" t="str">
        <f ca="1">IF(COUNT($A$4:A339)+1&gt;MAX(Nafnalisti!$S$4:$S$425),"",A339+1)</f>
        <v/>
      </c>
      <c r="B340" s="61" t="str">
        <f ca="1">IF(A340="","",IFERROR(INDEX(Úrvinnsla!$B$2:$B$421,MATCH($A340,Úrvinnsla!$E$2:$E$421,0)),""))</f>
        <v/>
      </c>
      <c r="C340" s="63" t="str">
        <f ca="1">IFERROR(INDEX(Úrvinnsla!$C$2:$C$421,MATCH($A340,Úrvinnsla!$E$2:$E$421,0)),"")</f>
        <v/>
      </c>
      <c r="D340" s="62" t="str">
        <f ca="1">IF(OFFSET(Nafnalisti!$C$3,MATCH($B340,Nafnalisti!$B$4:$B$425,0),COUNTA($D$3:D$3))=0,"",OFFSET(Nafnalisti!$C$3,MATCH($B340,Nafnalisti!$B$4:$B$425,0),COUNTA($D$3:D$3)))</f>
        <v/>
      </c>
      <c r="E340" s="62" t="str">
        <f ca="1">IF(OFFSET(Nafnalisti!$C$3,MATCH($B340,Nafnalisti!$B$4:$B$425,0),COUNTA($D$3:E$3))=0,"",OFFSET(Nafnalisti!$C$3,MATCH($B340,Nafnalisti!$B$4:$B$425,0),COUNTA($D$3:E$3)))</f>
        <v/>
      </c>
      <c r="F340" s="62" t="str">
        <f ca="1">IF(OFFSET(Nafnalisti!$C$3,MATCH($B340,Nafnalisti!$B$4:$B$425,0),COUNTA($D$3:F$3))=0,"",OFFSET(Nafnalisti!$C$3,MATCH($B340,Nafnalisti!$B$4:$B$425,0),COUNTA($D$3:F$3)))</f>
        <v/>
      </c>
      <c r="G340" s="62" t="str">
        <f ca="1">IF(OFFSET(Nafnalisti!$C$3,MATCH($B340,Nafnalisti!$B$4:$B$425,0),COUNTA($D$3:G$3))=0,"",OFFSET(Nafnalisti!$C$3,MATCH($B340,Nafnalisti!$B$4:$B$425,0),COUNTA($D$3:G$3)))</f>
        <v/>
      </c>
      <c r="H340" s="62" t="str">
        <f ca="1">IF(OFFSET(Nafnalisti!$C$3,MATCH($B340,Nafnalisti!$B$4:$B$425,0),COUNTA($D$3:H$3))=0,"",OFFSET(Nafnalisti!$C$3,MATCH($B340,Nafnalisti!$B$4:$B$425,0),COUNTA($D$3:H$3)))</f>
        <v/>
      </c>
      <c r="I340" s="62" t="str">
        <f ca="1">IF(OFFSET(Nafnalisti!$C$3,MATCH($B340,Nafnalisti!$B$4:$B$425,0),COUNTA($D$3:I$3))=0,"",OFFSET(Nafnalisti!$C$3,MATCH($B340,Nafnalisti!$B$4:$B$425,0),COUNTA($D$3:I$3)))</f>
        <v/>
      </c>
      <c r="J340" s="62" t="str">
        <f ca="1">IF(OFFSET(Nafnalisti!$C$3,MATCH($B340,Nafnalisti!$B$4:$B$425,0),COUNTA($D$3:J$3))=0,"",OFFSET(Nafnalisti!$C$3,MATCH($B340,Nafnalisti!$B$4:$B$425,0),COUNTA($D$3:J$3)))</f>
        <v/>
      </c>
      <c r="K340" s="62" t="str">
        <f ca="1">IF(OFFSET(Nafnalisti!$C$3,MATCH($B340,Nafnalisti!$B$4:$B$425,0),COUNTA($D$3:K$3))=0,"",OFFSET(Nafnalisti!$C$3,MATCH($B340,Nafnalisti!$B$4:$B$425,0),COUNTA($D$3:K$3)))</f>
        <v/>
      </c>
      <c r="L340" s="62" t="str">
        <f ca="1">IF(OFFSET(Nafnalisti!$C$3,MATCH($B340,Nafnalisti!$B$4:$B$425,0),COUNTA($D$3:L$3))=0,"",OFFSET(Nafnalisti!$C$3,MATCH($B340,Nafnalisti!$B$4:$B$425,0),COUNTA($D$3:L$3)))</f>
        <v/>
      </c>
      <c r="M340" s="62" t="str">
        <f ca="1">IF(OFFSET(Nafnalisti!$C$3,MATCH($B340,Nafnalisti!$B$4:$B$425,0),COUNTA($D$3:M$3))=0,"",OFFSET(Nafnalisti!$C$3,MATCH($B340,Nafnalisti!$B$4:$B$425,0),COUNTA($D$3:M$3)))</f>
        <v/>
      </c>
    </row>
    <row r="341" spans="1:13" x14ac:dyDescent="0.2">
      <c r="A341" s="60" t="str">
        <f ca="1">IF(COUNT($A$4:A340)+1&gt;MAX(Nafnalisti!$S$4:$S$425),"",A340+1)</f>
        <v/>
      </c>
      <c r="B341" s="61" t="str">
        <f ca="1">IF(A341="","",IFERROR(INDEX(Úrvinnsla!$B$2:$B$421,MATCH($A341,Úrvinnsla!$E$2:$E$421,0)),""))</f>
        <v/>
      </c>
      <c r="C341" s="63" t="str">
        <f ca="1">IFERROR(INDEX(Úrvinnsla!$C$2:$C$421,MATCH($A341,Úrvinnsla!$E$2:$E$421,0)),"")</f>
        <v/>
      </c>
      <c r="D341" s="62" t="str">
        <f ca="1">IF(OFFSET(Nafnalisti!$C$3,MATCH($B341,Nafnalisti!$B$4:$B$425,0),COUNTA($D$3:D$3))=0,"",OFFSET(Nafnalisti!$C$3,MATCH($B341,Nafnalisti!$B$4:$B$425,0),COUNTA($D$3:D$3)))</f>
        <v/>
      </c>
      <c r="E341" s="62" t="str">
        <f ca="1">IF(OFFSET(Nafnalisti!$C$3,MATCH($B341,Nafnalisti!$B$4:$B$425,0),COUNTA($D$3:E$3))=0,"",OFFSET(Nafnalisti!$C$3,MATCH($B341,Nafnalisti!$B$4:$B$425,0),COUNTA($D$3:E$3)))</f>
        <v/>
      </c>
      <c r="F341" s="62" t="str">
        <f ca="1">IF(OFFSET(Nafnalisti!$C$3,MATCH($B341,Nafnalisti!$B$4:$B$425,0),COUNTA($D$3:F$3))=0,"",OFFSET(Nafnalisti!$C$3,MATCH($B341,Nafnalisti!$B$4:$B$425,0),COUNTA($D$3:F$3)))</f>
        <v/>
      </c>
      <c r="G341" s="62" t="str">
        <f ca="1">IF(OFFSET(Nafnalisti!$C$3,MATCH($B341,Nafnalisti!$B$4:$B$425,0),COUNTA($D$3:G$3))=0,"",OFFSET(Nafnalisti!$C$3,MATCH($B341,Nafnalisti!$B$4:$B$425,0),COUNTA($D$3:G$3)))</f>
        <v/>
      </c>
      <c r="H341" s="62" t="str">
        <f ca="1">IF(OFFSET(Nafnalisti!$C$3,MATCH($B341,Nafnalisti!$B$4:$B$425,0),COUNTA($D$3:H$3))=0,"",OFFSET(Nafnalisti!$C$3,MATCH($B341,Nafnalisti!$B$4:$B$425,0),COUNTA($D$3:H$3)))</f>
        <v/>
      </c>
      <c r="I341" s="62" t="str">
        <f ca="1">IF(OFFSET(Nafnalisti!$C$3,MATCH($B341,Nafnalisti!$B$4:$B$425,0),COUNTA($D$3:I$3))=0,"",OFFSET(Nafnalisti!$C$3,MATCH($B341,Nafnalisti!$B$4:$B$425,0),COUNTA($D$3:I$3)))</f>
        <v/>
      </c>
      <c r="J341" s="62" t="str">
        <f ca="1">IF(OFFSET(Nafnalisti!$C$3,MATCH($B341,Nafnalisti!$B$4:$B$425,0),COUNTA($D$3:J$3))=0,"",OFFSET(Nafnalisti!$C$3,MATCH($B341,Nafnalisti!$B$4:$B$425,0),COUNTA($D$3:J$3)))</f>
        <v/>
      </c>
      <c r="K341" s="62" t="str">
        <f ca="1">IF(OFFSET(Nafnalisti!$C$3,MATCH($B341,Nafnalisti!$B$4:$B$425,0),COUNTA($D$3:K$3))=0,"",OFFSET(Nafnalisti!$C$3,MATCH($B341,Nafnalisti!$B$4:$B$425,0),COUNTA($D$3:K$3)))</f>
        <v/>
      </c>
      <c r="L341" s="62" t="str">
        <f ca="1">IF(OFFSET(Nafnalisti!$C$3,MATCH($B341,Nafnalisti!$B$4:$B$425,0),COUNTA($D$3:L$3))=0,"",OFFSET(Nafnalisti!$C$3,MATCH($B341,Nafnalisti!$B$4:$B$425,0),COUNTA($D$3:L$3)))</f>
        <v/>
      </c>
      <c r="M341" s="62" t="str">
        <f ca="1">IF(OFFSET(Nafnalisti!$C$3,MATCH($B341,Nafnalisti!$B$4:$B$425,0),COUNTA($D$3:M$3))=0,"",OFFSET(Nafnalisti!$C$3,MATCH($B341,Nafnalisti!$B$4:$B$425,0),COUNTA($D$3:M$3)))</f>
        <v/>
      </c>
    </row>
    <row r="342" spans="1:13" x14ac:dyDescent="0.2">
      <c r="A342" s="60" t="str">
        <f ca="1">IF(COUNT($A$4:A341)+1&gt;MAX(Nafnalisti!$S$4:$S$425),"",A341+1)</f>
        <v/>
      </c>
      <c r="B342" s="61" t="str">
        <f ca="1">IF(A342="","",IFERROR(INDEX(Úrvinnsla!$B$2:$B$421,MATCH($A342,Úrvinnsla!$E$2:$E$421,0)),""))</f>
        <v/>
      </c>
      <c r="C342" s="63" t="str">
        <f ca="1">IFERROR(INDEX(Úrvinnsla!$C$2:$C$421,MATCH($A342,Úrvinnsla!$E$2:$E$421,0)),"")</f>
        <v/>
      </c>
      <c r="D342" s="62" t="str">
        <f ca="1">IF(OFFSET(Nafnalisti!$C$3,MATCH($B342,Nafnalisti!$B$4:$B$425,0),COUNTA($D$3:D$3))=0,"",OFFSET(Nafnalisti!$C$3,MATCH($B342,Nafnalisti!$B$4:$B$425,0),COUNTA($D$3:D$3)))</f>
        <v/>
      </c>
      <c r="E342" s="62" t="str">
        <f ca="1">IF(OFFSET(Nafnalisti!$C$3,MATCH($B342,Nafnalisti!$B$4:$B$425,0),COUNTA($D$3:E$3))=0,"",OFFSET(Nafnalisti!$C$3,MATCH($B342,Nafnalisti!$B$4:$B$425,0),COUNTA($D$3:E$3)))</f>
        <v/>
      </c>
      <c r="F342" s="62" t="str">
        <f ca="1">IF(OFFSET(Nafnalisti!$C$3,MATCH($B342,Nafnalisti!$B$4:$B$425,0),COUNTA($D$3:F$3))=0,"",OFFSET(Nafnalisti!$C$3,MATCH($B342,Nafnalisti!$B$4:$B$425,0),COUNTA($D$3:F$3)))</f>
        <v/>
      </c>
      <c r="G342" s="62" t="str">
        <f ca="1">IF(OFFSET(Nafnalisti!$C$3,MATCH($B342,Nafnalisti!$B$4:$B$425,0),COUNTA($D$3:G$3))=0,"",OFFSET(Nafnalisti!$C$3,MATCH($B342,Nafnalisti!$B$4:$B$425,0),COUNTA($D$3:G$3)))</f>
        <v/>
      </c>
      <c r="H342" s="62" t="str">
        <f ca="1">IF(OFFSET(Nafnalisti!$C$3,MATCH($B342,Nafnalisti!$B$4:$B$425,0),COUNTA($D$3:H$3))=0,"",OFFSET(Nafnalisti!$C$3,MATCH($B342,Nafnalisti!$B$4:$B$425,0),COUNTA($D$3:H$3)))</f>
        <v/>
      </c>
      <c r="I342" s="62" t="str">
        <f ca="1">IF(OFFSET(Nafnalisti!$C$3,MATCH($B342,Nafnalisti!$B$4:$B$425,0),COUNTA($D$3:I$3))=0,"",OFFSET(Nafnalisti!$C$3,MATCH($B342,Nafnalisti!$B$4:$B$425,0),COUNTA($D$3:I$3)))</f>
        <v/>
      </c>
      <c r="J342" s="62" t="str">
        <f ca="1">IF(OFFSET(Nafnalisti!$C$3,MATCH($B342,Nafnalisti!$B$4:$B$425,0),COUNTA($D$3:J$3))=0,"",OFFSET(Nafnalisti!$C$3,MATCH($B342,Nafnalisti!$B$4:$B$425,0),COUNTA($D$3:J$3)))</f>
        <v/>
      </c>
      <c r="K342" s="62" t="str">
        <f ca="1">IF(OFFSET(Nafnalisti!$C$3,MATCH($B342,Nafnalisti!$B$4:$B$425,0),COUNTA($D$3:K$3))=0,"",OFFSET(Nafnalisti!$C$3,MATCH($B342,Nafnalisti!$B$4:$B$425,0),COUNTA($D$3:K$3)))</f>
        <v/>
      </c>
      <c r="L342" s="62" t="str">
        <f ca="1">IF(OFFSET(Nafnalisti!$C$3,MATCH($B342,Nafnalisti!$B$4:$B$425,0),COUNTA($D$3:L$3))=0,"",OFFSET(Nafnalisti!$C$3,MATCH($B342,Nafnalisti!$B$4:$B$425,0),COUNTA($D$3:L$3)))</f>
        <v/>
      </c>
      <c r="M342" s="62" t="str">
        <f ca="1">IF(OFFSET(Nafnalisti!$C$3,MATCH($B342,Nafnalisti!$B$4:$B$425,0),COUNTA($D$3:M$3))=0,"",OFFSET(Nafnalisti!$C$3,MATCH($B342,Nafnalisti!$B$4:$B$425,0),COUNTA($D$3:M$3)))</f>
        <v/>
      </c>
    </row>
    <row r="343" spans="1:13" x14ac:dyDescent="0.2">
      <c r="A343" s="60" t="str">
        <f ca="1">IF(COUNT($A$4:A342)+1&gt;MAX(Nafnalisti!$S$4:$S$425),"",A342+1)</f>
        <v/>
      </c>
      <c r="B343" s="61" t="str">
        <f ca="1">IF(A343="","",IFERROR(INDEX(Úrvinnsla!$B$2:$B$421,MATCH($A343,Úrvinnsla!$E$2:$E$421,0)),""))</f>
        <v/>
      </c>
      <c r="C343" s="63" t="str">
        <f ca="1">IFERROR(INDEX(Úrvinnsla!$C$2:$C$421,MATCH($A343,Úrvinnsla!$E$2:$E$421,0)),"")</f>
        <v/>
      </c>
      <c r="D343" s="62" t="str">
        <f ca="1">IF(OFFSET(Nafnalisti!$C$3,MATCH($B343,Nafnalisti!$B$4:$B$425,0),COUNTA($D$3:D$3))=0,"",OFFSET(Nafnalisti!$C$3,MATCH($B343,Nafnalisti!$B$4:$B$425,0),COUNTA($D$3:D$3)))</f>
        <v/>
      </c>
      <c r="E343" s="62" t="str">
        <f ca="1">IF(OFFSET(Nafnalisti!$C$3,MATCH($B343,Nafnalisti!$B$4:$B$425,0),COUNTA($D$3:E$3))=0,"",OFFSET(Nafnalisti!$C$3,MATCH($B343,Nafnalisti!$B$4:$B$425,0),COUNTA($D$3:E$3)))</f>
        <v/>
      </c>
      <c r="F343" s="62" t="str">
        <f ca="1">IF(OFFSET(Nafnalisti!$C$3,MATCH($B343,Nafnalisti!$B$4:$B$425,0),COUNTA($D$3:F$3))=0,"",OFFSET(Nafnalisti!$C$3,MATCH($B343,Nafnalisti!$B$4:$B$425,0),COUNTA($D$3:F$3)))</f>
        <v/>
      </c>
      <c r="G343" s="62" t="str">
        <f ca="1">IF(OFFSET(Nafnalisti!$C$3,MATCH($B343,Nafnalisti!$B$4:$B$425,0),COUNTA($D$3:G$3))=0,"",OFFSET(Nafnalisti!$C$3,MATCH($B343,Nafnalisti!$B$4:$B$425,0),COUNTA($D$3:G$3)))</f>
        <v/>
      </c>
      <c r="H343" s="62" t="str">
        <f ca="1">IF(OFFSET(Nafnalisti!$C$3,MATCH($B343,Nafnalisti!$B$4:$B$425,0),COUNTA($D$3:H$3))=0,"",OFFSET(Nafnalisti!$C$3,MATCH($B343,Nafnalisti!$B$4:$B$425,0),COUNTA($D$3:H$3)))</f>
        <v/>
      </c>
      <c r="I343" s="62" t="str">
        <f ca="1">IF(OFFSET(Nafnalisti!$C$3,MATCH($B343,Nafnalisti!$B$4:$B$425,0),COUNTA($D$3:I$3))=0,"",OFFSET(Nafnalisti!$C$3,MATCH($B343,Nafnalisti!$B$4:$B$425,0),COUNTA($D$3:I$3)))</f>
        <v/>
      </c>
      <c r="J343" s="62" t="str">
        <f ca="1">IF(OFFSET(Nafnalisti!$C$3,MATCH($B343,Nafnalisti!$B$4:$B$425,0),COUNTA($D$3:J$3))=0,"",OFFSET(Nafnalisti!$C$3,MATCH($B343,Nafnalisti!$B$4:$B$425,0),COUNTA($D$3:J$3)))</f>
        <v/>
      </c>
      <c r="K343" s="62" t="str">
        <f ca="1">IF(OFFSET(Nafnalisti!$C$3,MATCH($B343,Nafnalisti!$B$4:$B$425,0),COUNTA($D$3:K$3))=0,"",OFFSET(Nafnalisti!$C$3,MATCH($B343,Nafnalisti!$B$4:$B$425,0),COUNTA($D$3:K$3)))</f>
        <v/>
      </c>
      <c r="L343" s="62" t="str">
        <f ca="1">IF(OFFSET(Nafnalisti!$C$3,MATCH($B343,Nafnalisti!$B$4:$B$425,0),COUNTA($D$3:L$3))=0,"",OFFSET(Nafnalisti!$C$3,MATCH($B343,Nafnalisti!$B$4:$B$425,0),COUNTA($D$3:L$3)))</f>
        <v/>
      </c>
      <c r="M343" s="62" t="str">
        <f ca="1">IF(OFFSET(Nafnalisti!$C$3,MATCH($B343,Nafnalisti!$B$4:$B$425,0),COUNTA($D$3:M$3))=0,"",OFFSET(Nafnalisti!$C$3,MATCH($B343,Nafnalisti!$B$4:$B$425,0),COUNTA($D$3:M$3)))</f>
        <v/>
      </c>
    </row>
    <row r="344" spans="1:13" x14ac:dyDescent="0.2">
      <c r="A344" s="60" t="str">
        <f ca="1">IF(COUNT($A$4:A343)+1&gt;MAX(Nafnalisti!$S$4:$S$425),"",A343+1)</f>
        <v/>
      </c>
      <c r="B344" s="61" t="str">
        <f ca="1">IF(A344="","",IFERROR(INDEX(Úrvinnsla!$B$2:$B$421,MATCH($A344,Úrvinnsla!$E$2:$E$421,0)),""))</f>
        <v/>
      </c>
      <c r="C344" s="63" t="str">
        <f ca="1">IFERROR(INDEX(Úrvinnsla!$C$2:$C$421,MATCH($A344,Úrvinnsla!$E$2:$E$421,0)),"")</f>
        <v/>
      </c>
      <c r="D344" s="62" t="str">
        <f ca="1">IF(OFFSET(Nafnalisti!$C$3,MATCH($B344,Nafnalisti!$B$4:$B$425,0),COUNTA($D$3:D$3))=0,"",OFFSET(Nafnalisti!$C$3,MATCH($B344,Nafnalisti!$B$4:$B$425,0),COUNTA($D$3:D$3)))</f>
        <v/>
      </c>
      <c r="E344" s="62" t="str">
        <f ca="1">IF(OFFSET(Nafnalisti!$C$3,MATCH($B344,Nafnalisti!$B$4:$B$425,0),COUNTA($D$3:E$3))=0,"",OFFSET(Nafnalisti!$C$3,MATCH($B344,Nafnalisti!$B$4:$B$425,0),COUNTA($D$3:E$3)))</f>
        <v/>
      </c>
      <c r="F344" s="62" t="str">
        <f ca="1">IF(OFFSET(Nafnalisti!$C$3,MATCH($B344,Nafnalisti!$B$4:$B$425,0),COUNTA($D$3:F$3))=0,"",OFFSET(Nafnalisti!$C$3,MATCH($B344,Nafnalisti!$B$4:$B$425,0),COUNTA($D$3:F$3)))</f>
        <v/>
      </c>
      <c r="G344" s="62" t="str">
        <f ca="1">IF(OFFSET(Nafnalisti!$C$3,MATCH($B344,Nafnalisti!$B$4:$B$425,0),COUNTA($D$3:G$3))=0,"",OFFSET(Nafnalisti!$C$3,MATCH($B344,Nafnalisti!$B$4:$B$425,0),COUNTA($D$3:G$3)))</f>
        <v/>
      </c>
      <c r="H344" s="62" t="str">
        <f ca="1">IF(OFFSET(Nafnalisti!$C$3,MATCH($B344,Nafnalisti!$B$4:$B$425,0),COUNTA($D$3:H$3))=0,"",OFFSET(Nafnalisti!$C$3,MATCH($B344,Nafnalisti!$B$4:$B$425,0),COUNTA($D$3:H$3)))</f>
        <v/>
      </c>
      <c r="I344" s="62" t="str">
        <f ca="1">IF(OFFSET(Nafnalisti!$C$3,MATCH($B344,Nafnalisti!$B$4:$B$425,0),COUNTA($D$3:I$3))=0,"",OFFSET(Nafnalisti!$C$3,MATCH($B344,Nafnalisti!$B$4:$B$425,0),COUNTA($D$3:I$3)))</f>
        <v/>
      </c>
      <c r="J344" s="62" t="str">
        <f ca="1">IF(OFFSET(Nafnalisti!$C$3,MATCH($B344,Nafnalisti!$B$4:$B$425,0),COUNTA($D$3:J$3))=0,"",OFFSET(Nafnalisti!$C$3,MATCH($B344,Nafnalisti!$B$4:$B$425,0),COUNTA($D$3:J$3)))</f>
        <v/>
      </c>
      <c r="K344" s="62" t="str">
        <f ca="1">IF(OFFSET(Nafnalisti!$C$3,MATCH($B344,Nafnalisti!$B$4:$B$425,0),COUNTA($D$3:K$3))=0,"",OFFSET(Nafnalisti!$C$3,MATCH($B344,Nafnalisti!$B$4:$B$425,0),COUNTA($D$3:K$3)))</f>
        <v/>
      </c>
      <c r="L344" s="62" t="str">
        <f ca="1">IF(OFFSET(Nafnalisti!$C$3,MATCH($B344,Nafnalisti!$B$4:$B$425,0),COUNTA($D$3:L$3))=0,"",OFFSET(Nafnalisti!$C$3,MATCH($B344,Nafnalisti!$B$4:$B$425,0),COUNTA($D$3:L$3)))</f>
        <v/>
      </c>
      <c r="M344" s="62" t="str">
        <f ca="1">IF(OFFSET(Nafnalisti!$C$3,MATCH($B344,Nafnalisti!$B$4:$B$425,0),COUNTA($D$3:M$3))=0,"",OFFSET(Nafnalisti!$C$3,MATCH($B344,Nafnalisti!$B$4:$B$425,0),COUNTA($D$3:M$3)))</f>
        <v/>
      </c>
    </row>
    <row r="345" spans="1:13" x14ac:dyDescent="0.2">
      <c r="A345" s="60" t="str">
        <f ca="1">IF(COUNT($A$4:A344)+1&gt;MAX(Nafnalisti!$S$4:$S$425),"",A344+1)</f>
        <v/>
      </c>
      <c r="B345" s="61" t="str">
        <f ca="1">IF(A345="","",IFERROR(INDEX(Úrvinnsla!$B$2:$B$421,MATCH($A345,Úrvinnsla!$E$2:$E$421,0)),""))</f>
        <v/>
      </c>
      <c r="C345" s="63" t="str">
        <f ca="1">IFERROR(INDEX(Úrvinnsla!$C$2:$C$421,MATCH($A345,Úrvinnsla!$E$2:$E$421,0)),"")</f>
        <v/>
      </c>
      <c r="D345" s="62" t="str">
        <f ca="1">IF(OFFSET(Nafnalisti!$C$3,MATCH($B345,Nafnalisti!$B$4:$B$425,0),COUNTA($D$3:D$3))=0,"",OFFSET(Nafnalisti!$C$3,MATCH($B345,Nafnalisti!$B$4:$B$425,0),COUNTA($D$3:D$3)))</f>
        <v/>
      </c>
      <c r="E345" s="62" t="str">
        <f ca="1">IF(OFFSET(Nafnalisti!$C$3,MATCH($B345,Nafnalisti!$B$4:$B$425,0),COUNTA($D$3:E$3))=0,"",OFFSET(Nafnalisti!$C$3,MATCH($B345,Nafnalisti!$B$4:$B$425,0),COUNTA($D$3:E$3)))</f>
        <v/>
      </c>
      <c r="F345" s="62" t="str">
        <f ca="1">IF(OFFSET(Nafnalisti!$C$3,MATCH($B345,Nafnalisti!$B$4:$B$425,0),COUNTA($D$3:F$3))=0,"",OFFSET(Nafnalisti!$C$3,MATCH($B345,Nafnalisti!$B$4:$B$425,0),COUNTA($D$3:F$3)))</f>
        <v/>
      </c>
      <c r="G345" s="62" t="str">
        <f ca="1">IF(OFFSET(Nafnalisti!$C$3,MATCH($B345,Nafnalisti!$B$4:$B$425,0),COUNTA($D$3:G$3))=0,"",OFFSET(Nafnalisti!$C$3,MATCH($B345,Nafnalisti!$B$4:$B$425,0),COUNTA($D$3:G$3)))</f>
        <v/>
      </c>
      <c r="H345" s="62" t="str">
        <f ca="1">IF(OFFSET(Nafnalisti!$C$3,MATCH($B345,Nafnalisti!$B$4:$B$425,0),COUNTA($D$3:H$3))=0,"",OFFSET(Nafnalisti!$C$3,MATCH($B345,Nafnalisti!$B$4:$B$425,0),COUNTA($D$3:H$3)))</f>
        <v/>
      </c>
      <c r="I345" s="62" t="str">
        <f ca="1">IF(OFFSET(Nafnalisti!$C$3,MATCH($B345,Nafnalisti!$B$4:$B$425,0),COUNTA($D$3:I$3))=0,"",OFFSET(Nafnalisti!$C$3,MATCH($B345,Nafnalisti!$B$4:$B$425,0),COUNTA($D$3:I$3)))</f>
        <v/>
      </c>
      <c r="J345" s="62" t="str">
        <f ca="1">IF(OFFSET(Nafnalisti!$C$3,MATCH($B345,Nafnalisti!$B$4:$B$425,0),COUNTA($D$3:J$3))=0,"",OFFSET(Nafnalisti!$C$3,MATCH($B345,Nafnalisti!$B$4:$B$425,0),COUNTA($D$3:J$3)))</f>
        <v/>
      </c>
      <c r="K345" s="62" t="str">
        <f ca="1">IF(OFFSET(Nafnalisti!$C$3,MATCH($B345,Nafnalisti!$B$4:$B$425,0),COUNTA($D$3:K$3))=0,"",OFFSET(Nafnalisti!$C$3,MATCH($B345,Nafnalisti!$B$4:$B$425,0),COUNTA($D$3:K$3)))</f>
        <v/>
      </c>
      <c r="L345" s="62" t="str">
        <f ca="1">IF(OFFSET(Nafnalisti!$C$3,MATCH($B345,Nafnalisti!$B$4:$B$425,0),COUNTA($D$3:L$3))=0,"",OFFSET(Nafnalisti!$C$3,MATCH($B345,Nafnalisti!$B$4:$B$425,0),COUNTA($D$3:L$3)))</f>
        <v/>
      </c>
      <c r="M345" s="62" t="str">
        <f ca="1">IF(OFFSET(Nafnalisti!$C$3,MATCH($B345,Nafnalisti!$B$4:$B$425,0),COUNTA($D$3:M$3))=0,"",OFFSET(Nafnalisti!$C$3,MATCH($B345,Nafnalisti!$B$4:$B$425,0),COUNTA($D$3:M$3)))</f>
        <v/>
      </c>
    </row>
    <row r="346" spans="1:13" x14ac:dyDescent="0.2">
      <c r="A346" s="60" t="str">
        <f ca="1">IF(COUNT($A$4:A345)+1&gt;MAX(Nafnalisti!$S$4:$S$425),"",A345+1)</f>
        <v/>
      </c>
      <c r="B346" s="61" t="str">
        <f ca="1">IF(A346="","",IFERROR(INDEX(Úrvinnsla!$B$2:$B$421,MATCH($A346,Úrvinnsla!$E$2:$E$421,0)),""))</f>
        <v/>
      </c>
      <c r="C346" s="63" t="str">
        <f ca="1">IFERROR(INDEX(Úrvinnsla!$C$2:$C$421,MATCH($A346,Úrvinnsla!$E$2:$E$421,0)),"")</f>
        <v/>
      </c>
      <c r="D346" s="62" t="str">
        <f ca="1">IF(OFFSET(Nafnalisti!$C$3,MATCH($B346,Nafnalisti!$B$4:$B$425,0),COUNTA($D$3:D$3))=0,"",OFFSET(Nafnalisti!$C$3,MATCH($B346,Nafnalisti!$B$4:$B$425,0),COUNTA($D$3:D$3)))</f>
        <v/>
      </c>
      <c r="E346" s="62" t="str">
        <f ca="1">IF(OFFSET(Nafnalisti!$C$3,MATCH($B346,Nafnalisti!$B$4:$B$425,0),COUNTA($D$3:E$3))=0,"",OFFSET(Nafnalisti!$C$3,MATCH($B346,Nafnalisti!$B$4:$B$425,0),COUNTA($D$3:E$3)))</f>
        <v/>
      </c>
      <c r="F346" s="62" t="str">
        <f ca="1">IF(OFFSET(Nafnalisti!$C$3,MATCH($B346,Nafnalisti!$B$4:$B$425,0),COUNTA($D$3:F$3))=0,"",OFFSET(Nafnalisti!$C$3,MATCH($B346,Nafnalisti!$B$4:$B$425,0),COUNTA($D$3:F$3)))</f>
        <v/>
      </c>
      <c r="G346" s="62" t="str">
        <f ca="1">IF(OFFSET(Nafnalisti!$C$3,MATCH($B346,Nafnalisti!$B$4:$B$425,0),COUNTA($D$3:G$3))=0,"",OFFSET(Nafnalisti!$C$3,MATCH($B346,Nafnalisti!$B$4:$B$425,0),COUNTA($D$3:G$3)))</f>
        <v/>
      </c>
      <c r="H346" s="62" t="str">
        <f ca="1">IF(OFFSET(Nafnalisti!$C$3,MATCH($B346,Nafnalisti!$B$4:$B$425,0),COUNTA($D$3:H$3))=0,"",OFFSET(Nafnalisti!$C$3,MATCH($B346,Nafnalisti!$B$4:$B$425,0),COUNTA($D$3:H$3)))</f>
        <v/>
      </c>
      <c r="I346" s="62" t="str">
        <f ca="1">IF(OFFSET(Nafnalisti!$C$3,MATCH($B346,Nafnalisti!$B$4:$B$425,0),COUNTA($D$3:I$3))=0,"",OFFSET(Nafnalisti!$C$3,MATCH($B346,Nafnalisti!$B$4:$B$425,0),COUNTA($D$3:I$3)))</f>
        <v/>
      </c>
      <c r="J346" s="62" t="str">
        <f ca="1">IF(OFFSET(Nafnalisti!$C$3,MATCH($B346,Nafnalisti!$B$4:$B$425,0),COUNTA($D$3:J$3))=0,"",OFFSET(Nafnalisti!$C$3,MATCH($B346,Nafnalisti!$B$4:$B$425,0),COUNTA($D$3:J$3)))</f>
        <v/>
      </c>
      <c r="K346" s="62" t="str">
        <f ca="1">IF(OFFSET(Nafnalisti!$C$3,MATCH($B346,Nafnalisti!$B$4:$B$425,0),COUNTA($D$3:K$3))=0,"",OFFSET(Nafnalisti!$C$3,MATCH($B346,Nafnalisti!$B$4:$B$425,0),COUNTA($D$3:K$3)))</f>
        <v/>
      </c>
      <c r="L346" s="62" t="str">
        <f ca="1">IF(OFFSET(Nafnalisti!$C$3,MATCH($B346,Nafnalisti!$B$4:$B$425,0),COUNTA($D$3:L$3))=0,"",OFFSET(Nafnalisti!$C$3,MATCH($B346,Nafnalisti!$B$4:$B$425,0),COUNTA($D$3:L$3)))</f>
        <v/>
      </c>
      <c r="M346" s="62" t="str">
        <f ca="1">IF(OFFSET(Nafnalisti!$C$3,MATCH($B346,Nafnalisti!$B$4:$B$425,0),COUNTA($D$3:M$3))=0,"",OFFSET(Nafnalisti!$C$3,MATCH($B346,Nafnalisti!$B$4:$B$425,0),COUNTA($D$3:M$3)))</f>
        <v/>
      </c>
    </row>
    <row r="347" spans="1:13" x14ac:dyDescent="0.2">
      <c r="A347" s="60" t="str">
        <f ca="1">IF(COUNT($A$4:A346)+1&gt;MAX(Nafnalisti!$S$4:$S$425),"",A346+1)</f>
        <v/>
      </c>
      <c r="B347" s="61" t="str">
        <f ca="1">IF(A347="","",IFERROR(INDEX(Úrvinnsla!$B$2:$B$421,MATCH($A347,Úrvinnsla!$E$2:$E$421,0)),""))</f>
        <v/>
      </c>
      <c r="C347" s="63" t="str">
        <f ca="1">IFERROR(INDEX(Úrvinnsla!$C$2:$C$421,MATCH($A347,Úrvinnsla!$E$2:$E$421,0)),"")</f>
        <v/>
      </c>
      <c r="D347" s="62" t="str">
        <f ca="1">IF(OFFSET(Nafnalisti!$C$3,MATCH($B347,Nafnalisti!$B$4:$B$425,0),COUNTA($D$3:D$3))=0,"",OFFSET(Nafnalisti!$C$3,MATCH($B347,Nafnalisti!$B$4:$B$425,0),COUNTA($D$3:D$3)))</f>
        <v/>
      </c>
      <c r="E347" s="62" t="str">
        <f ca="1">IF(OFFSET(Nafnalisti!$C$3,MATCH($B347,Nafnalisti!$B$4:$B$425,0),COUNTA($D$3:E$3))=0,"",OFFSET(Nafnalisti!$C$3,MATCH($B347,Nafnalisti!$B$4:$B$425,0),COUNTA($D$3:E$3)))</f>
        <v/>
      </c>
      <c r="F347" s="62" t="str">
        <f ca="1">IF(OFFSET(Nafnalisti!$C$3,MATCH($B347,Nafnalisti!$B$4:$B$425,0),COUNTA($D$3:F$3))=0,"",OFFSET(Nafnalisti!$C$3,MATCH($B347,Nafnalisti!$B$4:$B$425,0),COUNTA($D$3:F$3)))</f>
        <v/>
      </c>
      <c r="G347" s="62" t="str">
        <f ca="1">IF(OFFSET(Nafnalisti!$C$3,MATCH($B347,Nafnalisti!$B$4:$B$425,0),COUNTA($D$3:G$3))=0,"",OFFSET(Nafnalisti!$C$3,MATCH($B347,Nafnalisti!$B$4:$B$425,0),COUNTA($D$3:G$3)))</f>
        <v/>
      </c>
      <c r="H347" s="62" t="str">
        <f ca="1">IF(OFFSET(Nafnalisti!$C$3,MATCH($B347,Nafnalisti!$B$4:$B$425,0),COUNTA($D$3:H$3))=0,"",OFFSET(Nafnalisti!$C$3,MATCH($B347,Nafnalisti!$B$4:$B$425,0),COUNTA($D$3:H$3)))</f>
        <v/>
      </c>
      <c r="I347" s="62" t="str">
        <f ca="1">IF(OFFSET(Nafnalisti!$C$3,MATCH($B347,Nafnalisti!$B$4:$B$425,0),COUNTA($D$3:I$3))=0,"",OFFSET(Nafnalisti!$C$3,MATCH($B347,Nafnalisti!$B$4:$B$425,0),COUNTA($D$3:I$3)))</f>
        <v/>
      </c>
      <c r="J347" s="62" t="str">
        <f ca="1">IF(OFFSET(Nafnalisti!$C$3,MATCH($B347,Nafnalisti!$B$4:$B$425,0),COUNTA($D$3:J$3))=0,"",OFFSET(Nafnalisti!$C$3,MATCH($B347,Nafnalisti!$B$4:$B$425,0),COUNTA($D$3:J$3)))</f>
        <v/>
      </c>
      <c r="K347" s="62" t="str">
        <f ca="1">IF(OFFSET(Nafnalisti!$C$3,MATCH($B347,Nafnalisti!$B$4:$B$425,0),COUNTA($D$3:K$3))=0,"",OFFSET(Nafnalisti!$C$3,MATCH($B347,Nafnalisti!$B$4:$B$425,0),COUNTA($D$3:K$3)))</f>
        <v/>
      </c>
      <c r="L347" s="62" t="str">
        <f ca="1">IF(OFFSET(Nafnalisti!$C$3,MATCH($B347,Nafnalisti!$B$4:$B$425,0),COUNTA($D$3:L$3))=0,"",OFFSET(Nafnalisti!$C$3,MATCH($B347,Nafnalisti!$B$4:$B$425,0),COUNTA($D$3:L$3)))</f>
        <v/>
      </c>
      <c r="M347" s="62" t="str">
        <f ca="1">IF(OFFSET(Nafnalisti!$C$3,MATCH($B347,Nafnalisti!$B$4:$B$425,0),COUNTA($D$3:M$3))=0,"",OFFSET(Nafnalisti!$C$3,MATCH($B347,Nafnalisti!$B$4:$B$425,0),COUNTA($D$3:M$3)))</f>
        <v/>
      </c>
    </row>
    <row r="348" spans="1:13" x14ac:dyDescent="0.2">
      <c r="A348" s="60" t="str">
        <f ca="1">IF(COUNT($A$4:A347)+1&gt;MAX(Nafnalisti!$S$4:$S$425),"",A347+1)</f>
        <v/>
      </c>
      <c r="B348" s="61" t="str">
        <f ca="1">IF(A348="","",IFERROR(INDEX(Úrvinnsla!$B$2:$B$421,MATCH($A348,Úrvinnsla!$E$2:$E$421,0)),""))</f>
        <v/>
      </c>
      <c r="C348" s="63" t="str">
        <f ca="1">IFERROR(INDEX(Úrvinnsla!$C$2:$C$421,MATCH($A348,Úrvinnsla!$E$2:$E$421,0)),"")</f>
        <v/>
      </c>
      <c r="D348" s="62" t="str">
        <f ca="1">IF(OFFSET(Nafnalisti!$C$3,MATCH($B348,Nafnalisti!$B$4:$B$425,0),COUNTA($D$3:D$3))=0,"",OFFSET(Nafnalisti!$C$3,MATCH($B348,Nafnalisti!$B$4:$B$425,0),COUNTA($D$3:D$3)))</f>
        <v/>
      </c>
      <c r="E348" s="62" t="str">
        <f ca="1">IF(OFFSET(Nafnalisti!$C$3,MATCH($B348,Nafnalisti!$B$4:$B$425,0),COUNTA($D$3:E$3))=0,"",OFFSET(Nafnalisti!$C$3,MATCH($B348,Nafnalisti!$B$4:$B$425,0),COUNTA($D$3:E$3)))</f>
        <v/>
      </c>
      <c r="F348" s="62" t="str">
        <f ca="1">IF(OFFSET(Nafnalisti!$C$3,MATCH($B348,Nafnalisti!$B$4:$B$425,0),COUNTA($D$3:F$3))=0,"",OFFSET(Nafnalisti!$C$3,MATCH($B348,Nafnalisti!$B$4:$B$425,0),COUNTA($D$3:F$3)))</f>
        <v/>
      </c>
      <c r="G348" s="62" t="str">
        <f ca="1">IF(OFFSET(Nafnalisti!$C$3,MATCH($B348,Nafnalisti!$B$4:$B$425,0),COUNTA($D$3:G$3))=0,"",OFFSET(Nafnalisti!$C$3,MATCH($B348,Nafnalisti!$B$4:$B$425,0),COUNTA($D$3:G$3)))</f>
        <v/>
      </c>
      <c r="H348" s="62" t="str">
        <f ca="1">IF(OFFSET(Nafnalisti!$C$3,MATCH($B348,Nafnalisti!$B$4:$B$425,0),COUNTA($D$3:H$3))=0,"",OFFSET(Nafnalisti!$C$3,MATCH($B348,Nafnalisti!$B$4:$B$425,0),COUNTA($D$3:H$3)))</f>
        <v/>
      </c>
      <c r="I348" s="62" t="str">
        <f ca="1">IF(OFFSET(Nafnalisti!$C$3,MATCH($B348,Nafnalisti!$B$4:$B$425,0),COUNTA($D$3:I$3))=0,"",OFFSET(Nafnalisti!$C$3,MATCH($B348,Nafnalisti!$B$4:$B$425,0),COUNTA($D$3:I$3)))</f>
        <v/>
      </c>
      <c r="J348" s="62" t="str">
        <f ca="1">IF(OFFSET(Nafnalisti!$C$3,MATCH($B348,Nafnalisti!$B$4:$B$425,0),COUNTA($D$3:J$3))=0,"",OFFSET(Nafnalisti!$C$3,MATCH($B348,Nafnalisti!$B$4:$B$425,0),COUNTA($D$3:J$3)))</f>
        <v/>
      </c>
      <c r="K348" s="62" t="str">
        <f ca="1">IF(OFFSET(Nafnalisti!$C$3,MATCH($B348,Nafnalisti!$B$4:$B$425,0),COUNTA($D$3:K$3))=0,"",OFFSET(Nafnalisti!$C$3,MATCH($B348,Nafnalisti!$B$4:$B$425,0),COUNTA($D$3:K$3)))</f>
        <v/>
      </c>
      <c r="L348" s="62" t="str">
        <f ca="1">IF(OFFSET(Nafnalisti!$C$3,MATCH($B348,Nafnalisti!$B$4:$B$425,0),COUNTA($D$3:L$3))=0,"",OFFSET(Nafnalisti!$C$3,MATCH($B348,Nafnalisti!$B$4:$B$425,0),COUNTA($D$3:L$3)))</f>
        <v/>
      </c>
      <c r="M348" s="62" t="str">
        <f ca="1">IF(OFFSET(Nafnalisti!$C$3,MATCH($B348,Nafnalisti!$B$4:$B$425,0),COUNTA($D$3:M$3))=0,"",OFFSET(Nafnalisti!$C$3,MATCH($B348,Nafnalisti!$B$4:$B$425,0),COUNTA($D$3:M$3)))</f>
        <v/>
      </c>
    </row>
    <row r="349" spans="1:13" x14ac:dyDescent="0.2">
      <c r="A349" s="60" t="str">
        <f ca="1">IF(COUNT($A$4:A348)+1&gt;MAX(Nafnalisti!$S$4:$S$425),"",A348+1)</f>
        <v/>
      </c>
      <c r="B349" s="61" t="str">
        <f ca="1">IF(A349="","",IFERROR(INDEX(Úrvinnsla!$B$2:$B$421,MATCH($A349,Úrvinnsla!$E$2:$E$421,0)),""))</f>
        <v/>
      </c>
      <c r="C349" s="63" t="str">
        <f ca="1">IFERROR(INDEX(Úrvinnsla!$C$2:$C$421,MATCH($A349,Úrvinnsla!$E$2:$E$421,0)),"")</f>
        <v/>
      </c>
      <c r="D349" s="62" t="str">
        <f ca="1">IF(OFFSET(Nafnalisti!$C$3,MATCH($B349,Nafnalisti!$B$4:$B$425,0),COUNTA($D$3:D$3))=0,"",OFFSET(Nafnalisti!$C$3,MATCH($B349,Nafnalisti!$B$4:$B$425,0),COUNTA($D$3:D$3)))</f>
        <v/>
      </c>
      <c r="E349" s="62" t="str">
        <f ca="1">IF(OFFSET(Nafnalisti!$C$3,MATCH($B349,Nafnalisti!$B$4:$B$425,0),COUNTA($D$3:E$3))=0,"",OFFSET(Nafnalisti!$C$3,MATCH($B349,Nafnalisti!$B$4:$B$425,0),COUNTA($D$3:E$3)))</f>
        <v/>
      </c>
      <c r="F349" s="62" t="str">
        <f ca="1">IF(OFFSET(Nafnalisti!$C$3,MATCH($B349,Nafnalisti!$B$4:$B$425,0),COUNTA($D$3:F$3))=0,"",OFFSET(Nafnalisti!$C$3,MATCH($B349,Nafnalisti!$B$4:$B$425,0),COUNTA($D$3:F$3)))</f>
        <v/>
      </c>
      <c r="G349" s="62" t="str">
        <f ca="1">IF(OFFSET(Nafnalisti!$C$3,MATCH($B349,Nafnalisti!$B$4:$B$425,0),COUNTA($D$3:G$3))=0,"",OFFSET(Nafnalisti!$C$3,MATCH($B349,Nafnalisti!$B$4:$B$425,0),COUNTA($D$3:G$3)))</f>
        <v/>
      </c>
      <c r="H349" s="62" t="str">
        <f ca="1">IF(OFFSET(Nafnalisti!$C$3,MATCH($B349,Nafnalisti!$B$4:$B$425,0),COUNTA($D$3:H$3))=0,"",OFFSET(Nafnalisti!$C$3,MATCH($B349,Nafnalisti!$B$4:$B$425,0),COUNTA($D$3:H$3)))</f>
        <v/>
      </c>
      <c r="I349" s="62" t="str">
        <f ca="1">IF(OFFSET(Nafnalisti!$C$3,MATCH($B349,Nafnalisti!$B$4:$B$425,0),COUNTA($D$3:I$3))=0,"",OFFSET(Nafnalisti!$C$3,MATCH($B349,Nafnalisti!$B$4:$B$425,0),COUNTA($D$3:I$3)))</f>
        <v/>
      </c>
      <c r="J349" s="62" t="str">
        <f ca="1">IF(OFFSET(Nafnalisti!$C$3,MATCH($B349,Nafnalisti!$B$4:$B$425,0),COUNTA($D$3:J$3))=0,"",OFFSET(Nafnalisti!$C$3,MATCH($B349,Nafnalisti!$B$4:$B$425,0),COUNTA($D$3:J$3)))</f>
        <v/>
      </c>
      <c r="K349" s="62" t="str">
        <f ca="1">IF(OFFSET(Nafnalisti!$C$3,MATCH($B349,Nafnalisti!$B$4:$B$425,0),COUNTA($D$3:K$3))=0,"",OFFSET(Nafnalisti!$C$3,MATCH($B349,Nafnalisti!$B$4:$B$425,0),COUNTA($D$3:K$3)))</f>
        <v/>
      </c>
      <c r="L349" s="62" t="str">
        <f ca="1">IF(OFFSET(Nafnalisti!$C$3,MATCH($B349,Nafnalisti!$B$4:$B$425,0),COUNTA($D$3:L$3))=0,"",OFFSET(Nafnalisti!$C$3,MATCH($B349,Nafnalisti!$B$4:$B$425,0),COUNTA($D$3:L$3)))</f>
        <v/>
      </c>
      <c r="M349" s="62" t="str">
        <f ca="1">IF(OFFSET(Nafnalisti!$C$3,MATCH($B349,Nafnalisti!$B$4:$B$425,0),COUNTA($D$3:M$3))=0,"",OFFSET(Nafnalisti!$C$3,MATCH($B349,Nafnalisti!$B$4:$B$425,0),COUNTA($D$3:M$3)))</f>
        <v/>
      </c>
    </row>
    <row r="350" spans="1:13" x14ac:dyDescent="0.2">
      <c r="A350" s="60" t="str">
        <f ca="1">IF(COUNT($A$4:A349)+1&gt;MAX(Nafnalisti!$S$4:$S$425),"",A349+1)</f>
        <v/>
      </c>
      <c r="B350" s="61" t="str">
        <f ca="1">IF(A350="","",IFERROR(INDEX(Úrvinnsla!$B$2:$B$421,MATCH($A350,Úrvinnsla!$E$2:$E$421,0)),""))</f>
        <v/>
      </c>
      <c r="C350" s="63" t="str">
        <f ca="1">IFERROR(INDEX(Úrvinnsla!$C$2:$C$421,MATCH($A350,Úrvinnsla!$E$2:$E$421,0)),"")</f>
        <v/>
      </c>
      <c r="D350" s="62" t="str">
        <f ca="1">IF(OFFSET(Nafnalisti!$C$3,MATCH($B350,Nafnalisti!$B$4:$B$425,0),COUNTA($D$3:D$3))=0,"",OFFSET(Nafnalisti!$C$3,MATCH($B350,Nafnalisti!$B$4:$B$425,0),COUNTA($D$3:D$3)))</f>
        <v/>
      </c>
      <c r="E350" s="62" t="str">
        <f ca="1">IF(OFFSET(Nafnalisti!$C$3,MATCH($B350,Nafnalisti!$B$4:$B$425,0),COUNTA($D$3:E$3))=0,"",OFFSET(Nafnalisti!$C$3,MATCH($B350,Nafnalisti!$B$4:$B$425,0),COUNTA($D$3:E$3)))</f>
        <v/>
      </c>
      <c r="F350" s="62" t="str">
        <f ca="1">IF(OFFSET(Nafnalisti!$C$3,MATCH($B350,Nafnalisti!$B$4:$B$425,0),COUNTA($D$3:F$3))=0,"",OFFSET(Nafnalisti!$C$3,MATCH($B350,Nafnalisti!$B$4:$B$425,0),COUNTA($D$3:F$3)))</f>
        <v/>
      </c>
      <c r="G350" s="62" t="str">
        <f ca="1">IF(OFFSET(Nafnalisti!$C$3,MATCH($B350,Nafnalisti!$B$4:$B$425,0),COUNTA($D$3:G$3))=0,"",OFFSET(Nafnalisti!$C$3,MATCH($B350,Nafnalisti!$B$4:$B$425,0),COUNTA($D$3:G$3)))</f>
        <v/>
      </c>
      <c r="H350" s="62" t="str">
        <f ca="1">IF(OFFSET(Nafnalisti!$C$3,MATCH($B350,Nafnalisti!$B$4:$B$425,0),COUNTA($D$3:H$3))=0,"",OFFSET(Nafnalisti!$C$3,MATCH($B350,Nafnalisti!$B$4:$B$425,0),COUNTA($D$3:H$3)))</f>
        <v/>
      </c>
      <c r="I350" s="62" t="str">
        <f ca="1">IF(OFFSET(Nafnalisti!$C$3,MATCH($B350,Nafnalisti!$B$4:$B$425,0),COUNTA($D$3:I$3))=0,"",OFFSET(Nafnalisti!$C$3,MATCH($B350,Nafnalisti!$B$4:$B$425,0),COUNTA($D$3:I$3)))</f>
        <v/>
      </c>
      <c r="J350" s="62" t="str">
        <f ca="1">IF(OFFSET(Nafnalisti!$C$3,MATCH($B350,Nafnalisti!$B$4:$B$425,0),COUNTA($D$3:J$3))=0,"",OFFSET(Nafnalisti!$C$3,MATCH($B350,Nafnalisti!$B$4:$B$425,0),COUNTA($D$3:J$3)))</f>
        <v/>
      </c>
      <c r="K350" s="62" t="str">
        <f ca="1">IF(OFFSET(Nafnalisti!$C$3,MATCH($B350,Nafnalisti!$B$4:$B$425,0),COUNTA($D$3:K$3))=0,"",OFFSET(Nafnalisti!$C$3,MATCH($B350,Nafnalisti!$B$4:$B$425,0),COUNTA($D$3:K$3)))</f>
        <v/>
      </c>
      <c r="L350" s="62" t="str">
        <f ca="1">IF(OFFSET(Nafnalisti!$C$3,MATCH($B350,Nafnalisti!$B$4:$B$425,0),COUNTA($D$3:L$3))=0,"",OFFSET(Nafnalisti!$C$3,MATCH($B350,Nafnalisti!$B$4:$B$425,0),COUNTA($D$3:L$3)))</f>
        <v/>
      </c>
      <c r="M350" s="62" t="str">
        <f ca="1">IF(OFFSET(Nafnalisti!$C$3,MATCH($B350,Nafnalisti!$B$4:$B$425,0),COUNTA($D$3:M$3))=0,"",OFFSET(Nafnalisti!$C$3,MATCH($B350,Nafnalisti!$B$4:$B$425,0),COUNTA($D$3:M$3)))</f>
        <v/>
      </c>
    </row>
    <row r="351" spans="1:13" x14ac:dyDescent="0.2">
      <c r="A351" s="60" t="str">
        <f ca="1">IF(COUNT($A$4:A350)+1&gt;MAX(Nafnalisti!$S$4:$S$425),"",A350+1)</f>
        <v/>
      </c>
      <c r="B351" s="61" t="str">
        <f ca="1">IF(A351="","",IFERROR(INDEX(Úrvinnsla!$B$2:$B$421,MATCH($A351,Úrvinnsla!$E$2:$E$421,0)),""))</f>
        <v/>
      </c>
      <c r="C351" s="63" t="str">
        <f ca="1">IFERROR(INDEX(Úrvinnsla!$C$2:$C$421,MATCH($A351,Úrvinnsla!$E$2:$E$421,0)),"")</f>
        <v/>
      </c>
      <c r="D351" s="62" t="str">
        <f ca="1">IF(OFFSET(Nafnalisti!$C$3,MATCH($B351,Nafnalisti!$B$4:$B$425,0),COUNTA($D$3:D$3))=0,"",OFFSET(Nafnalisti!$C$3,MATCH($B351,Nafnalisti!$B$4:$B$425,0),COUNTA($D$3:D$3)))</f>
        <v/>
      </c>
      <c r="E351" s="62" t="str">
        <f ca="1">IF(OFFSET(Nafnalisti!$C$3,MATCH($B351,Nafnalisti!$B$4:$B$425,0),COUNTA($D$3:E$3))=0,"",OFFSET(Nafnalisti!$C$3,MATCH($B351,Nafnalisti!$B$4:$B$425,0),COUNTA($D$3:E$3)))</f>
        <v/>
      </c>
      <c r="F351" s="62" t="str">
        <f ca="1">IF(OFFSET(Nafnalisti!$C$3,MATCH($B351,Nafnalisti!$B$4:$B$425,0),COUNTA($D$3:F$3))=0,"",OFFSET(Nafnalisti!$C$3,MATCH($B351,Nafnalisti!$B$4:$B$425,0),COUNTA($D$3:F$3)))</f>
        <v/>
      </c>
      <c r="G351" s="62" t="str">
        <f ca="1">IF(OFFSET(Nafnalisti!$C$3,MATCH($B351,Nafnalisti!$B$4:$B$425,0),COUNTA($D$3:G$3))=0,"",OFFSET(Nafnalisti!$C$3,MATCH($B351,Nafnalisti!$B$4:$B$425,0),COUNTA($D$3:G$3)))</f>
        <v/>
      </c>
      <c r="H351" s="62" t="str">
        <f ca="1">IF(OFFSET(Nafnalisti!$C$3,MATCH($B351,Nafnalisti!$B$4:$B$425,0),COUNTA($D$3:H$3))=0,"",OFFSET(Nafnalisti!$C$3,MATCH($B351,Nafnalisti!$B$4:$B$425,0),COUNTA($D$3:H$3)))</f>
        <v/>
      </c>
      <c r="I351" s="62" t="str">
        <f ca="1">IF(OFFSET(Nafnalisti!$C$3,MATCH($B351,Nafnalisti!$B$4:$B$425,0),COUNTA($D$3:I$3))=0,"",OFFSET(Nafnalisti!$C$3,MATCH($B351,Nafnalisti!$B$4:$B$425,0),COUNTA($D$3:I$3)))</f>
        <v/>
      </c>
      <c r="J351" s="62" t="str">
        <f ca="1">IF(OFFSET(Nafnalisti!$C$3,MATCH($B351,Nafnalisti!$B$4:$B$425,0),COUNTA($D$3:J$3))=0,"",OFFSET(Nafnalisti!$C$3,MATCH($B351,Nafnalisti!$B$4:$B$425,0),COUNTA($D$3:J$3)))</f>
        <v/>
      </c>
      <c r="K351" s="62" t="str">
        <f ca="1">IF(OFFSET(Nafnalisti!$C$3,MATCH($B351,Nafnalisti!$B$4:$B$425,0),COUNTA($D$3:K$3))=0,"",OFFSET(Nafnalisti!$C$3,MATCH($B351,Nafnalisti!$B$4:$B$425,0),COUNTA($D$3:K$3)))</f>
        <v/>
      </c>
      <c r="L351" s="62" t="str">
        <f ca="1">IF(OFFSET(Nafnalisti!$C$3,MATCH($B351,Nafnalisti!$B$4:$B$425,0),COUNTA($D$3:L$3))=0,"",OFFSET(Nafnalisti!$C$3,MATCH($B351,Nafnalisti!$B$4:$B$425,0),COUNTA($D$3:L$3)))</f>
        <v/>
      </c>
      <c r="M351" s="62" t="str">
        <f ca="1">IF(OFFSET(Nafnalisti!$C$3,MATCH($B351,Nafnalisti!$B$4:$B$425,0),COUNTA($D$3:M$3))=0,"",OFFSET(Nafnalisti!$C$3,MATCH($B351,Nafnalisti!$B$4:$B$425,0),COUNTA($D$3:M$3)))</f>
        <v/>
      </c>
    </row>
    <row r="352" spans="1:13" x14ac:dyDescent="0.2">
      <c r="A352" s="60" t="str">
        <f ca="1">IF(COUNT($A$4:A351)+1&gt;MAX(Nafnalisti!$S$4:$S$425),"",A351+1)</f>
        <v/>
      </c>
      <c r="B352" s="61" t="str">
        <f ca="1">IF(A352="","",IFERROR(INDEX(Úrvinnsla!$B$2:$B$421,MATCH($A352,Úrvinnsla!$E$2:$E$421,0)),""))</f>
        <v/>
      </c>
      <c r="C352" s="63" t="str">
        <f ca="1">IFERROR(INDEX(Úrvinnsla!$C$2:$C$421,MATCH($A352,Úrvinnsla!$E$2:$E$421,0)),"")</f>
        <v/>
      </c>
      <c r="D352" s="62" t="str">
        <f ca="1">IF(OFFSET(Nafnalisti!$C$3,MATCH($B352,Nafnalisti!$B$4:$B$425,0),COUNTA($D$3:D$3))=0,"",OFFSET(Nafnalisti!$C$3,MATCH($B352,Nafnalisti!$B$4:$B$425,0),COUNTA($D$3:D$3)))</f>
        <v/>
      </c>
      <c r="E352" s="62" t="str">
        <f ca="1">IF(OFFSET(Nafnalisti!$C$3,MATCH($B352,Nafnalisti!$B$4:$B$425,0),COUNTA($D$3:E$3))=0,"",OFFSET(Nafnalisti!$C$3,MATCH($B352,Nafnalisti!$B$4:$B$425,0),COUNTA($D$3:E$3)))</f>
        <v/>
      </c>
      <c r="F352" s="62" t="str">
        <f ca="1">IF(OFFSET(Nafnalisti!$C$3,MATCH($B352,Nafnalisti!$B$4:$B$425,0),COUNTA($D$3:F$3))=0,"",OFFSET(Nafnalisti!$C$3,MATCH($B352,Nafnalisti!$B$4:$B$425,0),COUNTA($D$3:F$3)))</f>
        <v/>
      </c>
      <c r="G352" s="62" t="str">
        <f ca="1">IF(OFFSET(Nafnalisti!$C$3,MATCH($B352,Nafnalisti!$B$4:$B$425,0),COUNTA($D$3:G$3))=0,"",OFFSET(Nafnalisti!$C$3,MATCH($B352,Nafnalisti!$B$4:$B$425,0),COUNTA($D$3:G$3)))</f>
        <v/>
      </c>
      <c r="H352" s="62" t="str">
        <f ca="1">IF(OFFSET(Nafnalisti!$C$3,MATCH($B352,Nafnalisti!$B$4:$B$425,0),COUNTA($D$3:H$3))=0,"",OFFSET(Nafnalisti!$C$3,MATCH($B352,Nafnalisti!$B$4:$B$425,0),COUNTA($D$3:H$3)))</f>
        <v/>
      </c>
      <c r="I352" s="62" t="str">
        <f ca="1">IF(OFFSET(Nafnalisti!$C$3,MATCH($B352,Nafnalisti!$B$4:$B$425,0),COUNTA($D$3:I$3))=0,"",OFFSET(Nafnalisti!$C$3,MATCH($B352,Nafnalisti!$B$4:$B$425,0),COUNTA($D$3:I$3)))</f>
        <v/>
      </c>
      <c r="J352" s="62" t="str">
        <f ca="1">IF(OFFSET(Nafnalisti!$C$3,MATCH($B352,Nafnalisti!$B$4:$B$425,0),COUNTA($D$3:J$3))=0,"",OFFSET(Nafnalisti!$C$3,MATCH($B352,Nafnalisti!$B$4:$B$425,0),COUNTA($D$3:J$3)))</f>
        <v/>
      </c>
      <c r="K352" s="62" t="str">
        <f ca="1">IF(OFFSET(Nafnalisti!$C$3,MATCH($B352,Nafnalisti!$B$4:$B$425,0),COUNTA($D$3:K$3))=0,"",OFFSET(Nafnalisti!$C$3,MATCH($B352,Nafnalisti!$B$4:$B$425,0),COUNTA($D$3:K$3)))</f>
        <v/>
      </c>
      <c r="L352" s="62" t="str">
        <f ca="1">IF(OFFSET(Nafnalisti!$C$3,MATCH($B352,Nafnalisti!$B$4:$B$425,0),COUNTA($D$3:L$3))=0,"",OFFSET(Nafnalisti!$C$3,MATCH($B352,Nafnalisti!$B$4:$B$425,0),COUNTA($D$3:L$3)))</f>
        <v/>
      </c>
      <c r="M352" s="62" t="str">
        <f ca="1">IF(OFFSET(Nafnalisti!$C$3,MATCH($B352,Nafnalisti!$B$4:$B$425,0),COUNTA($D$3:M$3))=0,"",OFFSET(Nafnalisti!$C$3,MATCH($B352,Nafnalisti!$B$4:$B$425,0),COUNTA($D$3:M$3)))</f>
        <v/>
      </c>
    </row>
    <row r="353" spans="1:13" x14ac:dyDescent="0.2">
      <c r="A353" s="60" t="str">
        <f ca="1">IF(COUNT($A$4:A352)+1&gt;MAX(Nafnalisti!$S$4:$S$425),"",A352+1)</f>
        <v/>
      </c>
      <c r="B353" s="61" t="str">
        <f ca="1">IF(A353="","",IFERROR(INDEX(Úrvinnsla!$B$2:$B$421,MATCH($A353,Úrvinnsla!$E$2:$E$421,0)),""))</f>
        <v/>
      </c>
      <c r="C353" s="63" t="str">
        <f ca="1">IFERROR(INDEX(Úrvinnsla!$C$2:$C$421,MATCH($A353,Úrvinnsla!$E$2:$E$421,0)),"")</f>
        <v/>
      </c>
      <c r="D353" s="62" t="str">
        <f ca="1">IF(OFFSET(Nafnalisti!$C$3,MATCH($B353,Nafnalisti!$B$4:$B$425,0),COUNTA($D$3:D$3))=0,"",OFFSET(Nafnalisti!$C$3,MATCH($B353,Nafnalisti!$B$4:$B$425,0),COUNTA($D$3:D$3)))</f>
        <v/>
      </c>
      <c r="E353" s="62" t="str">
        <f ca="1">IF(OFFSET(Nafnalisti!$C$3,MATCH($B353,Nafnalisti!$B$4:$B$425,0),COUNTA($D$3:E$3))=0,"",OFFSET(Nafnalisti!$C$3,MATCH($B353,Nafnalisti!$B$4:$B$425,0),COUNTA($D$3:E$3)))</f>
        <v/>
      </c>
      <c r="F353" s="62" t="str">
        <f ca="1">IF(OFFSET(Nafnalisti!$C$3,MATCH($B353,Nafnalisti!$B$4:$B$425,0),COUNTA($D$3:F$3))=0,"",OFFSET(Nafnalisti!$C$3,MATCH($B353,Nafnalisti!$B$4:$B$425,0),COUNTA($D$3:F$3)))</f>
        <v/>
      </c>
      <c r="G353" s="62" t="str">
        <f ca="1">IF(OFFSET(Nafnalisti!$C$3,MATCH($B353,Nafnalisti!$B$4:$B$425,0),COUNTA($D$3:G$3))=0,"",OFFSET(Nafnalisti!$C$3,MATCH($B353,Nafnalisti!$B$4:$B$425,0),COUNTA($D$3:G$3)))</f>
        <v/>
      </c>
      <c r="H353" s="62" t="str">
        <f ca="1">IF(OFFSET(Nafnalisti!$C$3,MATCH($B353,Nafnalisti!$B$4:$B$425,0),COUNTA($D$3:H$3))=0,"",OFFSET(Nafnalisti!$C$3,MATCH($B353,Nafnalisti!$B$4:$B$425,0),COUNTA($D$3:H$3)))</f>
        <v/>
      </c>
      <c r="I353" s="62" t="str">
        <f ca="1">IF(OFFSET(Nafnalisti!$C$3,MATCH($B353,Nafnalisti!$B$4:$B$425,0),COUNTA($D$3:I$3))=0,"",OFFSET(Nafnalisti!$C$3,MATCH($B353,Nafnalisti!$B$4:$B$425,0),COUNTA($D$3:I$3)))</f>
        <v/>
      </c>
      <c r="J353" s="62" t="str">
        <f ca="1">IF(OFFSET(Nafnalisti!$C$3,MATCH($B353,Nafnalisti!$B$4:$B$425,0),COUNTA($D$3:J$3))=0,"",OFFSET(Nafnalisti!$C$3,MATCH($B353,Nafnalisti!$B$4:$B$425,0),COUNTA($D$3:J$3)))</f>
        <v/>
      </c>
      <c r="K353" s="62" t="str">
        <f ca="1">IF(OFFSET(Nafnalisti!$C$3,MATCH($B353,Nafnalisti!$B$4:$B$425,0),COUNTA($D$3:K$3))=0,"",OFFSET(Nafnalisti!$C$3,MATCH($B353,Nafnalisti!$B$4:$B$425,0),COUNTA($D$3:K$3)))</f>
        <v/>
      </c>
      <c r="L353" s="62" t="str">
        <f ca="1">IF(OFFSET(Nafnalisti!$C$3,MATCH($B353,Nafnalisti!$B$4:$B$425,0),COUNTA($D$3:L$3))=0,"",OFFSET(Nafnalisti!$C$3,MATCH($B353,Nafnalisti!$B$4:$B$425,0),COUNTA($D$3:L$3)))</f>
        <v/>
      </c>
      <c r="M353" s="62" t="str">
        <f ca="1">IF(OFFSET(Nafnalisti!$C$3,MATCH($B353,Nafnalisti!$B$4:$B$425,0),COUNTA($D$3:M$3))=0,"",OFFSET(Nafnalisti!$C$3,MATCH($B353,Nafnalisti!$B$4:$B$425,0),COUNTA($D$3:M$3)))</f>
        <v/>
      </c>
    </row>
    <row r="354" spans="1:13" x14ac:dyDescent="0.2">
      <c r="A354" s="60" t="str">
        <f ca="1">IF(COUNT($A$4:A353)+1&gt;MAX(Nafnalisti!$S$4:$S$425),"",A353+1)</f>
        <v/>
      </c>
      <c r="B354" s="61" t="str">
        <f ca="1">IF(A354="","",IFERROR(INDEX(Úrvinnsla!$B$2:$B$421,MATCH($A354,Úrvinnsla!$E$2:$E$421,0)),""))</f>
        <v/>
      </c>
      <c r="C354" s="63" t="str">
        <f ca="1">IFERROR(INDEX(Úrvinnsla!$C$2:$C$421,MATCH($A354,Úrvinnsla!$E$2:$E$421,0)),"")</f>
        <v/>
      </c>
      <c r="D354" s="62" t="str">
        <f ca="1">IF(OFFSET(Nafnalisti!$C$3,MATCH($B354,Nafnalisti!$B$4:$B$425,0),COUNTA($D$3:D$3))=0,"",OFFSET(Nafnalisti!$C$3,MATCH($B354,Nafnalisti!$B$4:$B$425,0),COUNTA($D$3:D$3)))</f>
        <v/>
      </c>
      <c r="E354" s="62" t="str">
        <f ca="1">IF(OFFSET(Nafnalisti!$C$3,MATCH($B354,Nafnalisti!$B$4:$B$425,0),COUNTA($D$3:E$3))=0,"",OFFSET(Nafnalisti!$C$3,MATCH($B354,Nafnalisti!$B$4:$B$425,0),COUNTA($D$3:E$3)))</f>
        <v/>
      </c>
      <c r="F354" s="62" t="str">
        <f ca="1">IF(OFFSET(Nafnalisti!$C$3,MATCH($B354,Nafnalisti!$B$4:$B$425,0),COUNTA($D$3:F$3))=0,"",OFFSET(Nafnalisti!$C$3,MATCH($B354,Nafnalisti!$B$4:$B$425,0),COUNTA($D$3:F$3)))</f>
        <v/>
      </c>
      <c r="G354" s="62" t="str">
        <f ca="1">IF(OFFSET(Nafnalisti!$C$3,MATCH($B354,Nafnalisti!$B$4:$B$425,0),COUNTA($D$3:G$3))=0,"",OFFSET(Nafnalisti!$C$3,MATCH($B354,Nafnalisti!$B$4:$B$425,0),COUNTA($D$3:G$3)))</f>
        <v/>
      </c>
      <c r="H354" s="62" t="str">
        <f ca="1">IF(OFFSET(Nafnalisti!$C$3,MATCH($B354,Nafnalisti!$B$4:$B$425,0),COUNTA($D$3:H$3))=0,"",OFFSET(Nafnalisti!$C$3,MATCH($B354,Nafnalisti!$B$4:$B$425,0),COUNTA($D$3:H$3)))</f>
        <v/>
      </c>
      <c r="I354" s="62" t="str">
        <f ca="1">IF(OFFSET(Nafnalisti!$C$3,MATCH($B354,Nafnalisti!$B$4:$B$425,0),COUNTA($D$3:I$3))=0,"",OFFSET(Nafnalisti!$C$3,MATCH($B354,Nafnalisti!$B$4:$B$425,0),COUNTA($D$3:I$3)))</f>
        <v/>
      </c>
      <c r="J354" s="62" t="str">
        <f ca="1">IF(OFFSET(Nafnalisti!$C$3,MATCH($B354,Nafnalisti!$B$4:$B$425,0),COUNTA($D$3:J$3))=0,"",OFFSET(Nafnalisti!$C$3,MATCH($B354,Nafnalisti!$B$4:$B$425,0),COUNTA($D$3:J$3)))</f>
        <v/>
      </c>
      <c r="K354" s="62" t="str">
        <f ca="1">IF(OFFSET(Nafnalisti!$C$3,MATCH($B354,Nafnalisti!$B$4:$B$425,0),COUNTA($D$3:K$3))=0,"",OFFSET(Nafnalisti!$C$3,MATCH($B354,Nafnalisti!$B$4:$B$425,0),COUNTA($D$3:K$3)))</f>
        <v/>
      </c>
      <c r="L354" s="62" t="str">
        <f ca="1">IF(OFFSET(Nafnalisti!$C$3,MATCH($B354,Nafnalisti!$B$4:$B$425,0),COUNTA($D$3:L$3))=0,"",OFFSET(Nafnalisti!$C$3,MATCH($B354,Nafnalisti!$B$4:$B$425,0),COUNTA($D$3:L$3)))</f>
        <v/>
      </c>
      <c r="M354" s="62" t="str">
        <f ca="1">IF(OFFSET(Nafnalisti!$C$3,MATCH($B354,Nafnalisti!$B$4:$B$425,0),COUNTA($D$3:M$3))=0,"",OFFSET(Nafnalisti!$C$3,MATCH($B354,Nafnalisti!$B$4:$B$425,0),COUNTA($D$3:M$3)))</f>
        <v/>
      </c>
    </row>
    <row r="355" spans="1:13" x14ac:dyDescent="0.2">
      <c r="A355" s="60" t="str">
        <f ca="1">IF(COUNT($A$4:A354)+1&gt;MAX(Nafnalisti!$S$4:$S$425),"",A354+1)</f>
        <v/>
      </c>
      <c r="B355" s="61" t="str">
        <f ca="1">IF(A355="","",IFERROR(INDEX(Úrvinnsla!$B$2:$B$421,MATCH($A355,Úrvinnsla!$E$2:$E$421,0)),""))</f>
        <v/>
      </c>
      <c r="C355" s="63" t="str">
        <f ca="1">IFERROR(INDEX(Úrvinnsla!$C$2:$C$421,MATCH($A355,Úrvinnsla!$E$2:$E$421,0)),"")</f>
        <v/>
      </c>
      <c r="D355" s="62" t="str">
        <f ca="1">IF(OFFSET(Nafnalisti!$C$3,MATCH($B355,Nafnalisti!$B$4:$B$425,0),COUNTA($D$3:D$3))=0,"",OFFSET(Nafnalisti!$C$3,MATCH($B355,Nafnalisti!$B$4:$B$425,0),COUNTA($D$3:D$3)))</f>
        <v/>
      </c>
      <c r="E355" s="62" t="str">
        <f ca="1">IF(OFFSET(Nafnalisti!$C$3,MATCH($B355,Nafnalisti!$B$4:$B$425,0),COUNTA($D$3:E$3))=0,"",OFFSET(Nafnalisti!$C$3,MATCH($B355,Nafnalisti!$B$4:$B$425,0),COUNTA($D$3:E$3)))</f>
        <v/>
      </c>
      <c r="F355" s="62" t="str">
        <f ca="1">IF(OFFSET(Nafnalisti!$C$3,MATCH($B355,Nafnalisti!$B$4:$B$425,0),COUNTA($D$3:F$3))=0,"",OFFSET(Nafnalisti!$C$3,MATCH($B355,Nafnalisti!$B$4:$B$425,0),COUNTA($D$3:F$3)))</f>
        <v/>
      </c>
      <c r="G355" s="62" t="str">
        <f ca="1">IF(OFFSET(Nafnalisti!$C$3,MATCH($B355,Nafnalisti!$B$4:$B$425,0),COUNTA($D$3:G$3))=0,"",OFFSET(Nafnalisti!$C$3,MATCH($B355,Nafnalisti!$B$4:$B$425,0),COUNTA($D$3:G$3)))</f>
        <v/>
      </c>
      <c r="H355" s="62" t="str">
        <f ca="1">IF(OFFSET(Nafnalisti!$C$3,MATCH($B355,Nafnalisti!$B$4:$B$425,0),COUNTA($D$3:H$3))=0,"",OFFSET(Nafnalisti!$C$3,MATCH($B355,Nafnalisti!$B$4:$B$425,0),COUNTA($D$3:H$3)))</f>
        <v/>
      </c>
      <c r="I355" s="62" t="str">
        <f ca="1">IF(OFFSET(Nafnalisti!$C$3,MATCH($B355,Nafnalisti!$B$4:$B$425,0),COUNTA($D$3:I$3))=0,"",OFFSET(Nafnalisti!$C$3,MATCH($B355,Nafnalisti!$B$4:$B$425,0),COUNTA($D$3:I$3)))</f>
        <v/>
      </c>
      <c r="J355" s="62" t="str">
        <f ca="1">IF(OFFSET(Nafnalisti!$C$3,MATCH($B355,Nafnalisti!$B$4:$B$425,0),COUNTA($D$3:J$3))=0,"",OFFSET(Nafnalisti!$C$3,MATCH($B355,Nafnalisti!$B$4:$B$425,0),COUNTA($D$3:J$3)))</f>
        <v/>
      </c>
      <c r="K355" s="62" t="str">
        <f ca="1">IF(OFFSET(Nafnalisti!$C$3,MATCH($B355,Nafnalisti!$B$4:$B$425,0),COUNTA($D$3:K$3))=0,"",OFFSET(Nafnalisti!$C$3,MATCH($B355,Nafnalisti!$B$4:$B$425,0),COUNTA($D$3:K$3)))</f>
        <v/>
      </c>
      <c r="L355" s="62" t="str">
        <f ca="1">IF(OFFSET(Nafnalisti!$C$3,MATCH($B355,Nafnalisti!$B$4:$B$425,0),COUNTA($D$3:L$3))=0,"",OFFSET(Nafnalisti!$C$3,MATCH($B355,Nafnalisti!$B$4:$B$425,0),COUNTA($D$3:L$3)))</f>
        <v/>
      </c>
      <c r="M355" s="62" t="str">
        <f ca="1">IF(OFFSET(Nafnalisti!$C$3,MATCH($B355,Nafnalisti!$B$4:$B$425,0),COUNTA($D$3:M$3))=0,"",OFFSET(Nafnalisti!$C$3,MATCH($B355,Nafnalisti!$B$4:$B$425,0),COUNTA($D$3:M$3)))</f>
        <v/>
      </c>
    </row>
    <row r="356" spans="1:13" x14ac:dyDescent="0.2">
      <c r="A356" s="60" t="str">
        <f ca="1">IF(COUNT($A$4:A355)+1&gt;MAX(Nafnalisti!$S$4:$S$425),"",A355+1)</f>
        <v/>
      </c>
      <c r="B356" s="61" t="str">
        <f ca="1">IF(A356="","",IFERROR(INDEX(Úrvinnsla!$B$2:$B$421,MATCH($A356,Úrvinnsla!$E$2:$E$421,0)),""))</f>
        <v/>
      </c>
      <c r="C356" s="63" t="str">
        <f ca="1">IFERROR(INDEX(Úrvinnsla!$C$2:$C$421,MATCH($A356,Úrvinnsla!$E$2:$E$421,0)),"")</f>
        <v/>
      </c>
      <c r="D356" s="62" t="str">
        <f ca="1">IF(OFFSET(Nafnalisti!$C$3,MATCH($B356,Nafnalisti!$B$4:$B$425,0),COUNTA($D$3:D$3))=0,"",OFFSET(Nafnalisti!$C$3,MATCH($B356,Nafnalisti!$B$4:$B$425,0),COUNTA($D$3:D$3)))</f>
        <v/>
      </c>
      <c r="E356" s="62" t="str">
        <f ca="1">IF(OFFSET(Nafnalisti!$C$3,MATCH($B356,Nafnalisti!$B$4:$B$425,0),COUNTA($D$3:E$3))=0,"",OFFSET(Nafnalisti!$C$3,MATCH($B356,Nafnalisti!$B$4:$B$425,0),COUNTA($D$3:E$3)))</f>
        <v/>
      </c>
      <c r="F356" s="62" t="str">
        <f ca="1">IF(OFFSET(Nafnalisti!$C$3,MATCH($B356,Nafnalisti!$B$4:$B$425,0),COUNTA($D$3:F$3))=0,"",OFFSET(Nafnalisti!$C$3,MATCH($B356,Nafnalisti!$B$4:$B$425,0),COUNTA($D$3:F$3)))</f>
        <v/>
      </c>
      <c r="G356" s="62" t="str">
        <f ca="1">IF(OFFSET(Nafnalisti!$C$3,MATCH($B356,Nafnalisti!$B$4:$B$425,0),COUNTA($D$3:G$3))=0,"",OFFSET(Nafnalisti!$C$3,MATCH($B356,Nafnalisti!$B$4:$B$425,0),COUNTA($D$3:G$3)))</f>
        <v/>
      </c>
      <c r="H356" s="62" t="str">
        <f ca="1">IF(OFFSET(Nafnalisti!$C$3,MATCH($B356,Nafnalisti!$B$4:$B$425,0),COUNTA($D$3:H$3))=0,"",OFFSET(Nafnalisti!$C$3,MATCH($B356,Nafnalisti!$B$4:$B$425,0),COUNTA($D$3:H$3)))</f>
        <v/>
      </c>
      <c r="I356" s="62" t="str">
        <f ca="1">IF(OFFSET(Nafnalisti!$C$3,MATCH($B356,Nafnalisti!$B$4:$B$425,0),COUNTA($D$3:I$3))=0,"",OFFSET(Nafnalisti!$C$3,MATCH($B356,Nafnalisti!$B$4:$B$425,0),COUNTA($D$3:I$3)))</f>
        <v/>
      </c>
      <c r="J356" s="62" t="str">
        <f ca="1">IF(OFFSET(Nafnalisti!$C$3,MATCH($B356,Nafnalisti!$B$4:$B$425,0),COUNTA($D$3:J$3))=0,"",OFFSET(Nafnalisti!$C$3,MATCH($B356,Nafnalisti!$B$4:$B$425,0),COUNTA($D$3:J$3)))</f>
        <v/>
      </c>
      <c r="K356" s="62" t="str">
        <f ca="1">IF(OFFSET(Nafnalisti!$C$3,MATCH($B356,Nafnalisti!$B$4:$B$425,0),COUNTA($D$3:K$3))=0,"",OFFSET(Nafnalisti!$C$3,MATCH($B356,Nafnalisti!$B$4:$B$425,0),COUNTA($D$3:K$3)))</f>
        <v/>
      </c>
      <c r="L356" s="62" t="str">
        <f ca="1">IF(OFFSET(Nafnalisti!$C$3,MATCH($B356,Nafnalisti!$B$4:$B$425,0),COUNTA($D$3:L$3))=0,"",OFFSET(Nafnalisti!$C$3,MATCH($B356,Nafnalisti!$B$4:$B$425,0),COUNTA($D$3:L$3)))</f>
        <v/>
      </c>
      <c r="M356" s="62" t="str">
        <f ca="1">IF(OFFSET(Nafnalisti!$C$3,MATCH($B356,Nafnalisti!$B$4:$B$425,0),COUNTA($D$3:M$3))=0,"",OFFSET(Nafnalisti!$C$3,MATCH($B356,Nafnalisti!$B$4:$B$425,0),COUNTA($D$3:M$3)))</f>
        <v/>
      </c>
    </row>
    <row r="357" spans="1:13" x14ac:dyDescent="0.2">
      <c r="A357" s="60" t="str">
        <f ca="1">IF(COUNT($A$4:A356)+1&gt;MAX(Nafnalisti!$S$4:$S$425),"",A356+1)</f>
        <v/>
      </c>
      <c r="B357" s="61" t="str">
        <f ca="1">IF(A357="","",IFERROR(INDEX(Úrvinnsla!$B$2:$B$421,MATCH($A357,Úrvinnsla!$E$2:$E$421,0)),""))</f>
        <v/>
      </c>
      <c r="C357" s="63" t="str">
        <f ca="1">IFERROR(INDEX(Úrvinnsla!$C$2:$C$421,MATCH($A357,Úrvinnsla!$E$2:$E$421,0)),"")</f>
        <v/>
      </c>
      <c r="D357" s="62" t="str">
        <f ca="1">IF(OFFSET(Nafnalisti!$C$3,MATCH($B357,Nafnalisti!$B$4:$B$425,0),COUNTA($D$3:D$3))=0,"",OFFSET(Nafnalisti!$C$3,MATCH($B357,Nafnalisti!$B$4:$B$425,0),COUNTA($D$3:D$3)))</f>
        <v/>
      </c>
      <c r="E357" s="62" t="str">
        <f ca="1">IF(OFFSET(Nafnalisti!$C$3,MATCH($B357,Nafnalisti!$B$4:$B$425,0),COUNTA($D$3:E$3))=0,"",OFFSET(Nafnalisti!$C$3,MATCH($B357,Nafnalisti!$B$4:$B$425,0),COUNTA($D$3:E$3)))</f>
        <v/>
      </c>
      <c r="F357" s="62" t="str">
        <f ca="1">IF(OFFSET(Nafnalisti!$C$3,MATCH($B357,Nafnalisti!$B$4:$B$425,0),COUNTA($D$3:F$3))=0,"",OFFSET(Nafnalisti!$C$3,MATCH($B357,Nafnalisti!$B$4:$B$425,0),COUNTA($D$3:F$3)))</f>
        <v/>
      </c>
      <c r="G357" s="62" t="str">
        <f ca="1">IF(OFFSET(Nafnalisti!$C$3,MATCH($B357,Nafnalisti!$B$4:$B$425,0),COUNTA($D$3:G$3))=0,"",OFFSET(Nafnalisti!$C$3,MATCH($B357,Nafnalisti!$B$4:$B$425,0),COUNTA($D$3:G$3)))</f>
        <v/>
      </c>
      <c r="H357" s="62" t="str">
        <f ca="1">IF(OFFSET(Nafnalisti!$C$3,MATCH($B357,Nafnalisti!$B$4:$B$425,0),COUNTA($D$3:H$3))=0,"",OFFSET(Nafnalisti!$C$3,MATCH($B357,Nafnalisti!$B$4:$B$425,0),COUNTA($D$3:H$3)))</f>
        <v/>
      </c>
      <c r="I357" s="62" t="str">
        <f ca="1">IF(OFFSET(Nafnalisti!$C$3,MATCH($B357,Nafnalisti!$B$4:$B$425,0),COUNTA($D$3:I$3))=0,"",OFFSET(Nafnalisti!$C$3,MATCH($B357,Nafnalisti!$B$4:$B$425,0),COUNTA($D$3:I$3)))</f>
        <v/>
      </c>
      <c r="J357" s="62" t="str">
        <f ca="1">IF(OFFSET(Nafnalisti!$C$3,MATCH($B357,Nafnalisti!$B$4:$B$425,0),COUNTA($D$3:J$3))=0,"",OFFSET(Nafnalisti!$C$3,MATCH($B357,Nafnalisti!$B$4:$B$425,0),COUNTA($D$3:J$3)))</f>
        <v/>
      </c>
      <c r="K357" s="62" t="str">
        <f ca="1">IF(OFFSET(Nafnalisti!$C$3,MATCH($B357,Nafnalisti!$B$4:$B$425,0),COUNTA($D$3:K$3))=0,"",OFFSET(Nafnalisti!$C$3,MATCH($B357,Nafnalisti!$B$4:$B$425,0),COUNTA($D$3:K$3)))</f>
        <v/>
      </c>
      <c r="L357" s="62" t="str">
        <f ca="1">IF(OFFSET(Nafnalisti!$C$3,MATCH($B357,Nafnalisti!$B$4:$B$425,0),COUNTA($D$3:L$3))=0,"",OFFSET(Nafnalisti!$C$3,MATCH($B357,Nafnalisti!$B$4:$B$425,0),COUNTA($D$3:L$3)))</f>
        <v/>
      </c>
      <c r="M357" s="62" t="str">
        <f ca="1">IF(OFFSET(Nafnalisti!$C$3,MATCH($B357,Nafnalisti!$B$4:$B$425,0),COUNTA($D$3:M$3))=0,"",OFFSET(Nafnalisti!$C$3,MATCH($B357,Nafnalisti!$B$4:$B$425,0),COUNTA($D$3:M$3)))</f>
        <v/>
      </c>
    </row>
    <row r="358" spans="1:13" x14ac:dyDescent="0.2">
      <c r="A358" s="60" t="str">
        <f ca="1">IF(COUNT($A$4:A357)+1&gt;MAX(Nafnalisti!$S$4:$S$425),"",A357+1)</f>
        <v/>
      </c>
      <c r="B358" s="61" t="str">
        <f ca="1">IF(A358="","",IFERROR(INDEX(Úrvinnsla!$B$2:$B$421,MATCH($A358,Úrvinnsla!$E$2:$E$421,0)),""))</f>
        <v/>
      </c>
      <c r="C358" s="63" t="str">
        <f ca="1">IFERROR(INDEX(Úrvinnsla!$C$2:$C$421,MATCH($A358,Úrvinnsla!$E$2:$E$421,0)),"")</f>
        <v/>
      </c>
      <c r="D358" s="62" t="str">
        <f ca="1">IF(OFFSET(Nafnalisti!$C$3,MATCH($B358,Nafnalisti!$B$4:$B$425,0),COUNTA($D$3:D$3))=0,"",OFFSET(Nafnalisti!$C$3,MATCH($B358,Nafnalisti!$B$4:$B$425,0),COUNTA($D$3:D$3)))</f>
        <v/>
      </c>
      <c r="E358" s="62" t="str">
        <f ca="1">IF(OFFSET(Nafnalisti!$C$3,MATCH($B358,Nafnalisti!$B$4:$B$425,0),COUNTA($D$3:E$3))=0,"",OFFSET(Nafnalisti!$C$3,MATCH($B358,Nafnalisti!$B$4:$B$425,0),COUNTA($D$3:E$3)))</f>
        <v/>
      </c>
      <c r="F358" s="62" t="str">
        <f ca="1">IF(OFFSET(Nafnalisti!$C$3,MATCH($B358,Nafnalisti!$B$4:$B$425,0),COUNTA($D$3:F$3))=0,"",OFFSET(Nafnalisti!$C$3,MATCH($B358,Nafnalisti!$B$4:$B$425,0),COUNTA($D$3:F$3)))</f>
        <v/>
      </c>
      <c r="G358" s="62" t="str">
        <f ca="1">IF(OFFSET(Nafnalisti!$C$3,MATCH($B358,Nafnalisti!$B$4:$B$425,0),COUNTA($D$3:G$3))=0,"",OFFSET(Nafnalisti!$C$3,MATCH($B358,Nafnalisti!$B$4:$B$425,0),COUNTA($D$3:G$3)))</f>
        <v/>
      </c>
      <c r="H358" s="62" t="str">
        <f ca="1">IF(OFFSET(Nafnalisti!$C$3,MATCH($B358,Nafnalisti!$B$4:$B$425,0),COUNTA($D$3:H$3))=0,"",OFFSET(Nafnalisti!$C$3,MATCH($B358,Nafnalisti!$B$4:$B$425,0),COUNTA($D$3:H$3)))</f>
        <v/>
      </c>
      <c r="I358" s="62" t="str">
        <f ca="1">IF(OFFSET(Nafnalisti!$C$3,MATCH($B358,Nafnalisti!$B$4:$B$425,0),COUNTA($D$3:I$3))=0,"",OFFSET(Nafnalisti!$C$3,MATCH($B358,Nafnalisti!$B$4:$B$425,0),COUNTA($D$3:I$3)))</f>
        <v/>
      </c>
      <c r="J358" s="62" t="str">
        <f ca="1">IF(OFFSET(Nafnalisti!$C$3,MATCH($B358,Nafnalisti!$B$4:$B$425,0),COUNTA($D$3:J$3))=0,"",OFFSET(Nafnalisti!$C$3,MATCH($B358,Nafnalisti!$B$4:$B$425,0),COUNTA($D$3:J$3)))</f>
        <v/>
      </c>
      <c r="K358" s="62" t="str">
        <f ca="1">IF(OFFSET(Nafnalisti!$C$3,MATCH($B358,Nafnalisti!$B$4:$B$425,0),COUNTA($D$3:K$3))=0,"",OFFSET(Nafnalisti!$C$3,MATCH($B358,Nafnalisti!$B$4:$B$425,0),COUNTA($D$3:K$3)))</f>
        <v/>
      </c>
      <c r="L358" s="62" t="str">
        <f ca="1">IF(OFFSET(Nafnalisti!$C$3,MATCH($B358,Nafnalisti!$B$4:$B$425,0),COUNTA($D$3:L$3))=0,"",OFFSET(Nafnalisti!$C$3,MATCH($B358,Nafnalisti!$B$4:$B$425,0),COUNTA($D$3:L$3)))</f>
        <v/>
      </c>
      <c r="M358" s="62" t="str">
        <f ca="1">IF(OFFSET(Nafnalisti!$C$3,MATCH($B358,Nafnalisti!$B$4:$B$425,0),COUNTA($D$3:M$3))=0,"",OFFSET(Nafnalisti!$C$3,MATCH($B358,Nafnalisti!$B$4:$B$425,0),COUNTA($D$3:M$3)))</f>
        <v/>
      </c>
    </row>
    <row r="359" spans="1:13" x14ac:dyDescent="0.2">
      <c r="A359" s="60" t="str">
        <f ca="1">IF(COUNT($A$4:A358)+1&gt;MAX(Nafnalisti!$S$4:$S$425),"",A358+1)</f>
        <v/>
      </c>
      <c r="B359" s="61" t="str">
        <f ca="1">IF(A359="","",IFERROR(INDEX(Úrvinnsla!$B$2:$B$421,MATCH($A359,Úrvinnsla!$E$2:$E$421,0)),""))</f>
        <v/>
      </c>
      <c r="C359" s="63" t="str">
        <f ca="1">IFERROR(INDEX(Úrvinnsla!$C$2:$C$421,MATCH($A359,Úrvinnsla!$E$2:$E$421,0)),"")</f>
        <v/>
      </c>
      <c r="D359" s="62" t="str">
        <f ca="1">IF(OFFSET(Nafnalisti!$C$3,MATCH($B359,Nafnalisti!$B$4:$B$425,0),COUNTA($D$3:D$3))=0,"",OFFSET(Nafnalisti!$C$3,MATCH($B359,Nafnalisti!$B$4:$B$425,0),COUNTA($D$3:D$3)))</f>
        <v/>
      </c>
      <c r="E359" s="62" t="str">
        <f ca="1">IF(OFFSET(Nafnalisti!$C$3,MATCH($B359,Nafnalisti!$B$4:$B$425,0),COUNTA($D$3:E$3))=0,"",OFFSET(Nafnalisti!$C$3,MATCH($B359,Nafnalisti!$B$4:$B$425,0),COUNTA($D$3:E$3)))</f>
        <v/>
      </c>
      <c r="F359" s="62" t="str">
        <f ca="1">IF(OFFSET(Nafnalisti!$C$3,MATCH($B359,Nafnalisti!$B$4:$B$425,0),COUNTA($D$3:F$3))=0,"",OFFSET(Nafnalisti!$C$3,MATCH($B359,Nafnalisti!$B$4:$B$425,0),COUNTA($D$3:F$3)))</f>
        <v/>
      </c>
      <c r="G359" s="62" t="str">
        <f ca="1">IF(OFFSET(Nafnalisti!$C$3,MATCH($B359,Nafnalisti!$B$4:$B$425,0),COUNTA($D$3:G$3))=0,"",OFFSET(Nafnalisti!$C$3,MATCH($B359,Nafnalisti!$B$4:$B$425,0),COUNTA($D$3:G$3)))</f>
        <v/>
      </c>
      <c r="H359" s="62" t="str">
        <f ca="1">IF(OFFSET(Nafnalisti!$C$3,MATCH($B359,Nafnalisti!$B$4:$B$425,0),COUNTA($D$3:H$3))=0,"",OFFSET(Nafnalisti!$C$3,MATCH($B359,Nafnalisti!$B$4:$B$425,0),COUNTA($D$3:H$3)))</f>
        <v/>
      </c>
      <c r="I359" s="62" t="str">
        <f ca="1">IF(OFFSET(Nafnalisti!$C$3,MATCH($B359,Nafnalisti!$B$4:$B$425,0),COUNTA($D$3:I$3))=0,"",OFFSET(Nafnalisti!$C$3,MATCH($B359,Nafnalisti!$B$4:$B$425,0),COUNTA($D$3:I$3)))</f>
        <v/>
      </c>
      <c r="J359" s="62" t="str">
        <f ca="1">IF(OFFSET(Nafnalisti!$C$3,MATCH($B359,Nafnalisti!$B$4:$B$425,0),COUNTA($D$3:J$3))=0,"",OFFSET(Nafnalisti!$C$3,MATCH($B359,Nafnalisti!$B$4:$B$425,0),COUNTA($D$3:J$3)))</f>
        <v/>
      </c>
      <c r="K359" s="62" t="str">
        <f ca="1">IF(OFFSET(Nafnalisti!$C$3,MATCH($B359,Nafnalisti!$B$4:$B$425,0),COUNTA($D$3:K$3))=0,"",OFFSET(Nafnalisti!$C$3,MATCH($B359,Nafnalisti!$B$4:$B$425,0),COUNTA($D$3:K$3)))</f>
        <v/>
      </c>
      <c r="L359" s="62" t="str">
        <f ca="1">IF(OFFSET(Nafnalisti!$C$3,MATCH($B359,Nafnalisti!$B$4:$B$425,0),COUNTA($D$3:L$3))=0,"",OFFSET(Nafnalisti!$C$3,MATCH($B359,Nafnalisti!$B$4:$B$425,0),COUNTA($D$3:L$3)))</f>
        <v/>
      </c>
      <c r="M359" s="62" t="str">
        <f ca="1">IF(OFFSET(Nafnalisti!$C$3,MATCH($B359,Nafnalisti!$B$4:$B$425,0),COUNTA($D$3:M$3))=0,"",OFFSET(Nafnalisti!$C$3,MATCH($B359,Nafnalisti!$B$4:$B$425,0),COUNTA($D$3:M$3)))</f>
        <v/>
      </c>
    </row>
    <row r="360" spans="1:13" x14ac:dyDescent="0.2">
      <c r="A360" s="60" t="str">
        <f ca="1">IF(COUNT($A$4:A359)+1&gt;MAX(Nafnalisti!$S$4:$S$425),"",A359+1)</f>
        <v/>
      </c>
      <c r="B360" s="61" t="str">
        <f ca="1">IF(A360="","",IFERROR(INDEX(Úrvinnsla!$B$2:$B$421,MATCH($A360,Úrvinnsla!$E$2:$E$421,0)),""))</f>
        <v/>
      </c>
      <c r="C360" s="63" t="str">
        <f ca="1">IFERROR(INDEX(Úrvinnsla!$C$2:$C$421,MATCH($A360,Úrvinnsla!$E$2:$E$421,0)),"")</f>
        <v/>
      </c>
      <c r="D360" s="62" t="str">
        <f ca="1">IF(OFFSET(Nafnalisti!$C$3,MATCH($B360,Nafnalisti!$B$4:$B$425,0),COUNTA($D$3:D$3))=0,"",OFFSET(Nafnalisti!$C$3,MATCH($B360,Nafnalisti!$B$4:$B$425,0),COUNTA($D$3:D$3)))</f>
        <v/>
      </c>
      <c r="E360" s="62" t="str">
        <f ca="1">IF(OFFSET(Nafnalisti!$C$3,MATCH($B360,Nafnalisti!$B$4:$B$425,0),COUNTA($D$3:E$3))=0,"",OFFSET(Nafnalisti!$C$3,MATCH($B360,Nafnalisti!$B$4:$B$425,0),COUNTA($D$3:E$3)))</f>
        <v/>
      </c>
      <c r="F360" s="62" t="str">
        <f ca="1">IF(OFFSET(Nafnalisti!$C$3,MATCH($B360,Nafnalisti!$B$4:$B$425,0),COUNTA($D$3:F$3))=0,"",OFFSET(Nafnalisti!$C$3,MATCH($B360,Nafnalisti!$B$4:$B$425,0),COUNTA($D$3:F$3)))</f>
        <v/>
      </c>
      <c r="G360" s="62" t="str">
        <f ca="1">IF(OFFSET(Nafnalisti!$C$3,MATCH($B360,Nafnalisti!$B$4:$B$425,0),COUNTA($D$3:G$3))=0,"",OFFSET(Nafnalisti!$C$3,MATCH($B360,Nafnalisti!$B$4:$B$425,0),COUNTA($D$3:G$3)))</f>
        <v/>
      </c>
      <c r="H360" s="62" t="str">
        <f ca="1">IF(OFFSET(Nafnalisti!$C$3,MATCH($B360,Nafnalisti!$B$4:$B$425,0),COUNTA($D$3:H$3))=0,"",OFFSET(Nafnalisti!$C$3,MATCH($B360,Nafnalisti!$B$4:$B$425,0),COUNTA($D$3:H$3)))</f>
        <v/>
      </c>
      <c r="I360" s="62" t="str">
        <f ca="1">IF(OFFSET(Nafnalisti!$C$3,MATCH($B360,Nafnalisti!$B$4:$B$425,0),COUNTA($D$3:I$3))=0,"",OFFSET(Nafnalisti!$C$3,MATCH($B360,Nafnalisti!$B$4:$B$425,0),COUNTA($D$3:I$3)))</f>
        <v/>
      </c>
      <c r="J360" s="62" t="str">
        <f ca="1">IF(OFFSET(Nafnalisti!$C$3,MATCH($B360,Nafnalisti!$B$4:$B$425,0),COUNTA($D$3:J$3))=0,"",OFFSET(Nafnalisti!$C$3,MATCH($B360,Nafnalisti!$B$4:$B$425,0),COUNTA($D$3:J$3)))</f>
        <v/>
      </c>
      <c r="K360" s="62" t="str">
        <f ca="1">IF(OFFSET(Nafnalisti!$C$3,MATCH($B360,Nafnalisti!$B$4:$B$425,0),COUNTA($D$3:K$3))=0,"",OFFSET(Nafnalisti!$C$3,MATCH($B360,Nafnalisti!$B$4:$B$425,0),COUNTA($D$3:K$3)))</f>
        <v/>
      </c>
      <c r="L360" s="62" t="str">
        <f ca="1">IF(OFFSET(Nafnalisti!$C$3,MATCH($B360,Nafnalisti!$B$4:$B$425,0),COUNTA($D$3:L$3))=0,"",OFFSET(Nafnalisti!$C$3,MATCH($B360,Nafnalisti!$B$4:$B$425,0),COUNTA($D$3:L$3)))</f>
        <v/>
      </c>
      <c r="M360" s="62" t="str">
        <f ca="1">IF(OFFSET(Nafnalisti!$C$3,MATCH($B360,Nafnalisti!$B$4:$B$425,0),COUNTA($D$3:M$3))=0,"",OFFSET(Nafnalisti!$C$3,MATCH($B360,Nafnalisti!$B$4:$B$425,0),COUNTA($D$3:M$3)))</f>
        <v/>
      </c>
    </row>
    <row r="361" spans="1:13" x14ac:dyDescent="0.2">
      <c r="A361" s="60" t="str">
        <f ca="1">IF(COUNT($A$4:A360)+1&gt;MAX(Nafnalisti!$S$4:$S$425),"",A360+1)</f>
        <v/>
      </c>
      <c r="B361" s="61" t="str">
        <f ca="1">IF(A361="","",IFERROR(INDEX(Úrvinnsla!$B$2:$B$421,MATCH($A361,Úrvinnsla!$E$2:$E$421,0)),""))</f>
        <v/>
      </c>
      <c r="C361" s="63" t="str">
        <f ca="1">IFERROR(INDEX(Úrvinnsla!$C$2:$C$421,MATCH($A361,Úrvinnsla!$E$2:$E$421,0)),"")</f>
        <v/>
      </c>
      <c r="D361" s="62" t="str">
        <f ca="1">IF(OFFSET(Nafnalisti!$C$3,MATCH($B361,Nafnalisti!$B$4:$B$425,0),COUNTA($D$3:D$3))=0,"",OFFSET(Nafnalisti!$C$3,MATCH($B361,Nafnalisti!$B$4:$B$425,0),COUNTA($D$3:D$3)))</f>
        <v/>
      </c>
      <c r="E361" s="62" t="str">
        <f ca="1">IF(OFFSET(Nafnalisti!$C$3,MATCH($B361,Nafnalisti!$B$4:$B$425,0),COUNTA($D$3:E$3))=0,"",OFFSET(Nafnalisti!$C$3,MATCH($B361,Nafnalisti!$B$4:$B$425,0),COUNTA($D$3:E$3)))</f>
        <v/>
      </c>
      <c r="F361" s="62" t="str">
        <f ca="1">IF(OFFSET(Nafnalisti!$C$3,MATCH($B361,Nafnalisti!$B$4:$B$425,0),COUNTA($D$3:F$3))=0,"",OFFSET(Nafnalisti!$C$3,MATCH($B361,Nafnalisti!$B$4:$B$425,0),COUNTA($D$3:F$3)))</f>
        <v/>
      </c>
      <c r="G361" s="62" t="str">
        <f ca="1">IF(OFFSET(Nafnalisti!$C$3,MATCH($B361,Nafnalisti!$B$4:$B$425,0),COUNTA($D$3:G$3))=0,"",OFFSET(Nafnalisti!$C$3,MATCH($B361,Nafnalisti!$B$4:$B$425,0),COUNTA($D$3:G$3)))</f>
        <v/>
      </c>
      <c r="H361" s="62" t="str">
        <f ca="1">IF(OFFSET(Nafnalisti!$C$3,MATCH($B361,Nafnalisti!$B$4:$B$425,0),COUNTA($D$3:H$3))=0,"",OFFSET(Nafnalisti!$C$3,MATCH($B361,Nafnalisti!$B$4:$B$425,0),COUNTA($D$3:H$3)))</f>
        <v/>
      </c>
      <c r="I361" s="62" t="str">
        <f ca="1">IF(OFFSET(Nafnalisti!$C$3,MATCH($B361,Nafnalisti!$B$4:$B$425,0),COUNTA($D$3:I$3))=0,"",OFFSET(Nafnalisti!$C$3,MATCH($B361,Nafnalisti!$B$4:$B$425,0),COUNTA($D$3:I$3)))</f>
        <v/>
      </c>
      <c r="J361" s="62" t="str">
        <f ca="1">IF(OFFSET(Nafnalisti!$C$3,MATCH($B361,Nafnalisti!$B$4:$B$425,0),COUNTA($D$3:J$3))=0,"",OFFSET(Nafnalisti!$C$3,MATCH($B361,Nafnalisti!$B$4:$B$425,0),COUNTA($D$3:J$3)))</f>
        <v/>
      </c>
      <c r="K361" s="62" t="str">
        <f ca="1">IF(OFFSET(Nafnalisti!$C$3,MATCH($B361,Nafnalisti!$B$4:$B$425,0),COUNTA($D$3:K$3))=0,"",OFFSET(Nafnalisti!$C$3,MATCH($B361,Nafnalisti!$B$4:$B$425,0),COUNTA($D$3:K$3)))</f>
        <v/>
      </c>
      <c r="L361" s="62" t="str">
        <f ca="1">IF(OFFSET(Nafnalisti!$C$3,MATCH($B361,Nafnalisti!$B$4:$B$425,0),COUNTA($D$3:L$3))=0,"",OFFSET(Nafnalisti!$C$3,MATCH($B361,Nafnalisti!$B$4:$B$425,0),COUNTA($D$3:L$3)))</f>
        <v/>
      </c>
      <c r="M361" s="62" t="str">
        <f ca="1">IF(OFFSET(Nafnalisti!$C$3,MATCH($B361,Nafnalisti!$B$4:$B$425,0),COUNTA($D$3:M$3))=0,"",OFFSET(Nafnalisti!$C$3,MATCH($B361,Nafnalisti!$B$4:$B$425,0),COUNTA($D$3:M$3)))</f>
        <v/>
      </c>
    </row>
    <row r="362" spans="1:13" x14ac:dyDescent="0.2">
      <c r="A362" s="60" t="str">
        <f ca="1">IF(COUNT($A$4:A361)+1&gt;MAX(Nafnalisti!$S$4:$S$425),"",A361+1)</f>
        <v/>
      </c>
      <c r="B362" s="61" t="str">
        <f ca="1">IF(A362="","",IFERROR(INDEX(Úrvinnsla!$B$2:$B$421,MATCH($A362,Úrvinnsla!$E$2:$E$421,0)),""))</f>
        <v/>
      </c>
      <c r="C362" s="63" t="str">
        <f ca="1">IFERROR(INDEX(Úrvinnsla!$C$2:$C$421,MATCH($A362,Úrvinnsla!$E$2:$E$421,0)),"")</f>
        <v/>
      </c>
      <c r="D362" s="62" t="str">
        <f ca="1">IF(OFFSET(Nafnalisti!$C$3,MATCH($B362,Nafnalisti!$B$4:$B$425,0),COUNTA($D$3:D$3))=0,"",OFFSET(Nafnalisti!$C$3,MATCH($B362,Nafnalisti!$B$4:$B$425,0),COUNTA($D$3:D$3)))</f>
        <v/>
      </c>
      <c r="E362" s="62" t="str">
        <f ca="1">IF(OFFSET(Nafnalisti!$C$3,MATCH($B362,Nafnalisti!$B$4:$B$425,0),COUNTA($D$3:E$3))=0,"",OFFSET(Nafnalisti!$C$3,MATCH($B362,Nafnalisti!$B$4:$B$425,0),COUNTA($D$3:E$3)))</f>
        <v/>
      </c>
      <c r="F362" s="62" t="str">
        <f ca="1">IF(OFFSET(Nafnalisti!$C$3,MATCH($B362,Nafnalisti!$B$4:$B$425,0),COUNTA($D$3:F$3))=0,"",OFFSET(Nafnalisti!$C$3,MATCH($B362,Nafnalisti!$B$4:$B$425,0),COUNTA($D$3:F$3)))</f>
        <v/>
      </c>
      <c r="G362" s="62" t="str">
        <f ca="1">IF(OFFSET(Nafnalisti!$C$3,MATCH($B362,Nafnalisti!$B$4:$B$425,0),COUNTA($D$3:G$3))=0,"",OFFSET(Nafnalisti!$C$3,MATCH($B362,Nafnalisti!$B$4:$B$425,0),COUNTA($D$3:G$3)))</f>
        <v/>
      </c>
      <c r="H362" s="62" t="str">
        <f ca="1">IF(OFFSET(Nafnalisti!$C$3,MATCH($B362,Nafnalisti!$B$4:$B$425,0),COUNTA($D$3:H$3))=0,"",OFFSET(Nafnalisti!$C$3,MATCH($B362,Nafnalisti!$B$4:$B$425,0),COUNTA($D$3:H$3)))</f>
        <v/>
      </c>
      <c r="I362" s="62" t="str">
        <f ca="1">IF(OFFSET(Nafnalisti!$C$3,MATCH($B362,Nafnalisti!$B$4:$B$425,0),COUNTA($D$3:I$3))=0,"",OFFSET(Nafnalisti!$C$3,MATCH($B362,Nafnalisti!$B$4:$B$425,0),COUNTA($D$3:I$3)))</f>
        <v/>
      </c>
      <c r="J362" s="62" t="str">
        <f ca="1">IF(OFFSET(Nafnalisti!$C$3,MATCH($B362,Nafnalisti!$B$4:$B$425,0),COUNTA($D$3:J$3))=0,"",OFFSET(Nafnalisti!$C$3,MATCH($B362,Nafnalisti!$B$4:$B$425,0),COUNTA($D$3:J$3)))</f>
        <v/>
      </c>
      <c r="K362" s="62" t="str">
        <f ca="1">IF(OFFSET(Nafnalisti!$C$3,MATCH($B362,Nafnalisti!$B$4:$B$425,0),COUNTA($D$3:K$3))=0,"",OFFSET(Nafnalisti!$C$3,MATCH($B362,Nafnalisti!$B$4:$B$425,0),COUNTA($D$3:K$3)))</f>
        <v/>
      </c>
      <c r="L362" s="62" t="str">
        <f ca="1">IF(OFFSET(Nafnalisti!$C$3,MATCH($B362,Nafnalisti!$B$4:$B$425,0),COUNTA($D$3:L$3))=0,"",OFFSET(Nafnalisti!$C$3,MATCH($B362,Nafnalisti!$B$4:$B$425,0),COUNTA($D$3:L$3)))</f>
        <v/>
      </c>
      <c r="M362" s="62" t="str">
        <f ca="1">IF(OFFSET(Nafnalisti!$C$3,MATCH($B362,Nafnalisti!$B$4:$B$425,0),COUNTA($D$3:M$3))=0,"",OFFSET(Nafnalisti!$C$3,MATCH($B362,Nafnalisti!$B$4:$B$425,0),COUNTA($D$3:M$3)))</f>
        <v/>
      </c>
    </row>
    <row r="363" spans="1:13" x14ac:dyDescent="0.2">
      <c r="A363" s="60" t="str">
        <f ca="1">IF(COUNT($A$4:A362)+1&gt;MAX(Nafnalisti!$S$4:$S$425),"",A362+1)</f>
        <v/>
      </c>
      <c r="B363" s="61" t="str">
        <f ca="1">IF(A363="","",IFERROR(INDEX(Úrvinnsla!$B$2:$B$421,MATCH($A363,Úrvinnsla!$E$2:$E$421,0)),""))</f>
        <v/>
      </c>
      <c r="C363" s="63" t="str">
        <f ca="1">IFERROR(INDEX(Úrvinnsla!$C$2:$C$421,MATCH($A363,Úrvinnsla!$E$2:$E$421,0)),"")</f>
        <v/>
      </c>
      <c r="D363" s="62" t="str">
        <f ca="1">IF(OFFSET(Nafnalisti!$C$3,MATCH($B363,Nafnalisti!$B$4:$B$425,0),COUNTA($D$3:D$3))=0,"",OFFSET(Nafnalisti!$C$3,MATCH($B363,Nafnalisti!$B$4:$B$425,0),COUNTA($D$3:D$3)))</f>
        <v/>
      </c>
      <c r="E363" s="62" t="str">
        <f ca="1">IF(OFFSET(Nafnalisti!$C$3,MATCH($B363,Nafnalisti!$B$4:$B$425,0),COUNTA($D$3:E$3))=0,"",OFFSET(Nafnalisti!$C$3,MATCH($B363,Nafnalisti!$B$4:$B$425,0),COUNTA($D$3:E$3)))</f>
        <v/>
      </c>
      <c r="F363" s="62" t="str">
        <f ca="1">IF(OFFSET(Nafnalisti!$C$3,MATCH($B363,Nafnalisti!$B$4:$B$425,0),COUNTA($D$3:F$3))=0,"",OFFSET(Nafnalisti!$C$3,MATCH($B363,Nafnalisti!$B$4:$B$425,0),COUNTA($D$3:F$3)))</f>
        <v/>
      </c>
      <c r="G363" s="62" t="str">
        <f ca="1">IF(OFFSET(Nafnalisti!$C$3,MATCH($B363,Nafnalisti!$B$4:$B$425,0),COUNTA($D$3:G$3))=0,"",OFFSET(Nafnalisti!$C$3,MATCH($B363,Nafnalisti!$B$4:$B$425,0),COUNTA($D$3:G$3)))</f>
        <v/>
      </c>
      <c r="H363" s="62" t="str">
        <f ca="1">IF(OFFSET(Nafnalisti!$C$3,MATCH($B363,Nafnalisti!$B$4:$B$425,0),COUNTA($D$3:H$3))=0,"",OFFSET(Nafnalisti!$C$3,MATCH($B363,Nafnalisti!$B$4:$B$425,0),COUNTA($D$3:H$3)))</f>
        <v/>
      </c>
      <c r="I363" s="62" t="str">
        <f ca="1">IF(OFFSET(Nafnalisti!$C$3,MATCH($B363,Nafnalisti!$B$4:$B$425,0),COUNTA($D$3:I$3))=0,"",OFFSET(Nafnalisti!$C$3,MATCH($B363,Nafnalisti!$B$4:$B$425,0),COUNTA($D$3:I$3)))</f>
        <v/>
      </c>
      <c r="J363" s="62" t="str">
        <f ca="1">IF(OFFSET(Nafnalisti!$C$3,MATCH($B363,Nafnalisti!$B$4:$B$425,0),COUNTA($D$3:J$3))=0,"",OFFSET(Nafnalisti!$C$3,MATCH($B363,Nafnalisti!$B$4:$B$425,0),COUNTA($D$3:J$3)))</f>
        <v/>
      </c>
      <c r="K363" s="62" t="str">
        <f ca="1">IF(OFFSET(Nafnalisti!$C$3,MATCH($B363,Nafnalisti!$B$4:$B$425,0),COUNTA($D$3:K$3))=0,"",OFFSET(Nafnalisti!$C$3,MATCH($B363,Nafnalisti!$B$4:$B$425,0),COUNTA($D$3:K$3)))</f>
        <v/>
      </c>
      <c r="L363" s="62" t="str">
        <f ca="1">IF(OFFSET(Nafnalisti!$C$3,MATCH($B363,Nafnalisti!$B$4:$B$425,0),COUNTA($D$3:L$3))=0,"",OFFSET(Nafnalisti!$C$3,MATCH($B363,Nafnalisti!$B$4:$B$425,0),COUNTA($D$3:L$3)))</f>
        <v/>
      </c>
      <c r="M363" s="62" t="str">
        <f ca="1">IF(OFFSET(Nafnalisti!$C$3,MATCH($B363,Nafnalisti!$B$4:$B$425,0),COUNTA($D$3:M$3))=0,"",OFFSET(Nafnalisti!$C$3,MATCH($B363,Nafnalisti!$B$4:$B$425,0),COUNTA($D$3:M$3)))</f>
        <v/>
      </c>
    </row>
    <row r="364" spans="1:13" x14ac:dyDescent="0.2">
      <c r="A364" s="60" t="str">
        <f ca="1">IF(COUNT($A$4:A363)+1&gt;MAX(Nafnalisti!$S$4:$S$425),"",A363+1)</f>
        <v/>
      </c>
      <c r="B364" s="61" t="str">
        <f ca="1">IF(A364="","",IFERROR(INDEX(Úrvinnsla!$B$2:$B$421,MATCH($A364,Úrvinnsla!$E$2:$E$421,0)),""))</f>
        <v/>
      </c>
      <c r="C364" s="63" t="str">
        <f ca="1">IFERROR(INDEX(Úrvinnsla!$C$2:$C$421,MATCH($A364,Úrvinnsla!$E$2:$E$421,0)),"")</f>
        <v/>
      </c>
      <c r="D364" s="62" t="str">
        <f ca="1">IF(OFFSET(Nafnalisti!$C$3,MATCH($B364,Nafnalisti!$B$4:$B$425,0),COUNTA($D$3:D$3))=0,"",OFFSET(Nafnalisti!$C$3,MATCH($B364,Nafnalisti!$B$4:$B$425,0),COUNTA($D$3:D$3)))</f>
        <v/>
      </c>
      <c r="E364" s="62" t="str">
        <f ca="1">IF(OFFSET(Nafnalisti!$C$3,MATCH($B364,Nafnalisti!$B$4:$B$425,0),COUNTA($D$3:E$3))=0,"",OFFSET(Nafnalisti!$C$3,MATCH($B364,Nafnalisti!$B$4:$B$425,0),COUNTA($D$3:E$3)))</f>
        <v/>
      </c>
      <c r="F364" s="62" t="str">
        <f ca="1">IF(OFFSET(Nafnalisti!$C$3,MATCH($B364,Nafnalisti!$B$4:$B$425,0),COUNTA($D$3:F$3))=0,"",OFFSET(Nafnalisti!$C$3,MATCH($B364,Nafnalisti!$B$4:$B$425,0),COUNTA($D$3:F$3)))</f>
        <v/>
      </c>
      <c r="G364" s="62" t="str">
        <f ca="1">IF(OFFSET(Nafnalisti!$C$3,MATCH($B364,Nafnalisti!$B$4:$B$425,0),COUNTA($D$3:G$3))=0,"",OFFSET(Nafnalisti!$C$3,MATCH($B364,Nafnalisti!$B$4:$B$425,0),COUNTA($D$3:G$3)))</f>
        <v/>
      </c>
      <c r="H364" s="62" t="str">
        <f ca="1">IF(OFFSET(Nafnalisti!$C$3,MATCH($B364,Nafnalisti!$B$4:$B$425,0),COUNTA($D$3:H$3))=0,"",OFFSET(Nafnalisti!$C$3,MATCH($B364,Nafnalisti!$B$4:$B$425,0),COUNTA($D$3:H$3)))</f>
        <v/>
      </c>
      <c r="I364" s="62" t="str">
        <f ca="1">IF(OFFSET(Nafnalisti!$C$3,MATCH($B364,Nafnalisti!$B$4:$B$425,0),COUNTA($D$3:I$3))=0,"",OFFSET(Nafnalisti!$C$3,MATCH($B364,Nafnalisti!$B$4:$B$425,0),COUNTA($D$3:I$3)))</f>
        <v/>
      </c>
      <c r="J364" s="62" t="str">
        <f ca="1">IF(OFFSET(Nafnalisti!$C$3,MATCH($B364,Nafnalisti!$B$4:$B$425,0),COUNTA($D$3:J$3))=0,"",OFFSET(Nafnalisti!$C$3,MATCH($B364,Nafnalisti!$B$4:$B$425,0),COUNTA($D$3:J$3)))</f>
        <v/>
      </c>
      <c r="K364" s="62" t="str">
        <f ca="1">IF(OFFSET(Nafnalisti!$C$3,MATCH($B364,Nafnalisti!$B$4:$B$425,0),COUNTA($D$3:K$3))=0,"",OFFSET(Nafnalisti!$C$3,MATCH($B364,Nafnalisti!$B$4:$B$425,0),COUNTA($D$3:K$3)))</f>
        <v/>
      </c>
      <c r="L364" s="62" t="str">
        <f ca="1">IF(OFFSET(Nafnalisti!$C$3,MATCH($B364,Nafnalisti!$B$4:$B$425,0),COUNTA($D$3:L$3))=0,"",OFFSET(Nafnalisti!$C$3,MATCH($B364,Nafnalisti!$B$4:$B$425,0),COUNTA($D$3:L$3)))</f>
        <v/>
      </c>
      <c r="M364" s="62" t="str">
        <f ca="1">IF(OFFSET(Nafnalisti!$C$3,MATCH($B364,Nafnalisti!$B$4:$B$425,0),COUNTA($D$3:M$3))=0,"",OFFSET(Nafnalisti!$C$3,MATCH($B364,Nafnalisti!$B$4:$B$425,0),COUNTA($D$3:M$3)))</f>
        <v/>
      </c>
    </row>
    <row r="365" spans="1:13" x14ac:dyDescent="0.2">
      <c r="A365" s="60" t="str">
        <f ca="1">IF(COUNT($A$4:A364)+1&gt;MAX(Nafnalisti!$S$4:$S$425),"",A364+1)</f>
        <v/>
      </c>
      <c r="B365" s="61" t="str">
        <f ca="1">IF(A365="","",IFERROR(INDEX(Úrvinnsla!$B$2:$B$421,MATCH($A365,Úrvinnsla!$E$2:$E$421,0)),""))</f>
        <v/>
      </c>
      <c r="C365" s="63" t="str">
        <f ca="1">IFERROR(INDEX(Úrvinnsla!$C$2:$C$421,MATCH($A365,Úrvinnsla!$E$2:$E$421,0)),"")</f>
        <v/>
      </c>
      <c r="D365" s="62" t="str">
        <f ca="1">IF(OFFSET(Nafnalisti!$C$3,MATCH($B365,Nafnalisti!$B$4:$B$425,0),COUNTA($D$3:D$3))=0,"",OFFSET(Nafnalisti!$C$3,MATCH($B365,Nafnalisti!$B$4:$B$425,0),COUNTA($D$3:D$3)))</f>
        <v/>
      </c>
      <c r="E365" s="62" t="str">
        <f ca="1">IF(OFFSET(Nafnalisti!$C$3,MATCH($B365,Nafnalisti!$B$4:$B$425,0),COUNTA($D$3:E$3))=0,"",OFFSET(Nafnalisti!$C$3,MATCH($B365,Nafnalisti!$B$4:$B$425,0),COUNTA($D$3:E$3)))</f>
        <v/>
      </c>
      <c r="F365" s="62" t="str">
        <f ca="1">IF(OFFSET(Nafnalisti!$C$3,MATCH($B365,Nafnalisti!$B$4:$B$425,0),COUNTA($D$3:F$3))=0,"",OFFSET(Nafnalisti!$C$3,MATCH($B365,Nafnalisti!$B$4:$B$425,0),COUNTA($D$3:F$3)))</f>
        <v/>
      </c>
      <c r="G365" s="62" t="str">
        <f ca="1">IF(OFFSET(Nafnalisti!$C$3,MATCH($B365,Nafnalisti!$B$4:$B$425,0),COUNTA($D$3:G$3))=0,"",OFFSET(Nafnalisti!$C$3,MATCH($B365,Nafnalisti!$B$4:$B$425,0),COUNTA($D$3:G$3)))</f>
        <v/>
      </c>
      <c r="H365" s="62" t="str">
        <f ca="1">IF(OFFSET(Nafnalisti!$C$3,MATCH($B365,Nafnalisti!$B$4:$B$425,0),COUNTA($D$3:H$3))=0,"",OFFSET(Nafnalisti!$C$3,MATCH($B365,Nafnalisti!$B$4:$B$425,0),COUNTA($D$3:H$3)))</f>
        <v/>
      </c>
      <c r="I365" s="62" t="str">
        <f ca="1">IF(OFFSET(Nafnalisti!$C$3,MATCH($B365,Nafnalisti!$B$4:$B$425,0),COUNTA($D$3:I$3))=0,"",OFFSET(Nafnalisti!$C$3,MATCH($B365,Nafnalisti!$B$4:$B$425,0),COUNTA($D$3:I$3)))</f>
        <v/>
      </c>
      <c r="J365" s="62" t="str">
        <f ca="1">IF(OFFSET(Nafnalisti!$C$3,MATCH($B365,Nafnalisti!$B$4:$B$425,0),COUNTA($D$3:J$3))=0,"",OFFSET(Nafnalisti!$C$3,MATCH($B365,Nafnalisti!$B$4:$B$425,0),COUNTA($D$3:J$3)))</f>
        <v/>
      </c>
      <c r="K365" s="62" t="str">
        <f ca="1">IF(OFFSET(Nafnalisti!$C$3,MATCH($B365,Nafnalisti!$B$4:$B$425,0),COUNTA($D$3:K$3))=0,"",OFFSET(Nafnalisti!$C$3,MATCH($B365,Nafnalisti!$B$4:$B$425,0),COUNTA($D$3:K$3)))</f>
        <v/>
      </c>
      <c r="L365" s="62" t="str">
        <f ca="1">IF(OFFSET(Nafnalisti!$C$3,MATCH($B365,Nafnalisti!$B$4:$B$425,0),COUNTA($D$3:L$3))=0,"",OFFSET(Nafnalisti!$C$3,MATCH($B365,Nafnalisti!$B$4:$B$425,0),COUNTA($D$3:L$3)))</f>
        <v/>
      </c>
      <c r="M365" s="62" t="str">
        <f ca="1">IF(OFFSET(Nafnalisti!$C$3,MATCH($B365,Nafnalisti!$B$4:$B$425,0),COUNTA($D$3:M$3))=0,"",OFFSET(Nafnalisti!$C$3,MATCH($B365,Nafnalisti!$B$4:$B$425,0),COUNTA($D$3:M$3)))</f>
        <v/>
      </c>
    </row>
    <row r="366" spans="1:13" x14ac:dyDescent="0.2">
      <c r="A366" s="60" t="str">
        <f ca="1">IF(COUNT($A$4:A365)+1&gt;MAX(Nafnalisti!$S$4:$S$425),"",A365+1)</f>
        <v/>
      </c>
      <c r="B366" s="61" t="str">
        <f ca="1">IF(A366="","",IFERROR(INDEX(Úrvinnsla!$B$2:$B$421,MATCH($A366,Úrvinnsla!$E$2:$E$421,0)),""))</f>
        <v/>
      </c>
      <c r="C366" s="63" t="str">
        <f ca="1">IFERROR(INDEX(Úrvinnsla!$C$2:$C$421,MATCH($A366,Úrvinnsla!$E$2:$E$421,0)),"")</f>
        <v/>
      </c>
      <c r="D366" s="62" t="str">
        <f ca="1">IF(OFFSET(Nafnalisti!$C$3,MATCH($B366,Nafnalisti!$B$4:$B$425,0),COUNTA($D$3:D$3))=0,"",OFFSET(Nafnalisti!$C$3,MATCH($B366,Nafnalisti!$B$4:$B$425,0),COUNTA($D$3:D$3)))</f>
        <v/>
      </c>
      <c r="E366" s="62" t="str">
        <f ca="1">IF(OFFSET(Nafnalisti!$C$3,MATCH($B366,Nafnalisti!$B$4:$B$425,0),COUNTA($D$3:E$3))=0,"",OFFSET(Nafnalisti!$C$3,MATCH($B366,Nafnalisti!$B$4:$B$425,0),COUNTA($D$3:E$3)))</f>
        <v/>
      </c>
      <c r="F366" s="62" t="str">
        <f ca="1">IF(OFFSET(Nafnalisti!$C$3,MATCH($B366,Nafnalisti!$B$4:$B$425,0),COUNTA($D$3:F$3))=0,"",OFFSET(Nafnalisti!$C$3,MATCH($B366,Nafnalisti!$B$4:$B$425,0),COUNTA($D$3:F$3)))</f>
        <v/>
      </c>
      <c r="G366" s="62" t="str">
        <f ca="1">IF(OFFSET(Nafnalisti!$C$3,MATCH($B366,Nafnalisti!$B$4:$B$425,0),COUNTA($D$3:G$3))=0,"",OFFSET(Nafnalisti!$C$3,MATCH($B366,Nafnalisti!$B$4:$B$425,0),COUNTA($D$3:G$3)))</f>
        <v/>
      </c>
      <c r="H366" s="62" t="str">
        <f ca="1">IF(OFFSET(Nafnalisti!$C$3,MATCH($B366,Nafnalisti!$B$4:$B$425,0),COUNTA($D$3:H$3))=0,"",OFFSET(Nafnalisti!$C$3,MATCH($B366,Nafnalisti!$B$4:$B$425,0),COUNTA($D$3:H$3)))</f>
        <v/>
      </c>
      <c r="I366" s="62" t="str">
        <f ca="1">IF(OFFSET(Nafnalisti!$C$3,MATCH($B366,Nafnalisti!$B$4:$B$425,0),COUNTA($D$3:I$3))=0,"",OFFSET(Nafnalisti!$C$3,MATCH($B366,Nafnalisti!$B$4:$B$425,0),COUNTA($D$3:I$3)))</f>
        <v/>
      </c>
      <c r="J366" s="62" t="str">
        <f ca="1">IF(OFFSET(Nafnalisti!$C$3,MATCH($B366,Nafnalisti!$B$4:$B$425,0),COUNTA($D$3:J$3))=0,"",OFFSET(Nafnalisti!$C$3,MATCH($B366,Nafnalisti!$B$4:$B$425,0),COUNTA($D$3:J$3)))</f>
        <v/>
      </c>
      <c r="K366" s="62" t="str">
        <f ca="1">IF(OFFSET(Nafnalisti!$C$3,MATCH($B366,Nafnalisti!$B$4:$B$425,0),COUNTA($D$3:K$3))=0,"",OFFSET(Nafnalisti!$C$3,MATCH($B366,Nafnalisti!$B$4:$B$425,0),COUNTA($D$3:K$3)))</f>
        <v/>
      </c>
      <c r="L366" s="62" t="str">
        <f ca="1">IF(OFFSET(Nafnalisti!$C$3,MATCH($B366,Nafnalisti!$B$4:$B$425,0),COUNTA($D$3:L$3))=0,"",OFFSET(Nafnalisti!$C$3,MATCH($B366,Nafnalisti!$B$4:$B$425,0),COUNTA($D$3:L$3)))</f>
        <v/>
      </c>
      <c r="M366" s="62" t="str">
        <f ca="1">IF(OFFSET(Nafnalisti!$C$3,MATCH($B366,Nafnalisti!$B$4:$B$425,0),COUNTA($D$3:M$3))=0,"",OFFSET(Nafnalisti!$C$3,MATCH($B366,Nafnalisti!$B$4:$B$425,0),COUNTA($D$3:M$3)))</f>
        <v/>
      </c>
    </row>
    <row r="367" spans="1:13" x14ac:dyDescent="0.2">
      <c r="A367" s="60" t="str">
        <f ca="1">IF(COUNT($A$4:A366)+1&gt;MAX(Nafnalisti!$S$4:$S$425),"",A366+1)</f>
        <v/>
      </c>
      <c r="B367" s="61" t="str">
        <f ca="1">IF(A367="","",IFERROR(INDEX(Úrvinnsla!$B$2:$B$421,MATCH($A367,Úrvinnsla!$E$2:$E$421,0)),""))</f>
        <v/>
      </c>
      <c r="C367" s="63" t="str">
        <f ca="1">IFERROR(INDEX(Úrvinnsla!$C$2:$C$421,MATCH($A367,Úrvinnsla!$E$2:$E$421,0)),"")</f>
        <v/>
      </c>
      <c r="D367" s="62" t="str">
        <f ca="1">IF(OFFSET(Nafnalisti!$C$3,MATCH($B367,Nafnalisti!$B$4:$B$425,0),COUNTA($D$3:D$3))=0,"",OFFSET(Nafnalisti!$C$3,MATCH($B367,Nafnalisti!$B$4:$B$425,0),COUNTA($D$3:D$3)))</f>
        <v/>
      </c>
      <c r="E367" s="62" t="str">
        <f ca="1">IF(OFFSET(Nafnalisti!$C$3,MATCH($B367,Nafnalisti!$B$4:$B$425,0),COUNTA($D$3:E$3))=0,"",OFFSET(Nafnalisti!$C$3,MATCH($B367,Nafnalisti!$B$4:$B$425,0),COUNTA($D$3:E$3)))</f>
        <v/>
      </c>
      <c r="F367" s="62" t="str">
        <f ca="1">IF(OFFSET(Nafnalisti!$C$3,MATCH($B367,Nafnalisti!$B$4:$B$425,0),COUNTA($D$3:F$3))=0,"",OFFSET(Nafnalisti!$C$3,MATCH($B367,Nafnalisti!$B$4:$B$425,0),COUNTA($D$3:F$3)))</f>
        <v/>
      </c>
      <c r="G367" s="62" t="str">
        <f ca="1">IF(OFFSET(Nafnalisti!$C$3,MATCH($B367,Nafnalisti!$B$4:$B$425,0),COUNTA($D$3:G$3))=0,"",OFFSET(Nafnalisti!$C$3,MATCH($B367,Nafnalisti!$B$4:$B$425,0),COUNTA($D$3:G$3)))</f>
        <v/>
      </c>
      <c r="H367" s="62" t="str">
        <f ca="1">IF(OFFSET(Nafnalisti!$C$3,MATCH($B367,Nafnalisti!$B$4:$B$425,0),COUNTA($D$3:H$3))=0,"",OFFSET(Nafnalisti!$C$3,MATCH($B367,Nafnalisti!$B$4:$B$425,0),COUNTA($D$3:H$3)))</f>
        <v/>
      </c>
      <c r="I367" s="62" t="str">
        <f ca="1">IF(OFFSET(Nafnalisti!$C$3,MATCH($B367,Nafnalisti!$B$4:$B$425,0),COUNTA($D$3:I$3))=0,"",OFFSET(Nafnalisti!$C$3,MATCH($B367,Nafnalisti!$B$4:$B$425,0),COUNTA($D$3:I$3)))</f>
        <v/>
      </c>
      <c r="J367" s="62" t="str">
        <f ca="1">IF(OFFSET(Nafnalisti!$C$3,MATCH($B367,Nafnalisti!$B$4:$B$425,0),COUNTA($D$3:J$3))=0,"",OFFSET(Nafnalisti!$C$3,MATCH($B367,Nafnalisti!$B$4:$B$425,0),COUNTA($D$3:J$3)))</f>
        <v/>
      </c>
      <c r="K367" s="62" t="str">
        <f ca="1">IF(OFFSET(Nafnalisti!$C$3,MATCH($B367,Nafnalisti!$B$4:$B$425,0),COUNTA($D$3:K$3))=0,"",OFFSET(Nafnalisti!$C$3,MATCH($B367,Nafnalisti!$B$4:$B$425,0),COUNTA($D$3:K$3)))</f>
        <v/>
      </c>
      <c r="L367" s="62" t="str">
        <f ca="1">IF(OFFSET(Nafnalisti!$C$3,MATCH($B367,Nafnalisti!$B$4:$B$425,0),COUNTA($D$3:L$3))=0,"",OFFSET(Nafnalisti!$C$3,MATCH($B367,Nafnalisti!$B$4:$B$425,0),COUNTA($D$3:L$3)))</f>
        <v/>
      </c>
      <c r="M367" s="62" t="str">
        <f ca="1">IF(OFFSET(Nafnalisti!$C$3,MATCH($B367,Nafnalisti!$B$4:$B$425,0),COUNTA($D$3:M$3))=0,"",OFFSET(Nafnalisti!$C$3,MATCH($B367,Nafnalisti!$B$4:$B$425,0),COUNTA($D$3:M$3)))</f>
        <v/>
      </c>
    </row>
    <row r="368" spans="1:13" x14ac:dyDescent="0.2">
      <c r="A368" s="60" t="str">
        <f ca="1">IF(COUNT($A$4:A367)+1&gt;MAX(Nafnalisti!$S$4:$S$425),"",A367+1)</f>
        <v/>
      </c>
      <c r="B368" s="61" t="str">
        <f ca="1">IF(A368="","",IFERROR(INDEX(Úrvinnsla!$B$2:$B$421,MATCH($A368,Úrvinnsla!$E$2:$E$421,0)),""))</f>
        <v/>
      </c>
      <c r="C368" s="63" t="str">
        <f ca="1">IFERROR(INDEX(Úrvinnsla!$C$2:$C$421,MATCH($A368,Úrvinnsla!$E$2:$E$421,0)),"")</f>
        <v/>
      </c>
      <c r="D368" s="62" t="str">
        <f ca="1">IF(OFFSET(Nafnalisti!$C$3,MATCH($B368,Nafnalisti!$B$4:$B$425,0),COUNTA($D$3:D$3))=0,"",OFFSET(Nafnalisti!$C$3,MATCH($B368,Nafnalisti!$B$4:$B$425,0),COUNTA($D$3:D$3)))</f>
        <v/>
      </c>
      <c r="E368" s="62" t="str">
        <f ca="1">IF(OFFSET(Nafnalisti!$C$3,MATCH($B368,Nafnalisti!$B$4:$B$425,0),COUNTA($D$3:E$3))=0,"",OFFSET(Nafnalisti!$C$3,MATCH($B368,Nafnalisti!$B$4:$B$425,0),COUNTA($D$3:E$3)))</f>
        <v/>
      </c>
      <c r="F368" s="62" t="str">
        <f ca="1">IF(OFFSET(Nafnalisti!$C$3,MATCH($B368,Nafnalisti!$B$4:$B$425,0),COUNTA($D$3:F$3))=0,"",OFFSET(Nafnalisti!$C$3,MATCH($B368,Nafnalisti!$B$4:$B$425,0),COUNTA($D$3:F$3)))</f>
        <v/>
      </c>
      <c r="G368" s="62" t="str">
        <f ca="1">IF(OFFSET(Nafnalisti!$C$3,MATCH($B368,Nafnalisti!$B$4:$B$425,0),COUNTA($D$3:G$3))=0,"",OFFSET(Nafnalisti!$C$3,MATCH($B368,Nafnalisti!$B$4:$B$425,0),COUNTA($D$3:G$3)))</f>
        <v/>
      </c>
      <c r="H368" s="62" t="str">
        <f ca="1">IF(OFFSET(Nafnalisti!$C$3,MATCH($B368,Nafnalisti!$B$4:$B$425,0),COUNTA($D$3:H$3))=0,"",OFFSET(Nafnalisti!$C$3,MATCH($B368,Nafnalisti!$B$4:$B$425,0),COUNTA($D$3:H$3)))</f>
        <v/>
      </c>
      <c r="I368" s="62" t="str">
        <f ca="1">IF(OFFSET(Nafnalisti!$C$3,MATCH($B368,Nafnalisti!$B$4:$B$425,0),COUNTA($D$3:I$3))=0,"",OFFSET(Nafnalisti!$C$3,MATCH($B368,Nafnalisti!$B$4:$B$425,0),COUNTA($D$3:I$3)))</f>
        <v/>
      </c>
      <c r="J368" s="62" t="str">
        <f ca="1">IF(OFFSET(Nafnalisti!$C$3,MATCH($B368,Nafnalisti!$B$4:$B$425,0),COUNTA($D$3:J$3))=0,"",OFFSET(Nafnalisti!$C$3,MATCH($B368,Nafnalisti!$B$4:$B$425,0),COUNTA($D$3:J$3)))</f>
        <v/>
      </c>
      <c r="K368" s="62" t="str">
        <f ca="1">IF(OFFSET(Nafnalisti!$C$3,MATCH($B368,Nafnalisti!$B$4:$B$425,0),COUNTA($D$3:K$3))=0,"",OFFSET(Nafnalisti!$C$3,MATCH($B368,Nafnalisti!$B$4:$B$425,0),COUNTA($D$3:K$3)))</f>
        <v/>
      </c>
      <c r="L368" s="62" t="str">
        <f ca="1">IF(OFFSET(Nafnalisti!$C$3,MATCH($B368,Nafnalisti!$B$4:$B$425,0),COUNTA($D$3:L$3))=0,"",OFFSET(Nafnalisti!$C$3,MATCH($B368,Nafnalisti!$B$4:$B$425,0),COUNTA($D$3:L$3)))</f>
        <v/>
      </c>
      <c r="M368" s="62" t="str">
        <f ca="1">IF(OFFSET(Nafnalisti!$C$3,MATCH($B368,Nafnalisti!$B$4:$B$425,0),COUNTA($D$3:M$3))=0,"",OFFSET(Nafnalisti!$C$3,MATCH($B368,Nafnalisti!$B$4:$B$425,0),COUNTA($D$3:M$3)))</f>
        <v/>
      </c>
    </row>
    <row r="369" spans="1:13" x14ac:dyDescent="0.2">
      <c r="A369" s="60" t="str">
        <f ca="1">IF(COUNT($A$4:A368)+1&gt;MAX(Nafnalisti!$S$4:$S$425),"",A368+1)</f>
        <v/>
      </c>
      <c r="B369" s="61" t="str">
        <f ca="1">IF(A369="","",IFERROR(INDEX(Úrvinnsla!$B$2:$B$421,MATCH($A369,Úrvinnsla!$E$2:$E$421,0)),""))</f>
        <v/>
      </c>
      <c r="C369" s="63" t="str">
        <f ca="1">IFERROR(INDEX(Úrvinnsla!$C$2:$C$421,MATCH($A369,Úrvinnsla!$E$2:$E$421,0)),"")</f>
        <v/>
      </c>
      <c r="D369" s="62" t="str">
        <f ca="1">IF(OFFSET(Nafnalisti!$C$3,MATCH($B369,Nafnalisti!$B$4:$B$425,0),COUNTA($D$3:D$3))=0,"",OFFSET(Nafnalisti!$C$3,MATCH($B369,Nafnalisti!$B$4:$B$425,0),COUNTA($D$3:D$3)))</f>
        <v/>
      </c>
      <c r="E369" s="62" t="str">
        <f ca="1">IF(OFFSET(Nafnalisti!$C$3,MATCH($B369,Nafnalisti!$B$4:$B$425,0),COUNTA($D$3:E$3))=0,"",OFFSET(Nafnalisti!$C$3,MATCH($B369,Nafnalisti!$B$4:$B$425,0),COUNTA($D$3:E$3)))</f>
        <v/>
      </c>
      <c r="F369" s="62" t="str">
        <f ca="1">IF(OFFSET(Nafnalisti!$C$3,MATCH($B369,Nafnalisti!$B$4:$B$425,0),COUNTA($D$3:F$3))=0,"",OFFSET(Nafnalisti!$C$3,MATCH($B369,Nafnalisti!$B$4:$B$425,0),COUNTA($D$3:F$3)))</f>
        <v/>
      </c>
      <c r="G369" s="62" t="str">
        <f ca="1">IF(OFFSET(Nafnalisti!$C$3,MATCH($B369,Nafnalisti!$B$4:$B$425,0),COUNTA($D$3:G$3))=0,"",OFFSET(Nafnalisti!$C$3,MATCH($B369,Nafnalisti!$B$4:$B$425,0),COUNTA($D$3:G$3)))</f>
        <v/>
      </c>
      <c r="H369" s="62" t="str">
        <f ca="1">IF(OFFSET(Nafnalisti!$C$3,MATCH($B369,Nafnalisti!$B$4:$B$425,0),COUNTA($D$3:H$3))=0,"",OFFSET(Nafnalisti!$C$3,MATCH($B369,Nafnalisti!$B$4:$B$425,0),COUNTA($D$3:H$3)))</f>
        <v/>
      </c>
      <c r="I369" s="62" t="str">
        <f ca="1">IF(OFFSET(Nafnalisti!$C$3,MATCH($B369,Nafnalisti!$B$4:$B$425,0),COUNTA($D$3:I$3))=0,"",OFFSET(Nafnalisti!$C$3,MATCH($B369,Nafnalisti!$B$4:$B$425,0),COUNTA($D$3:I$3)))</f>
        <v/>
      </c>
      <c r="J369" s="62" t="str">
        <f ca="1">IF(OFFSET(Nafnalisti!$C$3,MATCH($B369,Nafnalisti!$B$4:$B$425,0),COUNTA($D$3:J$3))=0,"",OFFSET(Nafnalisti!$C$3,MATCH($B369,Nafnalisti!$B$4:$B$425,0),COUNTA($D$3:J$3)))</f>
        <v/>
      </c>
      <c r="K369" s="62" t="str">
        <f ca="1">IF(OFFSET(Nafnalisti!$C$3,MATCH($B369,Nafnalisti!$B$4:$B$425,0),COUNTA($D$3:K$3))=0,"",OFFSET(Nafnalisti!$C$3,MATCH($B369,Nafnalisti!$B$4:$B$425,0),COUNTA($D$3:K$3)))</f>
        <v/>
      </c>
      <c r="L369" s="62" t="str">
        <f ca="1">IF(OFFSET(Nafnalisti!$C$3,MATCH($B369,Nafnalisti!$B$4:$B$425,0),COUNTA($D$3:L$3))=0,"",OFFSET(Nafnalisti!$C$3,MATCH($B369,Nafnalisti!$B$4:$B$425,0),COUNTA($D$3:L$3)))</f>
        <v/>
      </c>
      <c r="M369" s="62" t="str">
        <f ca="1">IF(OFFSET(Nafnalisti!$C$3,MATCH($B369,Nafnalisti!$B$4:$B$425,0),COUNTA($D$3:M$3))=0,"",OFFSET(Nafnalisti!$C$3,MATCH($B369,Nafnalisti!$B$4:$B$425,0),COUNTA($D$3:M$3)))</f>
        <v/>
      </c>
    </row>
    <row r="370" spans="1:13" x14ac:dyDescent="0.2">
      <c r="A370" s="60" t="str">
        <f ca="1">IF(COUNT($A$4:A369)+1&gt;MAX(Nafnalisti!$S$4:$S$425),"",A369+1)</f>
        <v/>
      </c>
      <c r="B370" s="61" t="str">
        <f ca="1">IF(A370="","",IFERROR(INDEX(Úrvinnsla!$B$2:$B$421,MATCH($A370,Úrvinnsla!$E$2:$E$421,0)),""))</f>
        <v/>
      </c>
      <c r="C370" s="63" t="str">
        <f ca="1">IFERROR(INDEX(Úrvinnsla!$C$2:$C$421,MATCH($A370,Úrvinnsla!$E$2:$E$421,0)),"")</f>
        <v/>
      </c>
      <c r="D370" s="62" t="str">
        <f ca="1">IF(OFFSET(Nafnalisti!$C$3,MATCH($B370,Nafnalisti!$B$4:$B$425,0),COUNTA($D$3:D$3))=0,"",OFFSET(Nafnalisti!$C$3,MATCH($B370,Nafnalisti!$B$4:$B$425,0),COUNTA($D$3:D$3)))</f>
        <v/>
      </c>
      <c r="E370" s="62" t="str">
        <f ca="1">IF(OFFSET(Nafnalisti!$C$3,MATCH($B370,Nafnalisti!$B$4:$B$425,0),COUNTA($D$3:E$3))=0,"",OFFSET(Nafnalisti!$C$3,MATCH($B370,Nafnalisti!$B$4:$B$425,0),COUNTA($D$3:E$3)))</f>
        <v/>
      </c>
      <c r="F370" s="62" t="str">
        <f ca="1">IF(OFFSET(Nafnalisti!$C$3,MATCH($B370,Nafnalisti!$B$4:$B$425,0),COUNTA($D$3:F$3))=0,"",OFFSET(Nafnalisti!$C$3,MATCH($B370,Nafnalisti!$B$4:$B$425,0),COUNTA($D$3:F$3)))</f>
        <v/>
      </c>
      <c r="G370" s="62" t="str">
        <f ca="1">IF(OFFSET(Nafnalisti!$C$3,MATCH($B370,Nafnalisti!$B$4:$B$425,0),COUNTA($D$3:G$3))=0,"",OFFSET(Nafnalisti!$C$3,MATCH($B370,Nafnalisti!$B$4:$B$425,0),COUNTA($D$3:G$3)))</f>
        <v/>
      </c>
      <c r="H370" s="62" t="str">
        <f ca="1">IF(OFFSET(Nafnalisti!$C$3,MATCH($B370,Nafnalisti!$B$4:$B$425,0),COUNTA($D$3:H$3))=0,"",OFFSET(Nafnalisti!$C$3,MATCH($B370,Nafnalisti!$B$4:$B$425,0),COUNTA($D$3:H$3)))</f>
        <v/>
      </c>
      <c r="I370" s="62" t="str">
        <f ca="1">IF(OFFSET(Nafnalisti!$C$3,MATCH($B370,Nafnalisti!$B$4:$B$425,0),COUNTA($D$3:I$3))=0,"",OFFSET(Nafnalisti!$C$3,MATCH($B370,Nafnalisti!$B$4:$B$425,0),COUNTA($D$3:I$3)))</f>
        <v/>
      </c>
      <c r="J370" s="62" t="str">
        <f ca="1">IF(OFFSET(Nafnalisti!$C$3,MATCH($B370,Nafnalisti!$B$4:$B$425,0),COUNTA($D$3:J$3))=0,"",OFFSET(Nafnalisti!$C$3,MATCH($B370,Nafnalisti!$B$4:$B$425,0),COUNTA($D$3:J$3)))</f>
        <v/>
      </c>
      <c r="K370" s="62" t="str">
        <f ca="1">IF(OFFSET(Nafnalisti!$C$3,MATCH($B370,Nafnalisti!$B$4:$B$425,0),COUNTA($D$3:K$3))=0,"",OFFSET(Nafnalisti!$C$3,MATCH($B370,Nafnalisti!$B$4:$B$425,0),COUNTA($D$3:K$3)))</f>
        <v/>
      </c>
      <c r="L370" s="62" t="str">
        <f ca="1">IF(OFFSET(Nafnalisti!$C$3,MATCH($B370,Nafnalisti!$B$4:$B$425,0),COUNTA($D$3:L$3))=0,"",OFFSET(Nafnalisti!$C$3,MATCH($B370,Nafnalisti!$B$4:$B$425,0),COUNTA($D$3:L$3)))</f>
        <v/>
      </c>
      <c r="M370" s="62" t="str">
        <f ca="1">IF(OFFSET(Nafnalisti!$C$3,MATCH($B370,Nafnalisti!$B$4:$B$425,0),COUNTA($D$3:M$3))=0,"",OFFSET(Nafnalisti!$C$3,MATCH($B370,Nafnalisti!$B$4:$B$425,0),COUNTA($D$3:M$3)))</f>
        <v/>
      </c>
    </row>
    <row r="371" spans="1:13" x14ac:dyDescent="0.2">
      <c r="A371" s="60" t="str">
        <f ca="1">IF(COUNT($A$4:A370)+1&gt;MAX(Nafnalisti!$S$4:$S$425),"",A370+1)</f>
        <v/>
      </c>
      <c r="B371" s="61" t="str">
        <f ca="1">IF(A371="","",IFERROR(INDEX(Úrvinnsla!$B$2:$B$421,MATCH($A371,Úrvinnsla!$E$2:$E$421,0)),""))</f>
        <v/>
      </c>
      <c r="C371" s="63" t="str">
        <f ca="1">IFERROR(INDEX(Úrvinnsla!$C$2:$C$421,MATCH($A371,Úrvinnsla!$E$2:$E$421,0)),"")</f>
        <v/>
      </c>
      <c r="D371" s="62" t="str">
        <f ca="1">IF(OFFSET(Nafnalisti!$C$3,MATCH($B371,Nafnalisti!$B$4:$B$425,0),COUNTA($D$3:D$3))=0,"",OFFSET(Nafnalisti!$C$3,MATCH($B371,Nafnalisti!$B$4:$B$425,0),COUNTA($D$3:D$3)))</f>
        <v/>
      </c>
      <c r="E371" s="62" t="str">
        <f ca="1">IF(OFFSET(Nafnalisti!$C$3,MATCH($B371,Nafnalisti!$B$4:$B$425,0),COUNTA($D$3:E$3))=0,"",OFFSET(Nafnalisti!$C$3,MATCH($B371,Nafnalisti!$B$4:$B$425,0),COUNTA($D$3:E$3)))</f>
        <v/>
      </c>
      <c r="F371" s="62" t="str">
        <f ca="1">IF(OFFSET(Nafnalisti!$C$3,MATCH($B371,Nafnalisti!$B$4:$B$425,0),COUNTA($D$3:F$3))=0,"",OFFSET(Nafnalisti!$C$3,MATCH($B371,Nafnalisti!$B$4:$B$425,0),COUNTA($D$3:F$3)))</f>
        <v/>
      </c>
      <c r="G371" s="62" t="str">
        <f ca="1">IF(OFFSET(Nafnalisti!$C$3,MATCH($B371,Nafnalisti!$B$4:$B$425,0),COUNTA($D$3:G$3))=0,"",OFFSET(Nafnalisti!$C$3,MATCH($B371,Nafnalisti!$B$4:$B$425,0),COUNTA($D$3:G$3)))</f>
        <v/>
      </c>
      <c r="H371" s="62" t="str">
        <f ca="1">IF(OFFSET(Nafnalisti!$C$3,MATCH($B371,Nafnalisti!$B$4:$B$425,0),COUNTA($D$3:H$3))=0,"",OFFSET(Nafnalisti!$C$3,MATCH($B371,Nafnalisti!$B$4:$B$425,0),COUNTA($D$3:H$3)))</f>
        <v/>
      </c>
      <c r="I371" s="62" t="str">
        <f ca="1">IF(OFFSET(Nafnalisti!$C$3,MATCH($B371,Nafnalisti!$B$4:$B$425,0),COUNTA($D$3:I$3))=0,"",OFFSET(Nafnalisti!$C$3,MATCH($B371,Nafnalisti!$B$4:$B$425,0),COUNTA($D$3:I$3)))</f>
        <v/>
      </c>
      <c r="J371" s="62" t="str">
        <f ca="1">IF(OFFSET(Nafnalisti!$C$3,MATCH($B371,Nafnalisti!$B$4:$B$425,0),COUNTA($D$3:J$3))=0,"",OFFSET(Nafnalisti!$C$3,MATCH($B371,Nafnalisti!$B$4:$B$425,0),COUNTA($D$3:J$3)))</f>
        <v/>
      </c>
      <c r="K371" s="62" t="str">
        <f ca="1">IF(OFFSET(Nafnalisti!$C$3,MATCH($B371,Nafnalisti!$B$4:$B$425,0),COUNTA($D$3:K$3))=0,"",OFFSET(Nafnalisti!$C$3,MATCH($B371,Nafnalisti!$B$4:$B$425,0),COUNTA($D$3:K$3)))</f>
        <v/>
      </c>
      <c r="L371" s="62" t="str">
        <f ca="1">IF(OFFSET(Nafnalisti!$C$3,MATCH($B371,Nafnalisti!$B$4:$B$425,0),COUNTA($D$3:L$3))=0,"",OFFSET(Nafnalisti!$C$3,MATCH($B371,Nafnalisti!$B$4:$B$425,0),COUNTA($D$3:L$3)))</f>
        <v/>
      </c>
      <c r="M371" s="62" t="str">
        <f ca="1">IF(OFFSET(Nafnalisti!$C$3,MATCH($B371,Nafnalisti!$B$4:$B$425,0),COUNTA($D$3:M$3))=0,"",OFFSET(Nafnalisti!$C$3,MATCH($B371,Nafnalisti!$B$4:$B$425,0),COUNTA($D$3:M$3)))</f>
        <v/>
      </c>
    </row>
    <row r="372" spans="1:13" x14ac:dyDescent="0.2">
      <c r="A372" s="60" t="str">
        <f ca="1">IF(COUNT($A$4:A371)+1&gt;MAX(Nafnalisti!$S$4:$S$425),"",A371+1)</f>
        <v/>
      </c>
      <c r="B372" s="61" t="str">
        <f ca="1">IF(A372="","",IFERROR(INDEX(Úrvinnsla!$B$2:$B$421,MATCH($A372,Úrvinnsla!$E$2:$E$421,0)),""))</f>
        <v/>
      </c>
      <c r="C372" s="63" t="str">
        <f ca="1">IFERROR(INDEX(Úrvinnsla!$C$2:$C$421,MATCH($A372,Úrvinnsla!$E$2:$E$421,0)),"")</f>
        <v/>
      </c>
      <c r="D372" s="62" t="str">
        <f ca="1">IF(OFFSET(Nafnalisti!$C$3,MATCH($B372,Nafnalisti!$B$4:$B$425,0),COUNTA($D$3:D$3))=0,"",OFFSET(Nafnalisti!$C$3,MATCH($B372,Nafnalisti!$B$4:$B$425,0),COUNTA($D$3:D$3)))</f>
        <v/>
      </c>
      <c r="E372" s="62" t="str">
        <f ca="1">IF(OFFSET(Nafnalisti!$C$3,MATCH($B372,Nafnalisti!$B$4:$B$425,0),COUNTA($D$3:E$3))=0,"",OFFSET(Nafnalisti!$C$3,MATCH($B372,Nafnalisti!$B$4:$B$425,0),COUNTA($D$3:E$3)))</f>
        <v/>
      </c>
      <c r="F372" s="62" t="str">
        <f ca="1">IF(OFFSET(Nafnalisti!$C$3,MATCH($B372,Nafnalisti!$B$4:$B$425,0),COUNTA($D$3:F$3))=0,"",OFFSET(Nafnalisti!$C$3,MATCH($B372,Nafnalisti!$B$4:$B$425,0),COUNTA($D$3:F$3)))</f>
        <v/>
      </c>
      <c r="G372" s="62" t="str">
        <f ca="1">IF(OFFSET(Nafnalisti!$C$3,MATCH($B372,Nafnalisti!$B$4:$B$425,0),COUNTA($D$3:G$3))=0,"",OFFSET(Nafnalisti!$C$3,MATCH($B372,Nafnalisti!$B$4:$B$425,0),COUNTA($D$3:G$3)))</f>
        <v/>
      </c>
      <c r="H372" s="62" t="str">
        <f ca="1">IF(OFFSET(Nafnalisti!$C$3,MATCH($B372,Nafnalisti!$B$4:$B$425,0),COUNTA($D$3:H$3))=0,"",OFFSET(Nafnalisti!$C$3,MATCH($B372,Nafnalisti!$B$4:$B$425,0),COUNTA($D$3:H$3)))</f>
        <v/>
      </c>
      <c r="I372" s="62" t="str">
        <f ca="1">IF(OFFSET(Nafnalisti!$C$3,MATCH($B372,Nafnalisti!$B$4:$B$425,0),COUNTA($D$3:I$3))=0,"",OFFSET(Nafnalisti!$C$3,MATCH($B372,Nafnalisti!$B$4:$B$425,0),COUNTA($D$3:I$3)))</f>
        <v/>
      </c>
      <c r="J372" s="62" t="str">
        <f ca="1">IF(OFFSET(Nafnalisti!$C$3,MATCH($B372,Nafnalisti!$B$4:$B$425,0),COUNTA($D$3:J$3))=0,"",OFFSET(Nafnalisti!$C$3,MATCH($B372,Nafnalisti!$B$4:$B$425,0),COUNTA($D$3:J$3)))</f>
        <v/>
      </c>
      <c r="K372" s="62" t="str">
        <f ca="1">IF(OFFSET(Nafnalisti!$C$3,MATCH($B372,Nafnalisti!$B$4:$B$425,0),COUNTA($D$3:K$3))=0,"",OFFSET(Nafnalisti!$C$3,MATCH($B372,Nafnalisti!$B$4:$B$425,0),COUNTA($D$3:K$3)))</f>
        <v/>
      </c>
      <c r="L372" s="62" t="str">
        <f ca="1">IF(OFFSET(Nafnalisti!$C$3,MATCH($B372,Nafnalisti!$B$4:$B$425,0),COUNTA($D$3:L$3))=0,"",OFFSET(Nafnalisti!$C$3,MATCH($B372,Nafnalisti!$B$4:$B$425,0),COUNTA($D$3:L$3)))</f>
        <v/>
      </c>
      <c r="M372" s="62" t="str">
        <f ca="1">IF(OFFSET(Nafnalisti!$C$3,MATCH($B372,Nafnalisti!$B$4:$B$425,0),COUNTA($D$3:M$3))=0,"",OFFSET(Nafnalisti!$C$3,MATCH($B372,Nafnalisti!$B$4:$B$425,0),COUNTA($D$3:M$3)))</f>
        <v/>
      </c>
    </row>
    <row r="373" spans="1:13" x14ac:dyDescent="0.2">
      <c r="A373" s="60" t="str">
        <f ca="1">IF(COUNT($A$4:A372)+1&gt;MAX(Nafnalisti!$S$4:$S$425),"",A372+1)</f>
        <v/>
      </c>
      <c r="B373" s="61" t="str">
        <f ca="1">IF(A373="","",IFERROR(INDEX(Úrvinnsla!$B$2:$B$421,MATCH($A373,Úrvinnsla!$E$2:$E$421,0)),""))</f>
        <v/>
      </c>
      <c r="C373" s="63" t="str">
        <f ca="1">IFERROR(INDEX(Úrvinnsla!$C$2:$C$421,MATCH($A373,Úrvinnsla!$E$2:$E$421,0)),"")</f>
        <v/>
      </c>
      <c r="D373" s="62" t="str">
        <f ca="1">IF(OFFSET(Nafnalisti!$C$3,MATCH($B373,Nafnalisti!$B$4:$B$425,0),COUNTA($D$3:D$3))=0,"",OFFSET(Nafnalisti!$C$3,MATCH($B373,Nafnalisti!$B$4:$B$425,0),COUNTA($D$3:D$3)))</f>
        <v/>
      </c>
      <c r="E373" s="62" t="str">
        <f ca="1">IF(OFFSET(Nafnalisti!$C$3,MATCH($B373,Nafnalisti!$B$4:$B$425,0),COUNTA($D$3:E$3))=0,"",OFFSET(Nafnalisti!$C$3,MATCH($B373,Nafnalisti!$B$4:$B$425,0),COUNTA($D$3:E$3)))</f>
        <v/>
      </c>
      <c r="F373" s="62" t="str">
        <f ca="1">IF(OFFSET(Nafnalisti!$C$3,MATCH($B373,Nafnalisti!$B$4:$B$425,0),COUNTA($D$3:F$3))=0,"",OFFSET(Nafnalisti!$C$3,MATCH($B373,Nafnalisti!$B$4:$B$425,0),COUNTA($D$3:F$3)))</f>
        <v/>
      </c>
      <c r="G373" s="62" t="str">
        <f ca="1">IF(OFFSET(Nafnalisti!$C$3,MATCH($B373,Nafnalisti!$B$4:$B$425,0),COUNTA($D$3:G$3))=0,"",OFFSET(Nafnalisti!$C$3,MATCH($B373,Nafnalisti!$B$4:$B$425,0),COUNTA($D$3:G$3)))</f>
        <v/>
      </c>
      <c r="H373" s="62" t="str">
        <f ca="1">IF(OFFSET(Nafnalisti!$C$3,MATCH($B373,Nafnalisti!$B$4:$B$425,0),COUNTA($D$3:H$3))=0,"",OFFSET(Nafnalisti!$C$3,MATCH($B373,Nafnalisti!$B$4:$B$425,0),COUNTA($D$3:H$3)))</f>
        <v/>
      </c>
      <c r="I373" s="62" t="str">
        <f ca="1">IF(OFFSET(Nafnalisti!$C$3,MATCH($B373,Nafnalisti!$B$4:$B$425,0),COUNTA($D$3:I$3))=0,"",OFFSET(Nafnalisti!$C$3,MATCH($B373,Nafnalisti!$B$4:$B$425,0),COUNTA($D$3:I$3)))</f>
        <v/>
      </c>
      <c r="J373" s="62" t="str">
        <f ca="1">IF(OFFSET(Nafnalisti!$C$3,MATCH($B373,Nafnalisti!$B$4:$B$425,0),COUNTA($D$3:J$3))=0,"",OFFSET(Nafnalisti!$C$3,MATCH($B373,Nafnalisti!$B$4:$B$425,0),COUNTA($D$3:J$3)))</f>
        <v/>
      </c>
      <c r="K373" s="62" t="str">
        <f ca="1">IF(OFFSET(Nafnalisti!$C$3,MATCH($B373,Nafnalisti!$B$4:$B$425,0),COUNTA($D$3:K$3))=0,"",OFFSET(Nafnalisti!$C$3,MATCH($B373,Nafnalisti!$B$4:$B$425,0),COUNTA($D$3:K$3)))</f>
        <v/>
      </c>
      <c r="L373" s="62" t="str">
        <f ca="1">IF(OFFSET(Nafnalisti!$C$3,MATCH($B373,Nafnalisti!$B$4:$B$425,0),COUNTA($D$3:L$3))=0,"",OFFSET(Nafnalisti!$C$3,MATCH($B373,Nafnalisti!$B$4:$B$425,0),COUNTA($D$3:L$3)))</f>
        <v/>
      </c>
      <c r="M373" s="62" t="str">
        <f ca="1">IF(OFFSET(Nafnalisti!$C$3,MATCH($B373,Nafnalisti!$B$4:$B$425,0),COUNTA($D$3:M$3))=0,"",OFFSET(Nafnalisti!$C$3,MATCH($B373,Nafnalisti!$B$4:$B$425,0),COUNTA($D$3:M$3)))</f>
        <v/>
      </c>
    </row>
    <row r="374" spans="1:13" x14ac:dyDescent="0.2">
      <c r="A374" s="60" t="str">
        <f ca="1">IF(COUNT($A$4:A373)+1&gt;MAX(Nafnalisti!$S$4:$S$425),"",A373+1)</f>
        <v/>
      </c>
      <c r="B374" s="61" t="str">
        <f ca="1">IF(A374="","",IFERROR(INDEX(Úrvinnsla!$B$2:$B$421,MATCH($A374,Úrvinnsla!$E$2:$E$421,0)),""))</f>
        <v/>
      </c>
      <c r="C374" s="63" t="str">
        <f ca="1">IFERROR(INDEX(Úrvinnsla!$C$2:$C$421,MATCH($A374,Úrvinnsla!$E$2:$E$421,0)),"")</f>
        <v/>
      </c>
      <c r="D374" s="62" t="str">
        <f ca="1">IF(OFFSET(Nafnalisti!$C$3,MATCH($B374,Nafnalisti!$B$4:$B$425,0),COUNTA($D$3:D$3))=0,"",OFFSET(Nafnalisti!$C$3,MATCH($B374,Nafnalisti!$B$4:$B$425,0),COUNTA($D$3:D$3)))</f>
        <v/>
      </c>
      <c r="E374" s="62" t="str">
        <f ca="1">IF(OFFSET(Nafnalisti!$C$3,MATCH($B374,Nafnalisti!$B$4:$B$425,0),COUNTA($D$3:E$3))=0,"",OFFSET(Nafnalisti!$C$3,MATCH($B374,Nafnalisti!$B$4:$B$425,0),COUNTA($D$3:E$3)))</f>
        <v/>
      </c>
      <c r="F374" s="62" t="str">
        <f ca="1">IF(OFFSET(Nafnalisti!$C$3,MATCH($B374,Nafnalisti!$B$4:$B$425,0),COUNTA($D$3:F$3))=0,"",OFFSET(Nafnalisti!$C$3,MATCH($B374,Nafnalisti!$B$4:$B$425,0),COUNTA($D$3:F$3)))</f>
        <v/>
      </c>
      <c r="G374" s="62" t="str">
        <f ca="1">IF(OFFSET(Nafnalisti!$C$3,MATCH($B374,Nafnalisti!$B$4:$B$425,0),COUNTA($D$3:G$3))=0,"",OFFSET(Nafnalisti!$C$3,MATCH($B374,Nafnalisti!$B$4:$B$425,0),COUNTA($D$3:G$3)))</f>
        <v/>
      </c>
      <c r="H374" s="62" t="str">
        <f ca="1">IF(OFFSET(Nafnalisti!$C$3,MATCH($B374,Nafnalisti!$B$4:$B$425,0),COUNTA($D$3:H$3))=0,"",OFFSET(Nafnalisti!$C$3,MATCH($B374,Nafnalisti!$B$4:$B$425,0),COUNTA($D$3:H$3)))</f>
        <v/>
      </c>
      <c r="I374" s="62" t="str">
        <f ca="1">IF(OFFSET(Nafnalisti!$C$3,MATCH($B374,Nafnalisti!$B$4:$B$425,0),COUNTA($D$3:I$3))=0,"",OFFSET(Nafnalisti!$C$3,MATCH($B374,Nafnalisti!$B$4:$B$425,0),COUNTA($D$3:I$3)))</f>
        <v/>
      </c>
      <c r="J374" s="62" t="str">
        <f ca="1">IF(OFFSET(Nafnalisti!$C$3,MATCH($B374,Nafnalisti!$B$4:$B$425,0),COUNTA($D$3:J$3))=0,"",OFFSET(Nafnalisti!$C$3,MATCH($B374,Nafnalisti!$B$4:$B$425,0),COUNTA($D$3:J$3)))</f>
        <v/>
      </c>
      <c r="K374" s="62" t="str">
        <f ca="1">IF(OFFSET(Nafnalisti!$C$3,MATCH($B374,Nafnalisti!$B$4:$B$425,0),COUNTA($D$3:K$3))=0,"",OFFSET(Nafnalisti!$C$3,MATCH($B374,Nafnalisti!$B$4:$B$425,0),COUNTA($D$3:K$3)))</f>
        <v/>
      </c>
      <c r="L374" s="62" t="str">
        <f ca="1">IF(OFFSET(Nafnalisti!$C$3,MATCH($B374,Nafnalisti!$B$4:$B$425,0),COUNTA($D$3:L$3))=0,"",OFFSET(Nafnalisti!$C$3,MATCH($B374,Nafnalisti!$B$4:$B$425,0),COUNTA($D$3:L$3)))</f>
        <v/>
      </c>
      <c r="M374" s="62" t="str">
        <f ca="1">IF(OFFSET(Nafnalisti!$C$3,MATCH($B374,Nafnalisti!$B$4:$B$425,0),COUNTA($D$3:M$3))=0,"",OFFSET(Nafnalisti!$C$3,MATCH($B374,Nafnalisti!$B$4:$B$425,0),COUNTA($D$3:M$3)))</f>
        <v/>
      </c>
    </row>
    <row r="375" spans="1:13" x14ac:dyDescent="0.2">
      <c r="A375" s="60" t="str">
        <f ca="1">IF(COUNT($A$4:A374)+1&gt;MAX(Nafnalisti!$S$4:$S$425),"",A374+1)</f>
        <v/>
      </c>
      <c r="B375" s="61" t="str">
        <f ca="1">IF(A375="","",IFERROR(INDEX(Úrvinnsla!$B$2:$B$421,MATCH($A375,Úrvinnsla!$E$2:$E$421,0)),""))</f>
        <v/>
      </c>
      <c r="C375" s="63" t="str">
        <f ca="1">IFERROR(INDEX(Úrvinnsla!$C$2:$C$421,MATCH($A375,Úrvinnsla!$E$2:$E$421,0)),"")</f>
        <v/>
      </c>
      <c r="D375" s="62" t="str">
        <f ca="1">IF(OFFSET(Nafnalisti!$C$3,MATCH($B375,Nafnalisti!$B$4:$B$425,0),COUNTA($D$3:D$3))=0,"",OFFSET(Nafnalisti!$C$3,MATCH($B375,Nafnalisti!$B$4:$B$425,0),COUNTA($D$3:D$3)))</f>
        <v/>
      </c>
      <c r="E375" s="62" t="str">
        <f ca="1">IF(OFFSET(Nafnalisti!$C$3,MATCH($B375,Nafnalisti!$B$4:$B$425,0),COUNTA($D$3:E$3))=0,"",OFFSET(Nafnalisti!$C$3,MATCH($B375,Nafnalisti!$B$4:$B$425,0),COUNTA($D$3:E$3)))</f>
        <v/>
      </c>
      <c r="F375" s="62" t="str">
        <f ca="1">IF(OFFSET(Nafnalisti!$C$3,MATCH($B375,Nafnalisti!$B$4:$B$425,0),COUNTA($D$3:F$3))=0,"",OFFSET(Nafnalisti!$C$3,MATCH($B375,Nafnalisti!$B$4:$B$425,0),COUNTA($D$3:F$3)))</f>
        <v/>
      </c>
      <c r="G375" s="62" t="str">
        <f ca="1">IF(OFFSET(Nafnalisti!$C$3,MATCH($B375,Nafnalisti!$B$4:$B$425,0),COUNTA($D$3:G$3))=0,"",OFFSET(Nafnalisti!$C$3,MATCH($B375,Nafnalisti!$B$4:$B$425,0),COUNTA($D$3:G$3)))</f>
        <v/>
      </c>
      <c r="H375" s="62" t="str">
        <f ca="1">IF(OFFSET(Nafnalisti!$C$3,MATCH($B375,Nafnalisti!$B$4:$B$425,0),COUNTA($D$3:H$3))=0,"",OFFSET(Nafnalisti!$C$3,MATCH($B375,Nafnalisti!$B$4:$B$425,0),COUNTA($D$3:H$3)))</f>
        <v/>
      </c>
      <c r="I375" s="62" t="str">
        <f ca="1">IF(OFFSET(Nafnalisti!$C$3,MATCH($B375,Nafnalisti!$B$4:$B$425,0),COUNTA($D$3:I$3))=0,"",OFFSET(Nafnalisti!$C$3,MATCH($B375,Nafnalisti!$B$4:$B$425,0),COUNTA($D$3:I$3)))</f>
        <v/>
      </c>
      <c r="J375" s="62" t="str">
        <f ca="1">IF(OFFSET(Nafnalisti!$C$3,MATCH($B375,Nafnalisti!$B$4:$B$425,0),COUNTA($D$3:J$3))=0,"",OFFSET(Nafnalisti!$C$3,MATCH($B375,Nafnalisti!$B$4:$B$425,0),COUNTA($D$3:J$3)))</f>
        <v/>
      </c>
      <c r="K375" s="62" t="str">
        <f ca="1">IF(OFFSET(Nafnalisti!$C$3,MATCH($B375,Nafnalisti!$B$4:$B$425,0),COUNTA($D$3:K$3))=0,"",OFFSET(Nafnalisti!$C$3,MATCH($B375,Nafnalisti!$B$4:$B$425,0),COUNTA($D$3:K$3)))</f>
        <v/>
      </c>
      <c r="L375" s="62" t="str">
        <f ca="1">IF(OFFSET(Nafnalisti!$C$3,MATCH($B375,Nafnalisti!$B$4:$B$425,0),COUNTA($D$3:L$3))=0,"",OFFSET(Nafnalisti!$C$3,MATCH($B375,Nafnalisti!$B$4:$B$425,0),COUNTA($D$3:L$3)))</f>
        <v/>
      </c>
      <c r="M375" s="62" t="str">
        <f ca="1">IF(OFFSET(Nafnalisti!$C$3,MATCH($B375,Nafnalisti!$B$4:$B$425,0),COUNTA($D$3:M$3))=0,"",OFFSET(Nafnalisti!$C$3,MATCH($B375,Nafnalisti!$B$4:$B$425,0),COUNTA($D$3:M$3)))</f>
        <v/>
      </c>
    </row>
    <row r="376" spans="1:13" x14ac:dyDescent="0.2">
      <c r="A376" s="60" t="str">
        <f ca="1">IF(COUNT($A$4:A375)+1&gt;MAX(Nafnalisti!$S$4:$S$425),"",A375+1)</f>
        <v/>
      </c>
      <c r="B376" s="61" t="str">
        <f ca="1">IF(A376="","",IFERROR(INDEX(Úrvinnsla!$B$2:$B$421,MATCH($A376,Úrvinnsla!$E$2:$E$421,0)),""))</f>
        <v/>
      </c>
      <c r="C376" s="63" t="str">
        <f ca="1">IFERROR(INDEX(Úrvinnsla!$C$2:$C$421,MATCH($A376,Úrvinnsla!$E$2:$E$421,0)),"")</f>
        <v/>
      </c>
      <c r="D376" s="62" t="str">
        <f ca="1">IF(OFFSET(Nafnalisti!$C$3,MATCH($B376,Nafnalisti!$B$4:$B$425,0),COUNTA($D$3:D$3))=0,"",OFFSET(Nafnalisti!$C$3,MATCH($B376,Nafnalisti!$B$4:$B$425,0),COUNTA($D$3:D$3)))</f>
        <v/>
      </c>
      <c r="E376" s="62" t="str">
        <f ca="1">IF(OFFSET(Nafnalisti!$C$3,MATCH($B376,Nafnalisti!$B$4:$B$425,0),COUNTA($D$3:E$3))=0,"",OFFSET(Nafnalisti!$C$3,MATCH($B376,Nafnalisti!$B$4:$B$425,0),COUNTA($D$3:E$3)))</f>
        <v/>
      </c>
      <c r="F376" s="62" t="str">
        <f ca="1">IF(OFFSET(Nafnalisti!$C$3,MATCH($B376,Nafnalisti!$B$4:$B$425,0),COUNTA($D$3:F$3))=0,"",OFFSET(Nafnalisti!$C$3,MATCH($B376,Nafnalisti!$B$4:$B$425,0),COUNTA($D$3:F$3)))</f>
        <v/>
      </c>
      <c r="G376" s="62" t="str">
        <f ca="1">IF(OFFSET(Nafnalisti!$C$3,MATCH($B376,Nafnalisti!$B$4:$B$425,0),COUNTA($D$3:G$3))=0,"",OFFSET(Nafnalisti!$C$3,MATCH($B376,Nafnalisti!$B$4:$B$425,0),COUNTA($D$3:G$3)))</f>
        <v/>
      </c>
      <c r="H376" s="62" t="str">
        <f ca="1">IF(OFFSET(Nafnalisti!$C$3,MATCH($B376,Nafnalisti!$B$4:$B$425,0),COUNTA($D$3:H$3))=0,"",OFFSET(Nafnalisti!$C$3,MATCH($B376,Nafnalisti!$B$4:$B$425,0),COUNTA($D$3:H$3)))</f>
        <v/>
      </c>
      <c r="I376" s="62" t="str">
        <f ca="1">IF(OFFSET(Nafnalisti!$C$3,MATCH($B376,Nafnalisti!$B$4:$B$425,0),COUNTA($D$3:I$3))=0,"",OFFSET(Nafnalisti!$C$3,MATCH($B376,Nafnalisti!$B$4:$B$425,0),COUNTA($D$3:I$3)))</f>
        <v/>
      </c>
      <c r="J376" s="62" t="str">
        <f ca="1">IF(OFFSET(Nafnalisti!$C$3,MATCH($B376,Nafnalisti!$B$4:$B$425,0),COUNTA($D$3:J$3))=0,"",OFFSET(Nafnalisti!$C$3,MATCH($B376,Nafnalisti!$B$4:$B$425,0),COUNTA($D$3:J$3)))</f>
        <v/>
      </c>
      <c r="K376" s="62" t="str">
        <f ca="1">IF(OFFSET(Nafnalisti!$C$3,MATCH($B376,Nafnalisti!$B$4:$B$425,0),COUNTA($D$3:K$3))=0,"",OFFSET(Nafnalisti!$C$3,MATCH($B376,Nafnalisti!$B$4:$B$425,0),COUNTA($D$3:K$3)))</f>
        <v/>
      </c>
      <c r="L376" s="62" t="str">
        <f ca="1">IF(OFFSET(Nafnalisti!$C$3,MATCH($B376,Nafnalisti!$B$4:$B$425,0),COUNTA($D$3:L$3))=0,"",OFFSET(Nafnalisti!$C$3,MATCH($B376,Nafnalisti!$B$4:$B$425,0),COUNTA($D$3:L$3)))</f>
        <v/>
      </c>
      <c r="M376" s="62" t="str">
        <f ca="1">IF(OFFSET(Nafnalisti!$C$3,MATCH($B376,Nafnalisti!$B$4:$B$425,0),COUNTA($D$3:M$3))=0,"",OFFSET(Nafnalisti!$C$3,MATCH($B376,Nafnalisti!$B$4:$B$425,0),COUNTA($D$3:M$3)))</f>
        <v/>
      </c>
    </row>
    <row r="377" spans="1:13" x14ac:dyDescent="0.2">
      <c r="A377" s="60" t="str">
        <f ca="1">IF(COUNT($A$4:A376)+1&gt;MAX(Nafnalisti!$S$4:$S$425),"",A376+1)</f>
        <v/>
      </c>
      <c r="B377" s="61" t="str">
        <f ca="1">IF(A377="","",IFERROR(INDEX(Úrvinnsla!$B$2:$B$421,MATCH($A377,Úrvinnsla!$E$2:$E$421,0)),""))</f>
        <v/>
      </c>
      <c r="C377" s="63" t="str">
        <f ca="1">IFERROR(INDEX(Úrvinnsla!$C$2:$C$421,MATCH($A377,Úrvinnsla!$E$2:$E$421,0)),"")</f>
        <v/>
      </c>
      <c r="D377" s="62" t="str">
        <f ca="1">IF(OFFSET(Nafnalisti!$C$3,MATCH($B377,Nafnalisti!$B$4:$B$425,0),COUNTA($D$3:D$3))=0,"",OFFSET(Nafnalisti!$C$3,MATCH($B377,Nafnalisti!$B$4:$B$425,0),COUNTA($D$3:D$3)))</f>
        <v/>
      </c>
      <c r="E377" s="62" t="str">
        <f ca="1">IF(OFFSET(Nafnalisti!$C$3,MATCH($B377,Nafnalisti!$B$4:$B$425,0),COUNTA($D$3:E$3))=0,"",OFFSET(Nafnalisti!$C$3,MATCH($B377,Nafnalisti!$B$4:$B$425,0),COUNTA($D$3:E$3)))</f>
        <v/>
      </c>
      <c r="F377" s="62" t="str">
        <f ca="1">IF(OFFSET(Nafnalisti!$C$3,MATCH($B377,Nafnalisti!$B$4:$B$425,0),COUNTA($D$3:F$3))=0,"",OFFSET(Nafnalisti!$C$3,MATCH($B377,Nafnalisti!$B$4:$B$425,0),COUNTA($D$3:F$3)))</f>
        <v/>
      </c>
      <c r="G377" s="62" t="str">
        <f ca="1">IF(OFFSET(Nafnalisti!$C$3,MATCH($B377,Nafnalisti!$B$4:$B$425,0),COUNTA($D$3:G$3))=0,"",OFFSET(Nafnalisti!$C$3,MATCH($B377,Nafnalisti!$B$4:$B$425,0),COUNTA($D$3:G$3)))</f>
        <v/>
      </c>
      <c r="H377" s="62" t="str">
        <f ca="1">IF(OFFSET(Nafnalisti!$C$3,MATCH($B377,Nafnalisti!$B$4:$B$425,0),COUNTA($D$3:H$3))=0,"",OFFSET(Nafnalisti!$C$3,MATCH($B377,Nafnalisti!$B$4:$B$425,0),COUNTA($D$3:H$3)))</f>
        <v/>
      </c>
      <c r="I377" s="62" t="str">
        <f ca="1">IF(OFFSET(Nafnalisti!$C$3,MATCH($B377,Nafnalisti!$B$4:$B$425,0),COUNTA($D$3:I$3))=0,"",OFFSET(Nafnalisti!$C$3,MATCH($B377,Nafnalisti!$B$4:$B$425,0),COUNTA($D$3:I$3)))</f>
        <v/>
      </c>
      <c r="J377" s="62" t="str">
        <f ca="1">IF(OFFSET(Nafnalisti!$C$3,MATCH($B377,Nafnalisti!$B$4:$B$425,0),COUNTA($D$3:J$3))=0,"",OFFSET(Nafnalisti!$C$3,MATCH($B377,Nafnalisti!$B$4:$B$425,0),COUNTA($D$3:J$3)))</f>
        <v/>
      </c>
      <c r="K377" s="62" t="str">
        <f ca="1">IF(OFFSET(Nafnalisti!$C$3,MATCH($B377,Nafnalisti!$B$4:$B$425,0),COUNTA($D$3:K$3))=0,"",OFFSET(Nafnalisti!$C$3,MATCH($B377,Nafnalisti!$B$4:$B$425,0),COUNTA($D$3:K$3)))</f>
        <v/>
      </c>
      <c r="L377" s="62" t="str">
        <f ca="1">IF(OFFSET(Nafnalisti!$C$3,MATCH($B377,Nafnalisti!$B$4:$B$425,0),COUNTA($D$3:L$3))=0,"",OFFSET(Nafnalisti!$C$3,MATCH($B377,Nafnalisti!$B$4:$B$425,0),COUNTA($D$3:L$3)))</f>
        <v/>
      </c>
      <c r="M377" s="62" t="str">
        <f ca="1">IF(OFFSET(Nafnalisti!$C$3,MATCH($B377,Nafnalisti!$B$4:$B$425,0),COUNTA($D$3:M$3))=0,"",OFFSET(Nafnalisti!$C$3,MATCH($B377,Nafnalisti!$B$4:$B$425,0),COUNTA($D$3:M$3)))</f>
        <v/>
      </c>
    </row>
    <row r="378" spans="1:13" x14ac:dyDescent="0.2">
      <c r="A378" s="60" t="str">
        <f ca="1">IF(COUNT($A$4:A377)+1&gt;MAX(Nafnalisti!$S$4:$S$425),"",A377+1)</f>
        <v/>
      </c>
      <c r="B378" s="61" t="str">
        <f ca="1">IF(A378="","",IFERROR(INDEX(Úrvinnsla!$B$2:$B$421,MATCH($A378,Úrvinnsla!$E$2:$E$421,0)),""))</f>
        <v/>
      </c>
      <c r="C378" s="63" t="str">
        <f ca="1">IFERROR(INDEX(Úrvinnsla!$C$2:$C$421,MATCH($A378,Úrvinnsla!$E$2:$E$421,0)),"")</f>
        <v/>
      </c>
      <c r="D378" s="62" t="str">
        <f ca="1">IF(OFFSET(Nafnalisti!$C$3,MATCH($B378,Nafnalisti!$B$4:$B$425,0),COUNTA($D$3:D$3))=0,"",OFFSET(Nafnalisti!$C$3,MATCH($B378,Nafnalisti!$B$4:$B$425,0),COUNTA($D$3:D$3)))</f>
        <v/>
      </c>
      <c r="E378" s="62" t="str">
        <f ca="1">IF(OFFSET(Nafnalisti!$C$3,MATCH($B378,Nafnalisti!$B$4:$B$425,0),COUNTA($D$3:E$3))=0,"",OFFSET(Nafnalisti!$C$3,MATCH($B378,Nafnalisti!$B$4:$B$425,0),COUNTA($D$3:E$3)))</f>
        <v/>
      </c>
      <c r="F378" s="62" t="str">
        <f ca="1">IF(OFFSET(Nafnalisti!$C$3,MATCH($B378,Nafnalisti!$B$4:$B$425,0),COUNTA($D$3:F$3))=0,"",OFFSET(Nafnalisti!$C$3,MATCH($B378,Nafnalisti!$B$4:$B$425,0),COUNTA($D$3:F$3)))</f>
        <v/>
      </c>
      <c r="G378" s="62" t="str">
        <f ca="1">IF(OFFSET(Nafnalisti!$C$3,MATCH($B378,Nafnalisti!$B$4:$B$425,0),COUNTA($D$3:G$3))=0,"",OFFSET(Nafnalisti!$C$3,MATCH($B378,Nafnalisti!$B$4:$B$425,0),COUNTA($D$3:G$3)))</f>
        <v/>
      </c>
      <c r="H378" s="62" t="str">
        <f ca="1">IF(OFFSET(Nafnalisti!$C$3,MATCH($B378,Nafnalisti!$B$4:$B$425,0),COUNTA($D$3:H$3))=0,"",OFFSET(Nafnalisti!$C$3,MATCH($B378,Nafnalisti!$B$4:$B$425,0),COUNTA($D$3:H$3)))</f>
        <v/>
      </c>
      <c r="I378" s="62" t="str">
        <f ca="1">IF(OFFSET(Nafnalisti!$C$3,MATCH($B378,Nafnalisti!$B$4:$B$425,0),COUNTA($D$3:I$3))=0,"",OFFSET(Nafnalisti!$C$3,MATCH($B378,Nafnalisti!$B$4:$B$425,0),COUNTA($D$3:I$3)))</f>
        <v/>
      </c>
      <c r="J378" s="62" t="str">
        <f ca="1">IF(OFFSET(Nafnalisti!$C$3,MATCH($B378,Nafnalisti!$B$4:$B$425,0),COUNTA($D$3:J$3))=0,"",OFFSET(Nafnalisti!$C$3,MATCH($B378,Nafnalisti!$B$4:$B$425,0),COUNTA($D$3:J$3)))</f>
        <v/>
      </c>
      <c r="K378" s="62" t="str">
        <f ca="1">IF(OFFSET(Nafnalisti!$C$3,MATCH($B378,Nafnalisti!$B$4:$B$425,0),COUNTA($D$3:K$3))=0,"",OFFSET(Nafnalisti!$C$3,MATCH($B378,Nafnalisti!$B$4:$B$425,0),COUNTA($D$3:K$3)))</f>
        <v/>
      </c>
      <c r="L378" s="62" t="str">
        <f ca="1">IF(OFFSET(Nafnalisti!$C$3,MATCH($B378,Nafnalisti!$B$4:$B$425,0),COUNTA($D$3:L$3))=0,"",OFFSET(Nafnalisti!$C$3,MATCH($B378,Nafnalisti!$B$4:$B$425,0),COUNTA($D$3:L$3)))</f>
        <v/>
      </c>
      <c r="M378" s="62" t="str">
        <f ca="1">IF(OFFSET(Nafnalisti!$C$3,MATCH($B378,Nafnalisti!$B$4:$B$425,0),COUNTA($D$3:M$3))=0,"",OFFSET(Nafnalisti!$C$3,MATCH($B378,Nafnalisti!$B$4:$B$425,0),COUNTA($D$3:M$3)))</f>
        <v/>
      </c>
    </row>
    <row r="379" spans="1:13" x14ac:dyDescent="0.2">
      <c r="A379" s="60" t="str">
        <f ca="1">IF(COUNT($A$4:A378)+1&gt;MAX(Nafnalisti!$S$4:$S$425),"",A378+1)</f>
        <v/>
      </c>
      <c r="B379" s="61" t="str">
        <f ca="1">IF(A379="","",IFERROR(INDEX(Úrvinnsla!$B$2:$B$421,MATCH($A379,Úrvinnsla!$E$2:$E$421,0)),""))</f>
        <v/>
      </c>
      <c r="C379" s="63" t="str">
        <f ca="1">IFERROR(INDEX(Úrvinnsla!$C$2:$C$421,MATCH($A379,Úrvinnsla!$E$2:$E$421,0)),"")</f>
        <v/>
      </c>
      <c r="D379" s="62" t="str">
        <f ca="1">IF(OFFSET(Nafnalisti!$C$3,MATCH($B379,Nafnalisti!$B$4:$B$425,0),COUNTA($D$3:D$3))=0,"",OFFSET(Nafnalisti!$C$3,MATCH($B379,Nafnalisti!$B$4:$B$425,0),COUNTA($D$3:D$3)))</f>
        <v/>
      </c>
      <c r="E379" s="62" t="str">
        <f ca="1">IF(OFFSET(Nafnalisti!$C$3,MATCH($B379,Nafnalisti!$B$4:$B$425,0),COUNTA($D$3:E$3))=0,"",OFFSET(Nafnalisti!$C$3,MATCH($B379,Nafnalisti!$B$4:$B$425,0),COUNTA($D$3:E$3)))</f>
        <v/>
      </c>
      <c r="F379" s="62" t="str">
        <f ca="1">IF(OFFSET(Nafnalisti!$C$3,MATCH($B379,Nafnalisti!$B$4:$B$425,0),COUNTA($D$3:F$3))=0,"",OFFSET(Nafnalisti!$C$3,MATCH($B379,Nafnalisti!$B$4:$B$425,0),COUNTA($D$3:F$3)))</f>
        <v/>
      </c>
      <c r="G379" s="62" t="str">
        <f ca="1">IF(OFFSET(Nafnalisti!$C$3,MATCH($B379,Nafnalisti!$B$4:$B$425,0),COUNTA($D$3:G$3))=0,"",OFFSET(Nafnalisti!$C$3,MATCH($B379,Nafnalisti!$B$4:$B$425,0),COUNTA($D$3:G$3)))</f>
        <v/>
      </c>
      <c r="H379" s="62" t="str">
        <f ca="1">IF(OFFSET(Nafnalisti!$C$3,MATCH($B379,Nafnalisti!$B$4:$B$425,0),COUNTA($D$3:H$3))=0,"",OFFSET(Nafnalisti!$C$3,MATCH($B379,Nafnalisti!$B$4:$B$425,0),COUNTA($D$3:H$3)))</f>
        <v/>
      </c>
      <c r="I379" s="62" t="str">
        <f ca="1">IF(OFFSET(Nafnalisti!$C$3,MATCH($B379,Nafnalisti!$B$4:$B$425,0),COUNTA($D$3:I$3))=0,"",OFFSET(Nafnalisti!$C$3,MATCH($B379,Nafnalisti!$B$4:$B$425,0),COUNTA($D$3:I$3)))</f>
        <v/>
      </c>
      <c r="J379" s="62" t="str">
        <f ca="1">IF(OFFSET(Nafnalisti!$C$3,MATCH($B379,Nafnalisti!$B$4:$B$425,0),COUNTA($D$3:J$3))=0,"",OFFSET(Nafnalisti!$C$3,MATCH($B379,Nafnalisti!$B$4:$B$425,0),COUNTA($D$3:J$3)))</f>
        <v/>
      </c>
      <c r="K379" s="62" t="str">
        <f ca="1">IF(OFFSET(Nafnalisti!$C$3,MATCH($B379,Nafnalisti!$B$4:$B$425,0),COUNTA($D$3:K$3))=0,"",OFFSET(Nafnalisti!$C$3,MATCH($B379,Nafnalisti!$B$4:$B$425,0),COUNTA($D$3:K$3)))</f>
        <v/>
      </c>
      <c r="L379" s="62" t="str">
        <f ca="1">IF(OFFSET(Nafnalisti!$C$3,MATCH($B379,Nafnalisti!$B$4:$B$425,0),COUNTA($D$3:L$3))=0,"",OFFSET(Nafnalisti!$C$3,MATCH($B379,Nafnalisti!$B$4:$B$425,0),COUNTA($D$3:L$3)))</f>
        <v/>
      </c>
      <c r="M379" s="62" t="str">
        <f ca="1">IF(OFFSET(Nafnalisti!$C$3,MATCH($B379,Nafnalisti!$B$4:$B$425,0),COUNTA($D$3:M$3))=0,"",OFFSET(Nafnalisti!$C$3,MATCH($B379,Nafnalisti!$B$4:$B$425,0),COUNTA($D$3:M$3)))</f>
        <v/>
      </c>
    </row>
    <row r="380" spans="1:13" x14ac:dyDescent="0.2">
      <c r="A380" s="60" t="str">
        <f ca="1">IF(COUNT($A$4:A379)+1&gt;MAX(Nafnalisti!$S$4:$S$425),"",A379+1)</f>
        <v/>
      </c>
      <c r="B380" s="61" t="str">
        <f ca="1">IF(A380="","",IFERROR(INDEX(Úrvinnsla!$B$2:$B$421,MATCH($A380,Úrvinnsla!$E$2:$E$421,0)),""))</f>
        <v/>
      </c>
      <c r="C380" s="63" t="str">
        <f ca="1">IFERROR(INDEX(Úrvinnsla!$C$2:$C$421,MATCH($A380,Úrvinnsla!$E$2:$E$421,0)),"")</f>
        <v/>
      </c>
      <c r="D380" s="62" t="str">
        <f ca="1">IF(OFFSET(Nafnalisti!$C$3,MATCH($B380,Nafnalisti!$B$4:$B$425,0),COUNTA($D$3:D$3))=0,"",OFFSET(Nafnalisti!$C$3,MATCH($B380,Nafnalisti!$B$4:$B$425,0),COUNTA($D$3:D$3)))</f>
        <v/>
      </c>
      <c r="E380" s="62" t="str">
        <f ca="1">IF(OFFSET(Nafnalisti!$C$3,MATCH($B380,Nafnalisti!$B$4:$B$425,0),COUNTA($D$3:E$3))=0,"",OFFSET(Nafnalisti!$C$3,MATCH($B380,Nafnalisti!$B$4:$B$425,0),COUNTA($D$3:E$3)))</f>
        <v/>
      </c>
      <c r="F380" s="62" t="str">
        <f ca="1">IF(OFFSET(Nafnalisti!$C$3,MATCH($B380,Nafnalisti!$B$4:$B$425,0),COUNTA($D$3:F$3))=0,"",OFFSET(Nafnalisti!$C$3,MATCH($B380,Nafnalisti!$B$4:$B$425,0),COUNTA($D$3:F$3)))</f>
        <v/>
      </c>
      <c r="G380" s="62" t="str">
        <f ca="1">IF(OFFSET(Nafnalisti!$C$3,MATCH($B380,Nafnalisti!$B$4:$B$425,0),COUNTA($D$3:G$3))=0,"",OFFSET(Nafnalisti!$C$3,MATCH($B380,Nafnalisti!$B$4:$B$425,0),COUNTA($D$3:G$3)))</f>
        <v/>
      </c>
      <c r="H380" s="62" t="str">
        <f ca="1">IF(OFFSET(Nafnalisti!$C$3,MATCH($B380,Nafnalisti!$B$4:$B$425,0),COUNTA($D$3:H$3))=0,"",OFFSET(Nafnalisti!$C$3,MATCH($B380,Nafnalisti!$B$4:$B$425,0),COUNTA($D$3:H$3)))</f>
        <v/>
      </c>
      <c r="I380" s="62" t="str">
        <f ca="1">IF(OFFSET(Nafnalisti!$C$3,MATCH($B380,Nafnalisti!$B$4:$B$425,0),COUNTA($D$3:I$3))=0,"",OFFSET(Nafnalisti!$C$3,MATCH($B380,Nafnalisti!$B$4:$B$425,0),COUNTA($D$3:I$3)))</f>
        <v/>
      </c>
      <c r="J380" s="62" t="str">
        <f ca="1">IF(OFFSET(Nafnalisti!$C$3,MATCH($B380,Nafnalisti!$B$4:$B$425,0),COUNTA($D$3:J$3))=0,"",OFFSET(Nafnalisti!$C$3,MATCH($B380,Nafnalisti!$B$4:$B$425,0),COUNTA($D$3:J$3)))</f>
        <v/>
      </c>
      <c r="K380" s="62" t="str">
        <f ca="1">IF(OFFSET(Nafnalisti!$C$3,MATCH($B380,Nafnalisti!$B$4:$B$425,0),COUNTA($D$3:K$3))=0,"",OFFSET(Nafnalisti!$C$3,MATCH($B380,Nafnalisti!$B$4:$B$425,0),COUNTA($D$3:K$3)))</f>
        <v/>
      </c>
      <c r="L380" s="62" t="str">
        <f ca="1">IF(OFFSET(Nafnalisti!$C$3,MATCH($B380,Nafnalisti!$B$4:$B$425,0),COUNTA($D$3:L$3))=0,"",OFFSET(Nafnalisti!$C$3,MATCH($B380,Nafnalisti!$B$4:$B$425,0),COUNTA($D$3:L$3)))</f>
        <v/>
      </c>
      <c r="M380" s="62" t="str">
        <f ca="1">IF(OFFSET(Nafnalisti!$C$3,MATCH($B380,Nafnalisti!$B$4:$B$425,0),COUNTA($D$3:M$3))=0,"",OFFSET(Nafnalisti!$C$3,MATCH($B380,Nafnalisti!$B$4:$B$425,0),COUNTA($D$3:M$3)))</f>
        <v/>
      </c>
    </row>
    <row r="381" spans="1:13" x14ac:dyDescent="0.2">
      <c r="A381" s="60" t="str">
        <f ca="1">IF(COUNT($A$4:A380)+1&gt;MAX(Nafnalisti!$S$4:$S$425),"",A380+1)</f>
        <v/>
      </c>
      <c r="B381" s="61" t="str">
        <f ca="1">IF(A381="","",IFERROR(INDEX(Úrvinnsla!$B$2:$B$421,MATCH($A381,Úrvinnsla!$E$2:$E$421,0)),""))</f>
        <v/>
      </c>
      <c r="C381" s="63" t="str">
        <f ca="1">IFERROR(INDEX(Úrvinnsla!$C$2:$C$421,MATCH($A381,Úrvinnsla!$E$2:$E$421,0)),"")</f>
        <v/>
      </c>
      <c r="D381" s="62" t="str">
        <f ca="1">IF(OFFSET(Nafnalisti!$C$3,MATCH($B381,Nafnalisti!$B$4:$B$425,0),COUNTA($D$3:D$3))=0,"",OFFSET(Nafnalisti!$C$3,MATCH($B381,Nafnalisti!$B$4:$B$425,0),COUNTA($D$3:D$3)))</f>
        <v/>
      </c>
      <c r="E381" s="62" t="str">
        <f ca="1">IF(OFFSET(Nafnalisti!$C$3,MATCH($B381,Nafnalisti!$B$4:$B$425,0),COUNTA($D$3:E$3))=0,"",OFFSET(Nafnalisti!$C$3,MATCH($B381,Nafnalisti!$B$4:$B$425,0),COUNTA($D$3:E$3)))</f>
        <v/>
      </c>
      <c r="F381" s="62" t="str">
        <f ca="1">IF(OFFSET(Nafnalisti!$C$3,MATCH($B381,Nafnalisti!$B$4:$B$425,0),COUNTA($D$3:F$3))=0,"",OFFSET(Nafnalisti!$C$3,MATCH($B381,Nafnalisti!$B$4:$B$425,0),COUNTA($D$3:F$3)))</f>
        <v/>
      </c>
      <c r="G381" s="62" t="str">
        <f ca="1">IF(OFFSET(Nafnalisti!$C$3,MATCH($B381,Nafnalisti!$B$4:$B$425,0),COUNTA($D$3:G$3))=0,"",OFFSET(Nafnalisti!$C$3,MATCH($B381,Nafnalisti!$B$4:$B$425,0),COUNTA($D$3:G$3)))</f>
        <v/>
      </c>
      <c r="H381" s="62" t="str">
        <f ca="1">IF(OFFSET(Nafnalisti!$C$3,MATCH($B381,Nafnalisti!$B$4:$B$425,0),COUNTA($D$3:H$3))=0,"",OFFSET(Nafnalisti!$C$3,MATCH($B381,Nafnalisti!$B$4:$B$425,0),COUNTA($D$3:H$3)))</f>
        <v/>
      </c>
      <c r="I381" s="62" t="str">
        <f ca="1">IF(OFFSET(Nafnalisti!$C$3,MATCH($B381,Nafnalisti!$B$4:$B$425,0),COUNTA($D$3:I$3))=0,"",OFFSET(Nafnalisti!$C$3,MATCH($B381,Nafnalisti!$B$4:$B$425,0),COUNTA($D$3:I$3)))</f>
        <v/>
      </c>
      <c r="J381" s="62" t="str">
        <f ca="1">IF(OFFSET(Nafnalisti!$C$3,MATCH($B381,Nafnalisti!$B$4:$B$425,0),COUNTA($D$3:J$3))=0,"",OFFSET(Nafnalisti!$C$3,MATCH($B381,Nafnalisti!$B$4:$B$425,0),COUNTA($D$3:J$3)))</f>
        <v/>
      </c>
      <c r="K381" s="62" t="str">
        <f ca="1">IF(OFFSET(Nafnalisti!$C$3,MATCH($B381,Nafnalisti!$B$4:$B$425,0),COUNTA($D$3:K$3))=0,"",OFFSET(Nafnalisti!$C$3,MATCH($B381,Nafnalisti!$B$4:$B$425,0),COUNTA($D$3:K$3)))</f>
        <v/>
      </c>
      <c r="L381" s="62" t="str">
        <f ca="1">IF(OFFSET(Nafnalisti!$C$3,MATCH($B381,Nafnalisti!$B$4:$B$425,0),COUNTA($D$3:L$3))=0,"",OFFSET(Nafnalisti!$C$3,MATCH($B381,Nafnalisti!$B$4:$B$425,0),COUNTA($D$3:L$3)))</f>
        <v/>
      </c>
      <c r="M381" s="62" t="str">
        <f ca="1">IF(OFFSET(Nafnalisti!$C$3,MATCH($B381,Nafnalisti!$B$4:$B$425,0),COUNTA($D$3:M$3))=0,"",OFFSET(Nafnalisti!$C$3,MATCH($B381,Nafnalisti!$B$4:$B$425,0),COUNTA($D$3:M$3)))</f>
        <v/>
      </c>
    </row>
    <row r="382" spans="1:13" x14ac:dyDescent="0.2">
      <c r="A382" s="60" t="str">
        <f ca="1">IF(COUNT($A$4:A381)+1&gt;MAX(Nafnalisti!$S$4:$S$425),"",A381+1)</f>
        <v/>
      </c>
      <c r="B382" s="61" t="str">
        <f ca="1">IF(A382="","",IFERROR(INDEX(Úrvinnsla!$B$2:$B$421,MATCH($A382,Úrvinnsla!$E$2:$E$421,0)),""))</f>
        <v/>
      </c>
      <c r="C382" s="63" t="str">
        <f ca="1">IFERROR(INDEX(Úrvinnsla!$C$2:$C$421,MATCH($A382,Úrvinnsla!$E$2:$E$421,0)),"")</f>
        <v/>
      </c>
      <c r="D382" s="62" t="str">
        <f ca="1">IF(OFFSET(Nafnalisti!$C$3,MATCH($B382,Nafnalisti!$B$4:$B$425,0),COUNTA($D$3:D$3))=0,"",OFFSET(Nafnalisti!$C$3,MATCH($B382,Nafnalisti!$B$4:$B$425,0),COUNTA($D$3:D$3)))</f>
        <v/>
      </c>
      <c r="E382" s="62" t="str">
        <f ca="1">IF(OFFSET(Nafnalisti!$C$3,MATCH($B382,Nafnalisti!$B$4:$B$425,0),COUNTA($D$3:E$3))=0,"",OFFSET(Nafnalisti!$C$3,MATCH($B382,Nafnalisti!$B$4:$B$425,0),COUNTA($D$3:E$3)))</f>
        <v/>
      </c>
      <c r="F382" s="62" t="str">
        <f ca="1">IF(OFFSET(Nafnalisti!$C$3,MATCH($B382,Nafnalisti!$B$4:$B$425,0),COUNTA($D$3:F$3))=0,"",OFFSET(Nafnalisti!$C$3,MATCH($B382,Nafnalisti!$B$4:$B$425,0),COUNTA($D$3:F$3)))</f>
        <v/>
      </c>
      <c r="G382" s="62" t="str">
        <f ca="1">IF(OFFSET(Nafnalisti!$C$3,MATCH($B382,Nafnalisti!$B$4:$B$425,0),COUNTA($D$3:G$3))=0,"",OFFSET(Nafnalisti!$C$3,MATCH($B382,Nafnalisti!$B$4:$B$425,0),COUNTA($D$3:G$3)))</f>
        <v/>
      </c>
      <c r="H382" s="62" t="str">
        <f ca="1">IF(OFFSET(Nafnalisti!$C$3,MATCH($B382,Nafnalisti!$B$4:$B$425,0),COUNTA($D$3:H$3))=0,"",OFFSET(Nafnalisti!$C$3,MATCH($B382,Nafnalisti!$B$4:$B$425,0),COUNTA($D$3:H$3)))</f>
        <v/>
      </c>
      <c r="I382" s="62" t="str">
        <f ca="1">IF(OFFSET(Nafnalisti!$C$3,MATCH($B382,Nafnalisti!$B$4:$B$425,0),COUNTA($D$3:I$3))=0,"",OFFSET(Nafnalisti!$C$3,MATCH($B382,Nafnalisti!$B$4:$B$425,0),COUNTA($D$3:I$3)))</f>
        <v/>
      </c>
      <c r="J382" s="62" t="str">
        <f ca="1">IF(OFFSET(Nafnalisti!$C$3,MATCH($B382,Nafnalisti!$B$4:$B$425,0),COUNTA($D$3:J$3))=0,"",OFFSET(Nafnalisti!$C$3,MATCH($B382,Nafnalisti!$B$4:$B$425,0),COUNTA($D$3:J$3)))</f>
        <v/>
      </c>
      <c r="K382" s="62" t="str">
        <f ca="1">IF(OFFSET(Nafnalisti!$C$3,MATCH($B382,Nafnalisti!$B$4:$B$425,0),COUNTA($D$3:K$3))=0,"",OFFSET(Nafnalisti!$C$3,MATCH($B382,Nafnalisti!$B$4:$B$425,0),COUNTA($D$3:K$3)))</f>
        <v/>
      </c>
      <c r="L382" s="62" t="str">
        <f ca="1">IF(OFFSET(Nafnalisti!$C$3,MATCH($B382,Nafnalisti!$B$4:$B$425,0),COUNTA($D$3:L$3))=0,"",OFFSET(Nafnalisti!$C$3,MATCH($B382,Nafnalisti!$B$4:$B$425,0),COUNTA($D$3:L$3)))</f>
        <v/>
      </c>
      <c r="M382" s="62" t="str">
        <f ca="1">IF(OFFSET(Nafnalisti!$C$3,MATCH($B382,Nafnalisti!$B$4:$B$425,0),COUNTA($D$3:M$3))=0,"",OFFSET(Nafnalisti!$C$3,MATCH($B382,Nafnalisti!$B$4:$B$425,0),COUNTA($D$3:M$3)))</f>
        <v/>
      </c>
    </row>
    <row r="383" spans="1:13" x14ac:dyDescent="0.2">
      <c r="A383" s="60" t="str">
        <f ca="1">IF(COUNT($A$4:A382)+1&gt;MAX(Nafnalisti!$S$4:$S$425),"",A382+1)</f>
        <v/>
      </c>
      <c r="B383" s="61" t="str">
        <f ca="1">IF(A383="","",IFERROR(INDEX(Úrvinnsla!$B$2:$B$421,MATCH($A383,Úrvinnsla!$E$2:$E$421,0)),""))</f>
        <v/>
      </c>
      <c r="C383" s="63" t="str">
        <f ca="1">IFERROR(INDEX(Úrvinnsla!$C$2:$C$421,MATCH($A383,Úrvinnsla!$E$2:$E$421,0)),"")</f>
        <v/>
      </c>
      <c r="D383" s="62" t="str">
        <f ca="1">IF(OFFSET(Nafnalisti!$C$3,MATCH($B383,Nafnalisti!$B$4:$B$425,0),COUNTA($D$3:D$3))=0,"",OFFSET(Nafnalisti!$C$3,MATCH($B383,Nafnalisti!$B$4:$B$425,0),COUNTA($D$3:D$3)))</f>
        <v/>
      </c>
      <c r="E383" s="62" t="str">
        <f ca="1">IF(OFFSET(Nafnalisti!$C$3,MATCH($B383,Nafnalisti!$B$4:$B$425,0),COUNTA($D$3:E$3))=0,"",OFFSET(Nafnalisti!$C$3,MATCH($B383,Nafnalisti!$B$4:$B$425,0),COUNTA($D$3:E$3)))</f>
        <v/>
      </c>
      <c r="F383" s="62" t="str">
        <f ca="1">IF(OFFSET(Nafnalisti!$C$3,MATCH($B383,Nafnalisti!$B$4:$B$425,0),COUNTA($D$3:F$3))=0,"",OFFSET(Nafnalisti!$C$3,MATCH($B383,Nafnalisti!$B$4:$B$425,0),COUNTA($D$3:F$3)))</f>
        <v/>
      </c>
      <c r="G383" s="62" t="str">
        <f ca="1">IF(OFFSET(Nafnalisti!$C$3,MATCH($B383,Nafnalisti!$B$4:$B$425,0),COUNTA($D$3:G$3))=0,"",OFFSET(Nafnalisti!$C$3,MATCH($B383,Nafnalisti!$B$4:$B$425,0),COUNTA($D$3:G$3)))</f>
        <v/>
      </c>
      <c r="H383" s="62" t="str">
        <f ca="1">IF(OFFSET(Nafnalisti!$C$3,MATCH($B383,Nafnalisti!$B$4:$B$425,0),COUNTA($D$3:H$3))=0,"",OFFSET(Nafnalisti!$C$3,MATCH($B383,Nafnalisti!$B$4:$B$425,0),COUNTA($D$3:H$3)))</f>
        <v/>
      </c>
      <c r="I383" s="62" t="str">
        <f ca="1">IF(OFFSET(Nafnalisti!$C$3,MATCH($B383,Nafnalisti!$B$4:$B$425,0),COUNTA($D$3:I$3))=0,"",OFFSET(Nafnalisti!$C$3,MATCH($B383,Nafnalisti!$B$4:$B$425,0),COUNTA($D$3:I$3)))</f>
        <v/>
      </c>
      <c r="J383" s="62" t="str">
        <f ca="1">IF(OFFSET(Nafnalisti!$C$3,MATCH($B383,Nafnalisti!$B$4:$B$425,0),COUNTA($D$3:J$3))=0,"",OFFSET(Nafnalisti!$C$3,MATCH($B383,Nafnalisti!$B$4:$B$425,0),COUNTA($D$3:J$3)))</f>
        <v/>
      </c>
      <c r="K383" s="62" t="str">
        <f ca="1">IF(OFFSET(Nafnalisti!$C$3,MATCH($B383,Nafnalisti!$B$4:$B$425,0),COUNTA($D$3:K$3))=0,"",OFFSET(Nafnalisti!$C$3,MATCH($B383,Nafnalisti!$B$4:$B$425,0),COUNTA($D$3:K$3)))</f>
        <v/>
      </c>
      <c r="L383" s="62" t="str">
        <f ca="1">IF(OFFSET(Nafnalisti!$C$3,MATCH($B383,Nafnalisti!$B$4:$B$425,0),COUNTA($D$3:L$3))=0,"",OFFSET(Nafnalisti!$C$3,MATCH($B383,Nafnalisti!$B$4:$B$425,0),COUNTA($D$3:L$3)))</f>
        <v/>
      </c>
      <c r="M383" s="62" t="str">
        <f ca="1">IF(OFFSET(Nafnalisti!$C$3,MATCH($B383,Nafnalisti!$B$4:$B$425,0),COUNTA($D$3:M$3))=0,"",OFFSET(Nafnalisti!$C$3,MATCH($B383,Nafnalisti!$B$4:$B$425,0),COUNTA($D$3:M$3)))</f>
        <v/>
      </c>
    </row>
    <row r="384" spans="1:13" x14ac:dyDescent="0.2">
      <c r="A384" s="60" t="str">
        <f ca="1">IF(COUNT($A$4:A383)+1&gt;MAX(Nafnalisti!$S$4:$S$425),"",A383+1)</f>
        <v/>
      </c>
      <c r="B384" s="61" t="str">
        <f ca="1">IF(A384="","",IFERROR(INDEX(Úrvinnsla!$B$2:$B$421,MATCH($A384,Úrvinnsla!$E$2:$E$421,0)),""))</f>
        <v/>
      </c>
      <c r="C384" s="63" t="str">
        <f ca="1">IFERROR(INDEX(Úrvinnsla!$C$2:$C$421,MATCH($A384,Úrvinnsla!$E$2:$E$421,0)),"")</f>
        <v/>
      </c>
      <c r="D384" s="62" t="str">
        <f ca="1">IF(OFFSET(Nafnalisti!$C$3,MATCH($B384,Nafnalisti!$B$4:$B$425,0),COUNTA($D$3:D$3))=0,"",OFFSET(Nafnalisti!$C$3,MATCH($B384,Nafnalisti!$B$4:$B$425,0),COUNTA($D$3:D$3)))</f>
        <v/>
      </c>
      <c r="E384" s="62" t="str">
        <f ca="1">IF(OFFSET(Nafnalisti!$C$3,MATCH($B384,Nafnalisti!$B$4:$B$425,0),COUNTA($D$3:E$3))=0,"",OFFSET(Nafnalisti!$C$3,MATCH($B384,Nafnalisti!$B$4:$B$425,0),COUNTA($D$3:E$3)))</f>
        <v/>
      </c>
      <c r="F384" s="62" t="str">
        <f ca="1">IF(OFFSET(Nafnalisti!$C$3,MATCH($B384,Nafnalisti!$B$4:$B$425,0),COUNTA($D$3:F$3))=0,"",OFFSET(Nafnalisti!$C$3,MATCH($B384,Nafnalisti!$B$4:$B$425,0),COUNTA($D$3:F$3)))</f>
        <v/>
      </c>
      <c r="G384" s="62" t="str">
        <f ca="1">IF(OFFSET(Nafnalisti!$C$3,MATCH($B384,Nafnalisti!$B$4:$B$425,0),COUNTA($D$3:G$3))=0,"",OFFSET(Nafnalisti!$C$3,MATCH($B384,Nafnalisti!$B$4:$B$425,0),COUNTA($D$3:G$3)))</f>
        <v/>
      </c>
      <c r="H384" s="62" t="str">
        <f ca="1">IF(OFFSET(Nafnalisti!$C$3,MATCH($B384,Nafnalisti!$B$4:$B$425,0),COUNTA($D$3:H$3))=0,"",OFFSET(Nafnalisti!$C$3,MATCH($B384,Nafnalisti!$B$4:$B$425,0),COUNTA($D$3:H$3)))</f>
        <v/>
      </c>
      <c r="I384" s="62" t="str">
        <f ca="1">IF(OFFSET(Nafnalisti!$C$3,MATCH($B384,Nafnalisti!$B$4:$B$425,0),COUNTA($D$3:I$3))=0,"",OFFSET(Nafnalisti!$C$3,MATCH($B384,Nafnalisti!$B$4:$B$425,0),COUNTA($D$3:I$3)))</f>
        <v/>
      </c>
      <c r="J384" s="62" t="str">
        <f ca="1">IF(OFFSET(Nafnalisti!$C$3,MATCH($B384,Nafnalisti!$B$4:$B$425,0),COUNTA($D$3:J$3))=0,"",OFFSET(Nafnalisti!$C$3,MATCH($B384,Nafnalisti!$B$4:$B$425,0),COUNTA($D$3:J$3)))</f>
        <v/>
      </c>
      <c r="K384" s="62" t="str">
        <f ca="1">IF(OFFSET(Nafnalisti!$C$3,MATCH($B384,Nafnalisti!$B$4:$B$425,0),COUNTA($D$3:K$3))=0,"",OFFSET(Nafnalisti!$C$3,MATCH($B384,Nafnalisti!$B$4:$B$425,0),COUNTA($D$3:K$3)))</f>
        <v/>
      </c>
      <c r="L384" s="62" t="str">
        <f ca="1">IF(OFFSET(Nafnalisti!$C$3,MATCH($B384,Nafnalisti!$B$4:$B$425,0),COUNTA($D$3:L$3))=0,"",OFFSET(Nafnalisti!$C$3,MATCH($B384,Nafnalisti!$B$4:$B$425,0),COUNTA($D$3:L$3)))</f>
        <v/>
      </c>
      <c r="M384" s="62" t="str">
        <f ca="1">IF(OFFSET(Nafnalisti!$C$3,MATCH($B384,Nafnalisti!$B$4:$B$425,0),COUNTA($D$3:M$3))=0,"",OFFSET(Nafnalisti!$C$3,MATCH($B384,Nafnalisti!$B$4:$B$425,0),COUNTA($D$3:M$3)))</f>
        <v/>
      </c>
    </row>
    <row r="385" spans="1:13" x14ac:dyDescent="0.2">
      <c r="A385" s="60" t="str">
        <f ca="1">IF(COUNT($A$4:A384)+1&gt;MAX(Nafnalisti!$S$4:$S$425),"",A384+1)</f>
        <v/>
      </c>
      <c r="B385" s="61" t="str">
        <f ca="1">IF(A385="","",IFERROR(INDEX(Úrvinnsla!$B$2:$B$421,MATCH($A385,Úrvinnsla!$E$2:$E$421,0)),""))</f>
        <v/>
      </c>
      <c r="C385" s="63" t="str">
        <f ca="1">IFERROR(INDEX(Úrvinnsla!$C$2:$C$421,MATCH($A385,Úrvinnsla!$E$2:$E$421,0)),"")</f>
        <v/>
      </c>
      <c r="D385" s="62" t="str">
        <f ca="1">IF(OFFSET(Nafnalisti!$C$3,MATCH($B385,Nafnalisti!$B$4:$B$425,0),COUNTA($D$3:D$3))=0,"",OFFSET(Nafnalisti!$C$3,MATCH($B385,Nafnalisti!$B$4:$B$425,0),COUNTA($D$3:D$3)))</f>
        <v/>
      </c>
      <c r="E385" s="62" t="str">
        <f ca="1">IF(OFFSET(Nafnalisti!$C$3,MATCH($B385,Nafnalisti!$B$4:$B$425,0),COUNTA($D$3:E$3))=0,"",OFFSET(Nafnalisti!$C$3,MATCH($B385,Nafnalisti!$B$4:$B$425,0),COUNTA($D$3:E$3)))</f>
        <v/>
      </c>
      <c r="F385" s="62" t="str">
        <f ca="1">IF(OFFSET(Nafnalisti!$C$3,MATCH($B385,Nafnalisti!$B$4:$B$425,0),COUNTA($D$3:F$3))=0,"",OFFSET(Nafnalisti!$C$3,MATCH($B385,Nafnalisti!$B$4:$B$425,0),COUNTA($D$3:F$3)))</f>
        <v/>
      </c>
      <c r="G385" s="62" t="str">
        <f ca="1">IF(OFFSET(Nafnalisti!$C$3,MATCH($B385,Nafnalisti!$B$4:$B$425,0),COUNTA($D$3:G$3))=0,"",OFFSET(Nafnalisti!$C$3,MATCH($B385,Nafnalisti!$B$4:$B$425,0),COUNTA($D$3:G$3)))</f>
        <v/>
      </c>
      <c r="H385" s="62" t="str">
        <f ca="1">IF(OFFSET(Nafnalisti!$C$3,MATCH($B385,Nafnalisti!$B$4:$B$425,0),COUNTA($D$3:H$3))=0,"",OFFSET(Nafnalisti!$C$3,MATCH($B385,Nafnalisti!$B$4:$B$425,0),COUNTA($D$3:H$3)))</f>
        <v/>
      </c>
      <c r="I385" s="62" t="str">
        <f ca="1">IF(OFFSET(Nafnalisti!$C$3,MATCH($B385,Nafnalisti!$B$4:$B$425,0),COUNTA($D$3:I$3))=0,"",OFFSET(Nafnalisti!$C$3,MATCH($B385,Nafnalisti!$B$4:$B$425,0),COUNTA($D$3:I$3)))</f>
        <v/>
      </c>
      <c r="J385" s="62" t="str">
        <f ca="1">IF(OFFSET(Nafnalisti!$C$3,MATCH($B385,Nafnalisti!$B$4:$B$425,0),COUNTA($D$3:J$3))=0,"",OFFSET(Nafnalisti!$C$3,MATCH($B385,Nafnalisti!$B$4:$B$425,0),COUNTA($D$3:J$3)))</f>
        <v/>
      </c>
      <c r="K385" s="62" t="str">
        <f ca="1">IF(OFFSET(Nafnalisti!$C$3,MATCH($B385,Nafnalisti!$B$4:$B$425,0),COUNTA($D$3:K$3))=0,"",OFFSET(Nafnalisti!$C$3,MATCH($B385,Nafnalisti!$B$4:$B$425,0),COUNTA($D$3:K$3)))</f>
        <v/>
      </c>
      <c r="L385" s="62" t="str">
        <f ca="1">IF(OFFSET(Nafnalisti!$C$3,MATCH($B385,Nafnalisti!$B$4:$B$425,0),COUNTA($D$3:L$3))=0,"",OFFSET(Nafnalisti!$C$3,MATCH($B385,Nafnalisti!$B$4:$B$425,0),COUNTA($D$3:L$3)))</f>
        <v/>
      </c>
      <c r="M385" s="62" t="str">
        <f ca="1">IF(OFFSET(Nafnalisti!$C$3,MATCH($B385,Nafnalisti!$B$4:$B$425,0),COUNTA($D$3:M$3))=0,"",OFFSET(Nafnalisti!$C$3,MATCH($B385,Nafnalisti!$B$4:$B$425,0),COUNTA($D$3:M$3)))</f>
        <v/>
      </c>
    </row>
    <row r="386" spans="1:13" x14ac:dyDescent="0.2">
      <c r="A386" s="60" t="str">
        <f ca="1">IF(COUNT($A$4:A385)+1&gt;MAX(Nafnalisti!$S$4:$S$425),"",A385+1)</f>
        <v/>
      </c>
      <c r="B386" s="61" t="str">
        <f ca="1">IF(A386="","",IFERROR(INDEX(Úrvinnsla!$B$2:$B$421,MATCH($A386,Úrvinnsla!$E$2:$E$421,0)),""))</f>
        <v/>
      </c>
      <c r="C386" s="63" t="str">
        <f ca="1">IFERROR(INDEX(Úrvinnsla!$C$2:$C$421,MATCH($A386,Úrvinnsla!$E$2:$E$421,0)),"")</f>
        <v/>
      </c>
      <c r="D386" s="62" t="str">
        <f ca="1">IF(OFFSET(Nafnalisti!$C$3,MATCH($B386,Nafnalisti!$B$4:$B$425,0),COUNTA($D$3:D$3))=0,"",OFFSET(Nafnalisti!$C$3,MATCH($B386,Nafnalisti!$B$4:$B$425,0),COUNTA($D$3:D$3)))</f>
        <v/>
      </c>
      <c r="E386" s="62" t="str">
        <f ca="1">IF(OFFSET(Nafnalisti!$C$3,MATCH($B386,Nafnalisti!$B$4:$B$425,0),COUNTA($D$3:E$3))=0,"",OFFSET(Nafnalisti!$C$3,MATCH($B386,Nafnalisti!$B$4:$B$425,0),COUNTA($D$3:E$3)))</f>
        <v/>
      </c>
      <c r="F386" s="62" t="str">
        <f ca="1">IF(OFFSET(Nafnalisti!$C$3,MATCH($B386,Nafnalisti!$B$4:$B$425,0),COUNTA($D$3:F$3))=0,"",OFFSET(Nafnalisti!$C$3,MATCH($B386,Nafnalisti!$B$4:$B$425,0),COUNTA($D$3:F$3)))</f>
        <v/>
      </c>
      <c r="G386" s="62" t="str">
        <f ca="1">IF(OFFSET(Nafnalisti!$C$3,MATCH($B386,Nafnalisti!$B$4:$B$425,0),COUNTA($D$3:G$3))=0,"",OFFSET(Nafnalisti!$C$3,MATCH($B386,Nafnalisti!$B$4:$B$425,0),COUNTA($D$3:G$3)))</f>
        <v/>
      </c>
      <c r="H386" s="62" t="str">
        <f ca="1">IF(OFFSET(Nafnalisti!$C$3,MATCH($B386,Nafnalisti!$B$4:$B$425,0),COUNTA($D$3:H$3))=0,"",OFFSET(Nafnalisti!$C$3,MATCH($B386,Nafnalisti!$B$4:$B$425,0),COUNTA($D$3:H$3)))</f>
        <v/>
      </c>
      <c r="I386" s="62" t="str">
        <f ca="1">IF(OFFSET(Nafnalisti!$C$3,MATCH($B386,Nafnalisti!$B$4:$B$425,0),COUNTA($D$3:I$3))=0,"",OFFSET(Nafnalisti!$C$3,MATCH($B386,Nafnalisti!$B$4:$B$425,0),COUNTA($D$3:I$3)))</f>
        <v/>
      </c>
      <c r="J386" s="62" t="str">
        <f ca="1">IF(OFFSET(Nafnalisti!$C$3,MATCH($B386,Nafnalisti!$B$4:$B$425,0),COUNTA($D$3:J$3))=0,"",OFFSET(Nafnalisti!$C$3,MATCH($B386,Nafnalisti!$B$4:$B$425,0),COUNTA($D$3:J$3)))</f>
        <v/>
      </c>
      <c r="K386" s="62" t="str">
        <f ca="1">IF(OFFSET(Nafnalisti!$C$3,MATCH($B386,Nafnalisti!$B$4:$B$425,0),COUNTA($D$3:K$3))=0,"",OFFSET(Nafnalisti!$C$3,MATCH($B386,Nafnalisti!$B$4:$B$425,0),COUNTA($D$3:K$3)))</f>
        <v/>
      </c>
      <c r="L386" s="62" t="str">
        <f ca="1">IF(OFFSET(Nafnalisti!$C$3,MATCH($B386,Nafnalisti!$B$4:$B$425,0),COUNTA($D$3:L$3))=0,"",OFFSET(Nafnalisti!$C$3,MATCH($B386,Nafnalisti!$B$4:$B$425,0),COUNTA($D$3:L$3)))</f>
        <v/>
      </c>
      <c r="M386" s="62" t="str">
        <f ca="1">IF(OFFSET(Nafnalisti!$C$3,MATCH($B386,Nafnalisti!$B$4:$B$425,0),COUNTA($D$3:M$3))=0,"",OFFSET(Nafnalisti!$C$3,MATCH($B386,Nafnalisti!$B$4:$B$425,0),COUNTA($D$3:M$3)))</f>
        <v/>
      </c>
    </row>
    <row r="387" spans="1:13" x14ac:dyDescent="0.2">
      <c r="A387" s="60" t="str">
        <f ca="1">IF(COUNT($A$4:A386)+1&gt;MAX(Nafnalisti!$S$4:$S$425),"",A386+1)</f>
        <v/>
      </c>
      <c r="B387" s="61" t="str">
        <f ca="1">IF(A387="","",IFERROR(INDEX(Úrvinnsla!$B$2:$B$421,MATCH($A387,Úrvinnsla!$E$2:$E$421,0)),""))</f>
        <v/>
      </c>
      <c r="C387" s="63" t="str">
        <f ca="1">IFERROR(INDEX(Úrvinnsla!$C$2:$C$421,MATCH($A387,Úrvinnsla!$E$2:$E$421,0)),"")</f>
        <v/>
      </c>
      <c r="D387" s="62" t="str">
        <f ca="1">IF(OFFSET(Nafnalisti!$C$3,MATCH($B387,Nafnalisti!$B$4:$B$425,0),COUNTA($D$3:D$3))=0,"",OFFSET(Nafnalisti!$C$3,MATCH($B387,Nafnalisti!$B$4:$B$425,0),COUNTA($D$3:D$3)))</f>
        <v/>
      </c>
      <c r="E387" s="62" t="str">
        <f ca="1">IF(OFFSET(Nafnalisti!$C$3,MATCH($B387,Nafnalisti!$B$4:$B$425,0),COUNTA($D$3:E$3))=0,"",OFFSET(Nafnalisti!$C$3,MATCH($B387,Nafnalisti!$B$4:$B$425,0),COUNTA($D$3:E$3)))</f>
        <v/>
      </c>
      <c r="F387" s="62" t="str">
        <f ca="1">IF(OFFSET(Nafnalisti!$C$3,MATCH($B387,Nafnalisti!$B$4:$B$425,0),COUNTA($D$3:F$3))=0,"",OFFSET(Nafnalisti!$C$3,MATCH($B387,Nafnalisti!$B$4:$B$425,0),COUNTA($D$3:F$3)))</f>
        <v/>
      </c>
      <c r="G387" s="62" t="str">
        <f ca="1">IF(OFFSET(Nafnalisti!$C$3,MATCH($B387,Nafnalisti!$B$4:$B$425,0),COUNTA($D$3:G$3))=0,"",OFFSET(Nafnalisti!$C$3,MATCH($B387,Nafnalisti!$B$4:$B$425,0),COUNTA($D$3:G$3)))</f>
        <v/>
      </c>
      <c r="H387" s="62" t="str">
        <f ca="1">IF(OFFSET(Nafnalisti!$C$3,MATCH($B387,Nafnalisti!$B$4:$B$425,0),COUNTA($D$3:H$3))=0,"",OFFSET(Nafnalisti!$C$3,MATCH($B387,Nafnalisti!$B$4:$B$425,0),COUNTA($D$3:H$3)))</f>
        <v/>
      </c>
      <c r="I387" s="62" t="str">
        <f ca="1">IF(OFFSET(Nafnalisti!$C$3,MATCH($B387,Nafnalisti!$B$4:$B$425,0),COUNTA($D$3:I$3))=0,"",OFFSET(Nafnalisti!$C$3,MATCH($B387,Nafnalisti!$B$4:$B$425,0),COUNTA($D$3:I$3)))</f>
        <v/>
      </c>
      <c r="J387" s="62" t="str">
        <f ca="1">IF(OFFSET(Nafnalisti!$C$3,MATCH($B387,Nafnalisti!$B$4:$B$425,0),COUNTA($D$3:J$3))=0,"",OFFSET(Nafnalisti!$C$3,MATCH($B387,Nafnalisti!$B$4:$B$425,0),COUNTA($D$3:J$3)))</f>
        <v/>
      </c>
      <c r="K387" s="62" t="str">
        <f ca="1">IF(OFFSET(Nafnalisti!$C$3,MATCH($B387,Nafnalisti!$B$4:$B$425,0),COUNTA($D$3:K$3))=0,"",OFFSET(Nafnalisti!$C$3,MATCH($B387,Nafnalisti!$B$4:$B$425,0),COUNTA($D$3:K$3)))</f>
        <v/>
      </c>
      <c r="L387" s="62" t="str">
        <f ca="1">IF(OFFSET(Nafnalisti!$C$3,MATCH($B387,Nafnalisti!$B$4:$B$425,0),COUNTA($D$3:L$3))=0,"",OFFSET(Nafnalisti!$C$3,MATCH($B387,Nafnalisti!$B$4:$B$425,0),COUNTA($D$3:L$3)))</f>
        <v/>
      </c>
      <c r="M387" s="62" t="str">
        <f ca="1">IF(OFFSET(Nafnalisti!$C$3,MATCH($B387,Nafnalisti!$B$4:$B$425,0),COUNTA($D$3:M$3))=0,"",OFFSET(Nafnalisti!$C$3,MATCH($B387,Nafnalisti!$B$4:$B$425,0),COUNTA($D$3:M$3)))</f>
        <v/>
      </c>
    </row>
    <row r="388" spans="1:13" x14ac:dyDescent="0.2">
      <c r="A388" s="60" t="str">
        <f ca="1">IF(COUNT($A$4:A387)+1&gt;MAX(Nafnalisti!$S$4:$S$425),"",A387+1)</f>
        <v/>
      </c>
      <c r="B388" s="61" t="str">
        <f ca="1">IF(A388="","",IFERROR(INDEX(Úrvinnsla!$B$2:$B$421,MATCH($A388,Úrvinnsla!$E$2:$E$421,0)),""))</f>
        <v/>
      </c>
      <c r="C388" s="63" t="str">
        <f ca="1">IFERROR(INDEX(Úrvinnsla!$C$2:$C$421,MATCH($A388,Úrvinnsla!$E$2:$E$421,0)),"")</f>
        <v/>
      </c>
      <c r="D388" s="62" t="str">
        <f ca="1">IF(OFFSET(Nafnalisti!$C$3,MATCH($B388,Nafnalisti!$B$4:$B$425,0),COUNTA($D$3:D$3))=0,"",OFFSET(Nafnalisti!$C$3,MATCH($B388,Nafnalisti!$B$4:$B$425,0),COUNTA($D$3:D$3)))</f>
        <v/>
      </c>
      <c r="E388" s="62" t="str">
        <f ca="1">IF(OFFSET(Nafnalisti!$C$3,MATCH($B388,Nafnalisti!$B$4:$B$425,0),COUNTA($D$3:E$3))=0,"",OFFSET(Nafnalisti!$C$3,MATCH($B388,Nafnalisti!$B$4:$B$425,0),COUNTA($D$3:E$3)))</f>
        <v/>
      </c>
      <c r="F388" s="62" t="str">
        <f ca="1">IF(OFFSET(Nafnalisti!$C$3,MATCH($B388,Nafnalisti!$B$4:$B$425,0),COUNTA($D$3:F$3))=0,"",OFFSET(Nafnalisti!$C$3,MATCH($B388,Nafnalisti!$B$4:$B$425,0),COUNTA($D$3:F$3)))</f>
        <v/>
      </c>
      <c r="G388" s="62" t="str">
        <f ca="1">IF(OFFSET(Nafnalisti!$C$3,MATCH($B388,Nafnalisti!$B$4:$B$425,0),COUNTA($D$3:G$3))=0,"",OFFSET(Nafnalisti!$C$3,MATCH($B388,Nafnalisti!$B$4:$B$425,0),COUNTA($D$3:G$3)))</f>
        <v/>
      </c>
      <c r="H388" s="62" t="str">
        <f ca="1">IF(OFFSET(Nafnalisti!$C$3,MATCH($B388,Nafnalisti!$B$4:$B$425,0),COUNTA($D$3:H$3))=0,"",OFFSET(Nafnalisti!$C$3,MATCH($B388,Nafnalisti!$B$4:$B$425,0),COUNTA($D$3:H$3)))</f>
        <v/>
      </c>
      <c r="I388" s="62" t="str">
        <f ca="1">IF(OFFSET(Nafnalisti!$C$3,MATCH($B388,Nafnalisti!$B$4:$B$425,0),COUNTA($D$3:I$3))=0,"",OFFSET(Nafnalisti!$C$3,MATCH($B388,Nafnalisti!$B$4:$B$425,0),COUNTA($D$3:I$3)))</f>
        <v/>
      </c>
      <c r="J388" s="62" t="str">
        <f ca="1">IF(OFFSET(Nafnalisti!$C$3,MATCH($B388,Nafnalisti!$B$4:$B$425,0),COUNTA($D$3:J$3))=0,"",OFFSET(Nafnalisti!$C$3,MATCH($B388,Nafnalisti!$B$4:$B$425,0),COUNTA($D$3:J$3)))</f>
        <v/>
      </c>
      <c r="K388" s="62" t="str">
        <f ca="1">IF(OFFSET(Nafnalisti!$C$3,MATCH($B388,Nafnalisti!$B$4:$B$425,0),COUNTA($D$3:K$3))=0,"",OFFSET(Nafnalisti!$C$3,MATCH($B388,Nafnalisti!$B$4:$B$425,0),COUNTA($D$3:K$3)))</f>
        <v/>
      </c>
      <c r="L388" s="62" t="str">
        <f ca="1">IF(OFFSET(Nafnalisti!$C$3,MATCH($B388,Nafnalisti!$B$4:$B$425,0),COUNTA($D$3:L$3))=0,"",OFFSET(Nafnalisti!$C$3,MATCH($B388,Nafnalisti!$B$4:$B$425,0),COUNTA($D$3:L$3)))</f>
        <v/>
      </c>
      <c r="M388" s="62" t="str">
        <f ca="1">IF(OFFSET(Nafnalisti!$C$3,MATCH($B388,Nafnalisti!$B$4:$B$425,0),COUNTA($D$3:M$3))=0,"",OFFSET(Nafnalisti!$C$3,MATCH($B388,Nafnalisti!$B$4:$B$425,0),COUNTA($D$3:M$3)))</f>
        <v/>
      </c>
    </row>
    <row r="389" spans="1:13" x14ac:dyDescent="0.2">
      <c r="A389" s="60" t="str">
        <f ca="1">IF(COUNT($A$4:A388)+1&gt;MAX(Nafnalisti!$S$4:$S$425),"",A388+1)</f>
        <v/>
      </c>
      <c r="B389" s="61" t="str">
        <f ca="1">IF(A389="","",IFERROR(INDEX(Úrvinnsla!$B$2:$B$421,MATCH($A389,Úrvinnsla!$E$2:$E$421,0)),""))</f>
        <v/>
      </c>
      <c r="C389" s="63" t="str">
        <f ca="1">IFERROR(INDEX(Úrvinnsla!$C$2:$C$421,MATCH($A389,Úrvinnsla!$E$2:$E$421,0)),"")</f>
        <v/>
      </c>
      <c r="D389" s="62" t="str">
        <f ca="1">IF(OFFSET(Nafnalisti!$C$3,MATCH($B389,Nafnalisti!$B$4:$B$425,0),COUNTA($D$3:D$3))=0,"",OFFSET(Nafnalisti!$C$3,MATCH($B389,Nafnalisti!$B$4:$B$425,0),COUNTA($D$3:D$3)))</f>
        <v/>
      </c>
      <c r="E389" s="62" t="str">
        <f ca="1">IF(OFFSET(Nafnalisti!$C$3,MATCH($B389,Nafnalisti!$B$4:$B$425,0),COUNTA($D$3:E$3))=0,"",OFFSET(Nafnalisti!$C$3,MATCH($B389,Nafnalisti!$B$4:$B$425,0),COUNTA($D$3:E$3)))</f>
        <v/>
      </c>
      <c r="F389" s="62" t="str">
        <f ca="1">IF(OFFSET(Nafnalisti!$C$3,MATCH($B389,Nafnalisti!$B$4:$B$425,0),COUNTA($D$3:F$3))=0,"",OFFSET(Nafnalisti!$C$3,MATCH($B389,Nafnalisti!$B$4:$B$425,0),COUNTA($D$3:F$3)))</f>
        <v/>
      </c>
      <c r="G389" s="62" t="str">
        <f ca="1">IF(OFFSET(Nafnalisti!$C$3,MATCH($B389,Nafnalisti!$B$4:$B$425,0),COUNTA($D$3:G$3))=0,"",OFFSET(Nafnalisti!$C$3,MATCH($B389,Nafnalisti!$B$4:$B$425,0),COUNTA($D$3:G$3)))</f>
        <v/>
      </c>
      <c r="H389" s="62" t="str">
        <f ca="1">IF(OFFSET(Nafnalisti!$C$3,MATCH($B389,Nafnalisti!$B$4:$B$425,0),COUNTA($D$3:H$3))=0,"",OFFSET(Nafnalisti!$C$3,MATCH($B389,Nafnalisti!$B$4:$B$425,0),COUNTA($D$3:H$3)))</f>
        <v/>
      </c>
      <c r="I389" s="62" t="str">
        <f ca="1">IF(OFFSET(Nafnalisti!$C$3,MATCH($B389,Nafnalisti!$B$4:$B$425,0),COUNTA($D$3:I$3))=0,"",OFFSET(Nafnalisti!$C$3,MATCH($B389,Nafnalisti!$B$4:$B$425,0),COUNTA($D$3:I$3)))</f>
        <v/>
      </c>
      <c r="J389" s="62" t="str">
        <f ca="1">IF(OFFSET(Nafnalisti!$C$3,MATCH($B389,Nafnalisti!$B$4:$B$425,0),COUNTA($D$3:J$3))=0,"",OFFSET(Nafnalisti!$C$3,MATCH($B389,Nafnalisti!$B$4:$B$425,0),COUNTA($D$3:J$3)))</f>
        <v/>
      </c>
      <c r="K389" s="62" t="str">
        <f ca="1">IF(OFFSET(Nafnalisti!$C$3,MATCH($B389,Nafnalisti!$B$4:$B$425,0),COUNTA($D$3:K$3))=0,"",OFFSET(Nafnalisti!$C$3,MATCH($B389,Nafnalisti!$B$4:$B$425,0),COUNTA($D$3:K$3)))</f>
        <v/>
      </c>
      <c r="L389" s="62" t="str">
        <f ca="1">IF(OFFSET(Nafnalisti!$C$3,MATCH($B389,Nafnalisti!$B$4:$B$425,0),COUNTA($D$3:L$3))=0,"",OFFSET(Nafnalisti!$C$3,MATCH($B389,Nafnalisti!$B$4:$B$425,0),COUNTA($D$3:L$3)))</f>
        <v/>
      </c>
      <c r="M389" s="62" t="str">
        <f ca="1">IF(OFFSET(Nafnalisti!$C$3,MATCH($B389,Nafnalisti!$B$4:$B$425,0),COUNTA($D$3:M$3))=0,"",OFFSET(Nafnalisti!$C$3,MATCH($B389,Nafnalisti!$B$4:$B$425,0),COUNTA($D$3:M$3)))</f>
        <v/>
      </c>
    </row>
    <row r="390" spans="1:13" x14ac:dyDescent="0.2">
      <c r="A390" s="60" t="str">
        <f ca="1">IF(COUNT($A$4:A389)+1&gt;MAX(Nafnalisti!$S$4:$S$425),"",A389+1)</f>
        <v/>
      </c>
      <c r="B390" s="61" t="str">
        <f ca="1">IF(A390="","",IFERROR(INDEX(Úrvinnsla!$B$2:$B$421,MATCH($A390,Úrvinnsla!$E$2:$E$421,0)),""))</f>
        <v/>
      </c>
      <c r="C390" s="63" t="str">
        <f ca="1">IFERROR(INDEX(Úrvinnsla!$C$2:$C$421,MATCH($A390,Úrvinnsla!$E$2:$E$421,0)),"")</f>
        <v/>
      </c>
      <c r="D390" s="62" t="str">
        <f ca="1">IF(OFFSET(Nafnalisti!$C$3,MATCH($B390,Nafnalisti!$B$4:$B$425,0),COUNTA($D$3:D$3))=0,"",OFFSET(Nafnalisti!$C$3,MATCH($B390,Nafnalisti!$B$4:$B$425,0),COUNTA($D$3:D$3)))</f>
        <v/>
      </c>
      <c r="E390" s="62" t="str">
        <f ca="1">IF(OFFSET(Nafnalisti!$C$3,MATCH($B390,Nafnalisti!$B$4:$B$425,0),COUNTA($D$3:E$3))=0,"",OFFSET(Nafnalisti!$C$3,MATCH($B390,Nafnalisti!$B$4:$B$425,0),COUNTA($D$3:E$3)))</f>
        <v/>
      </c>
      <c r="F390" s="62" t="str">
        <f ca="1">IF(OFFSET(Nafnalisti!$C$3,MATCH($B390,Nafnalisti!$B$4:$B$425,0),COUNTA($D$3:F$3))=0,"",OFFSET(Nafnalisti!$C$3,MATCH($B390,Nafnalisti!$B$4:$B$425,0),COUNTA($D$3:F$3)))</f>
        <v/>
      </c>
      <c r="G390" s="62" t="str">
        <f ca="1">IF(OFFSET(Nafnalisti!$C$3,MATCH($B390,Nafnalisti!$B$4:$B$425,0),COUNTA($D$3:G$3))=0,"",OFFSET(Nafnalisti!$C$3,MATCH($B390,Nafnalisti!$B$4:$B$425,0),COUNTA($D$3:G$3)))</f>
        <v/>
      </c>
      <c r="H390" s="62" t="str">
        <f ca="1">IF(OFFSET(Nafnalisti!$C$3,MATCH($B390,Nafnalisti!$B$4:$B$425,0),COUNTA($D$3:H$3))=0,"",OFFSET(Nafnalisti!$C$3,MATCH($B390,Nafnalisti!$B$4:$B$425,0),COUNTA($D$3:H$3)))</f>
        <v/>
      </c>
      <c r="I390" s="62" t="str">
        <f ca="1">IF(OFFSET(Nafnalisti!$C$3,MATCH($B390,Nafnalisti!$B$4:$B$425,0),COUNTA($D$3:I$3))=0,"",OFFSET(Nafnalisti!$C$3,MATCH($B390,Nafnalisti!$B$4:$B$425,0),COUNTA($D$3:I$3)))</f>
        <v/>
      </c>
      <c r="J390" s="62" t="str">
        <f ca="1">IF(OFFSET(Nafnalisti!$C$3,MATCH($B390,Nafnalisti!$B$4:$B$425,0),COUNTA($D$3:J$3))=0,"",OFFSET(Nafnalisti!$C$3,MATCH($B390,Nafnalisti!$B$4:$B$425,0),COUNTA($D$3:J$3)))</f>
        <v/>
      </c>
      <c r="K390" s="62" t="str">
        <f ca="1">IF(OFFSET(Nafnalisti!$C$3,MATCH($B390,Nafnalisti!$B$4:$B$425,0),COUNTA($D$3:K$3))=0,"",OFFSET(Nafnalisti!$C$3,MATCH($B390,Nafnalisti!$B$4:$B$425,0),COUNTA($D$3:K$3)))</f>
        <v/>
      </c>
      <c r="L390" s="62" t="str">
        <f ca="1">IF(OFFSET(Nafnalisti!$C$3,MATCH($B390,Nafnalisti!$B$4:$B$425,0),COUNTA($D$3:L$3))=0,"",OFFSET(Nafnalisti!$C$3,MATCH($B390,Nafnalisti!$B$4:$B$425,0),COUNTA($D$3:L$3)))</f>
        <v/>
      </c>
      <c r="M390" s="62" t="str">
        <f ca="1">IF(OFFSET(Nafnalisti!$C$3,MATCH($B390,Nafnalisti!$B$4:$B$425,0),COUNTA($D$3:M$3))=0,"",OFFSET(Nafnalisti!$C$3,MATCH($B390,Nafnalisti!$B$4:$B$425,0),COUNTA($D$3:M$3)))</f>
        <v/>
      </c>
    </row>
    <row r="391" spans="1:13" x14ac:dyDescent="0.2">
      <c r="A391" s="60" t="str">
        <f ca="1">IF(COUNT($A$4:A390)+1&gt;MAX(Nafnalisti!$S$4:$S$425),"",A390+1)</f>
        <v/>
      </c>
      <c r="B391" s="61" t="str">
        <f ca="1">IF(A391="","",IFERROR(INDEX(Úrvinnsla!$B$2:$B$421,MATCH($A391,Úrvinnsla!$E$2:$E$421,0)),""))</f>
        <v/>
      </c>
      <c r="C391" s="63" t="str">
        <f ca="1">IFERROR(INDEX(Úrvinnsla!$C$2:$C$421,MATCH($A391,Úrvinnsla!$E$2:$E$421,0)),"")</f>
        <v/>
      </c>
      <c r="D391" s="62" t="str">
        <f ca="1">IF(OFFSET(Nafnalisti!$C$3,MATCH($B391,Nafnalisti!$B$4:$B$425,0),COUNTA($D$3:D$3))=0,"",OFFSET(Nafnalisti!$C$3,MATCH($B391,Nafnalisti!$B$4:$B$425,0),COUNTA($D$3:D$3)))</f>
        <v/>
      </c>
      <c r="E391" s="62" t="str">
        <f ca="1">IF(OFFSET(Nafnalisti!$C$3,MATCH($B391,Nafnalisti!$B$4:$B$425,0),COUNTA($D$3:E$3))=0,"",OFFSET(Nafnalisti!$C$3,MATCH($B391,Nafnalisti!$B$4:$B$425,0),COUNTA($D$3:E$3)))</f>
        <v/>
      </c>
      <c r="F391" s="62" t="str">
        <f ca="1">IF(OFFSET(Nafnalisti!$C$3,MATCH($B391,Nafnalisti!$B$4:$B$425,0),COUNTA($D$3:F$3))=0,"",OFFSET(Nafnalisti!$C$3,MATCH($B391,Nafnalisti!$B$4:$B$425,0),COUNTA($D$3:F$3)))</f>
        <v/>
      </c>
      <c r="G391" s="62" t="str">
        <f ca="1">IF(OFFSET(Nafnalisti!$C$3,MATCH($B391,Nafnalisti!$B$4:$B$425,0),COUNTA($D$3:G$3))=0,"",OFFSET(Nafnalisti!$C$3,MATCH($B391,Nafnalisti!$B$4:$B$425,0),COUNTA($D$3:G$3)))</f>
        <v/>
      </c>
      <c r="H391" s="62" t="str">
        <f ca="1">IF(OFFSET(Nafnalisti!$C$3,MATCH($B391,Nafnalisti!$B$4:$B$425,0),COUNTA($D$3:H$3))=0,"",OFFSET(Nafnalisti!$C$3,MATCH($B391,Nafnalisti!$B$4:$B$425,0),COUNTA($D$3:H$3)))</f>
        <v/>
      </c>
      <c r="I391" s="62" t="str">
        <f ca="1">IF(OFFSET(Nafnalisti!$C$3,MATCH($B391,Nafnalisti!$B$4:$B$425,0),COUNTA($D$3:I$3))=0,"",OFFSET(Nafnalisti!$C$3,MATCH($B391,Nafnalisti!$B$4:$B$425,0),COUNTA($D$3:I$3)))</f>
        <v/>
      </c>
      <c r="J391" s="62" t="str">
        <f ca="1">IF(OFFSET(Nafnalisti!$C$3,MATCH($B391,Nafnalisti!$B$4:$B$425,0),COUNTA($D$3:J$3))=0,"",OFFSET(Nafnalisti!$C$3,MATCH($B391,Nafnalisti!$B$4:$B$425,0),COUNTA($D$3:J$3)))</f>
        <v/>
      </c>
      <c r="K391" s="62" t="str">
        <f ca="1">IF(OFFSET(Nafnalisti!$C$3,MATCH($B391,Nafnalisti!$B$4:$B$425,0),COUNTA($D$3:K$3))=0,"",OFFSET(Nafnalisti!$C$3,MATCH($B391,Nafnalisti!$B$4:$B$425,0),COUNTA($D$3:K$3)))</f>
        <v/>
      </c>
      <c r="L391" s="62" t="str">
        <f ca="1">IF(OFFSET(Nafnalisti!$C$3,MATCH($B391,Nafnalisti!$B$4:$B$425,0),COUNTA($D$3:L$3))=0,"",OFFSET(Nafnalisti!$C$3,MATCH($B391,Nafnalisti!$B$4:$B$425,0),COUNTA($D$3:L$3)))</f>
        <v/>
      </c>
      <c r="M391" s="62" t="str">
        <f ca="1">IF(OFFSET(Nafnalisti!$C$3,MATCH($B391,Nafnalisti!$B$4:$B$425,0),COUNTA($D$3:M$3))=0,"",OFFSET(Nafnalisti!$C$3,MATCH($B391,Nafnalisti!$B$4:$B$425,0),COUNTA($D$3:M$3)))</f>
        <v/>
      </c>
    </row>
    <row r="392" spans="1:13" x14ac:dyDescent="0.2">
      <c r="A392" s="60" t="str">
        <f ca="1">IF(COUNT($A$4:A391)+1&gt;MAX(Nafnalisti!$S$4:$S$425),"",A391+1)</f>
        <v/>
      </c>
      <c r="B392" s="61" t="str">
        <f ca="1">IF(A392="","",IFERROR(INDEX(Úrvinnsla!$B$2:$B$421,MATCH($A392,Úrvinnsla!$E$2:$E$421,0)),""))</f>
        <v/>
      </c>
      <c r="C392" s="63" t="str">
        <f ca="1">IFERROR(INDEX(Úrvinnsla!$C$2:$C$421,MATCH($A392,Úrvinnsla!$E$2:$E$421,0)),"")</f>
        <v/>
      </c>
      <c r="D392" s="62" t="str">
        <f ca="1">IF(OFFSET(Nafnalisti!$C$3,MATCH($B392,Nafnalisti!$B$4:$B$425,0),COUNTA($D$3:D$3))=0,"",OFFSET(Nafnalisti!$C$3,MATCH($B392,Nafnalisti!$B$4:$B$425,0),COUNTA($D$3:D$3)))</f>
        <v/>
      </c>
      <c r="E392" s="62" t="str">
        <f ca="1">IF(OFFSET(Nafnalisti!$C$3,MATCH($B392,Nafnalisti!$B$4:$B$425,0),COUNTA($D$3:E$3))=0,"",OFFSET(Nafnalisti!$C$3,MATCH($B392,Nafnalisti!$B$4:$B$425,0),COUNTA($D$3:E$3)))</f>
        <v/>
      </c>
      <c r="F392" s="62" t="str">
        <f ca="1">IF(OFFSET(Nafnalisti!$C$3,MATCH($B392,Nafnalisti!$B$4:$B$425,0),COUNTA($D$3:F$3))=0,"",OFFSET(Nafnalisti!$C$3,MATCH($B392,Nafnalisti!$B$4:$B$425,0),COUNTA($D$3:F$3)))</f>
        <v/>
      </c>
      <c r="G392" s="62" t="str">
        <f ca="1">IF(OFFSET(Nafnalisti!$C$3,MATCH($B392,Nafnalisti!$B$4:$B$425,0),COUNTA($D$3:G$3))=0,"",OFFSET(Nafnalisti!$C$3,MATCH($B392,Nafnalisti!$B$4:$B$425,0),COUNTA($D$3:G$3)))</f>
        <v/>
      </c>
      <c r="H392" s="62" t="str">
        <f ca="1">IF(OFFSET(Nafnalisti!$C$3,MATCH($B392,Nafnalisti!$B$4:$B$425,0),COUNTA($D$3:H$3))=0,"",OFFSET(Nafnalisti!$C$3,MATCH($B392,Nafnalisti!$B$4:$B$425,0),COUNTA($D$3:H$3)))</f>
        <v/>
      </c>
      <c r="I392" s="62" t="str">
        <f ca="1">IF(OFFSET(Nafnalisti!$C$3,MATCH($B392,Nafnalisti!$B$4:$B$425,0),COUNTA($D$3:I$3))=0,"",OFFSET(Nafnalisti!$C$3,MATCH($B392,Nafnalisti!$B$4:$B$425,0),COUNTA($D$3:I$3)))</f>
        <v/>
      </c>
      <c r="J392" s="62" t="str">
        <f ca="1">IF(OFFSET(Nafnalisti!$C$3,MATCH($B392,Nafnalisti!$B$4:$B$425,0),COUNTA($D$3:J$3))=0,"",OFFSET(Nafnalisti!$C$3,MATCH($B392,Nafnalisti!$B$4:$B$425,0),COUNTA($D$3:J$3)))</f>
        <v/>
      </c>
      <c r="K392" s="62" t="str">
        <f ca="1">IF(OFFSET(Nafnalisti!$C$3,MATCH($B392,Nafnalisti!$B$4:$B$425,0),COUNTA($D$3:K$3))=0,"",OFFSET(Nafnalisti!$C$3,MATCH($B392,Nafnalisti!$B$4:$B$425,0),COUNTA($D$3:K$3)))</f>
        <v/>
      </c>
      <c r="L392" s="62" t="str">
        <f ca="1">IF(OFFSET(Nafnalisti!$C$3,MATCH($B392,Nafnalisti!$B$4:$B$425,0),COUNTA($D$3:L$3))=0,"",OFFSET(Nafnalisti!$C$3,MATCH($B392,Nafnalisti!$B$4:$B$425,0),COUNTA($D$3:L$3)))</f>
        <v/>
      </c>
      <c r="M392" s="62" t="str">
        <f ca="1">IF(OFFSET(Nafnalisti!$C$3,MATCH($B392,Nafnalisti!$B$4:$B$425,0),COUNTA($D$3:M$3))=0,"",OFFSET(Nafnalisti!$C$3,MATCH($B392,Nafnalisti!$B$4:$B$425,0),COUNTA($D$3:M$3)))</f>
        <v/>
      </c>
    </row>
    <row r="393" spans="1:13" x14ac:dyDescent="0.2">
      <c r="A393" s="60" t="str">
        <f ca="1">IF(COUNT($A$4:A392)+1&gt;MAX(Nafnalisti!$S$4:$S$425),"",A392+1)</f>
        <v/>
      </c>
      <c r="B393" s="61" t="str">
        <f ca="1">IF(A393="","",IFERROR(INDEX(Úrvinnsla!$B$2:$B$421,MATCH($A393,Úrvinnsla!$E$2:$E$421,0)),""))</f>
        <v/>
      </c>
      <c r="C393" s="63" t="str">
        <f ca="1">IFERROR(INDEX(Úrvinnsla!$C$2:$C$421,MATCH($A393,Úrvinnsla!$E$2:$E$421,0)),"")</f>
        <v/>
      </c>
      <c r="D393" s="62" t="str">
        <f ca="1">IF(OFFSET(Nafnalisti!$C$3,MATCH($B393,Nafnalisti!$B$4:$B$425,0),COUNTA($D$3:D$3))=0,"",OFFSET(Nafnalisti!$C$3,MATCH($B393,Nafnalisti!$B$4:$B$425,0),COUNTA($D$3:D$3)))</f>
        <v/>
      </c>
      <c r="E393" s="62" t="str">
        <f ca="1">IF(OFFSET(Nafnalisti!$C$3,MATCH($B393,Nafnalisti!$B$4:$B$425,0),COUNTA($D$3:E$3))=0,"",OFFSET(Nafnalisti!$C$3,MATCH($B393,Nafnalisti!$B$4:$B$425,0),COUNTA($D$3:E$3)))</f>
        <v/>
      </c>
      <c r="F393" s="62" t="str">
        <f ca="1">IF(OFFSET(Nafnalisti!$C$3,MATCH($B393,Nafnalisti!$B$4:$B$425,0),COUNTA($D$3:F$3))=0,"",OFFSET(Nafnalisti!$C$3,MATCH($B393,Nafnalisti!$B$4:$B$425,0),COUNTA($D$3:F$3)))</f>
        <v/>
      </c>
      <c r="G393" s="62" t="str">
        <f ca="1">IF(OFFSET(Nafnalisti!$C$3,MATCH($B393,Nafnalisti!$B$4:$B$425,0),COUNTA($D$3:G$3))=0,"",OFFSET(Nafnalisti!$C$3,MATCH($B393,Nafnalisti!$B$4:$B$425,0),COUNTA($D$3:G$3)))</f>
        <v/>
      </c>
      <c r="H393" s="62" t="str">
        <f ca="1">IF(OFFSET(Nafnalisti!$C$3,MATCH($B393,Nafnalisti!$B$4:$B$425,0),COUNTA($D$3:H$3))=0,"",OFFSET(Nafnalisti!$C$3,MATCH($B393,Nafnalisti!$B$4:$B$425,0),COUNTA($D$3:H$3)))</f>
        <v/>
      </c>
      <c r="I393" s="62" t="str">
        <f ca="1">IF(OFFSET(Nafnalisti!$C$3,MATCH($B393,Nafnalisti!$B$4:$B$425,0),COUNTA($D$3:I$3))=0,"",OFFSET(Nafnalisti!$C$3,MATCH($B393,Nafnalisti!$B$4:$B$425,0),COUNTA($D$3:I$3)))</f>
        <v/>
      </c>
      <c r="J393" s="62" t="str">
        <f ca="1">IF(OFFSET(Nafnalisti!$C$3,MATCH($B393,Nafnalisti!$B$4:$B$425,0),COUNTA($D$3:J$3))=0,"",OFFSET(Nafnalisti!$C$3,MATCH($B393,Nafnalisti!$B$4:$B$425,0),COUNTA($D$3:J$3)))</f>
        <v/>
      </c>
      <c r="K393" s="62" t="str">
        <f ca="1">IF(OFFSET(Nafnalisti!$C$3,MATCH($B393,Nafnalisti!$B$4:$B$425,0),COUNTA($D$3:K$3))=0,"",OFFSET(Nafnalisti!$C$3,MATCH($B393,Nafnalisti!$B$4:$B$425,0),COUNTA($D$3:K$3)))</f>
        <v/>
      </c>
      <c r="L393" s="62" t="str">
        <f ca="1">IF(OFFSET(Nafnalisti!$C$3,MATCH($B393,Nafnalisti!$B$4:$B$425,0),COUNTA($D$3:L$3))=0,"",OFFSET(Nafnalisti!$C$3,MATCH($B393,Nafnalisti!$B$4:$B$425,0),COUNTA($D$3:L$3)))</f>
        <v/>
      </c>
      <c r="M393" s="62" t="str">
        <f ca="1">IF(OFFSET(Nafnalisti!$C$3,MATCH($B393,Nafnalisti!$B$4:$B$425,0),COUNTA($D$3:M$3))=0,"",OFFSET(Nafnalisti!$C$3,MATCH($B393,Nafnalisti!$B$4:$B$425,0),COUNTA($D$3:M$3)))</f>
        <v/>
      </c>
    </row>
    <row r="394" spans="1:13" x14ac:dyDescent="0.2">
      <c r="A394" s="60" t="str">
        <f ca="1">IF(COUNT($A$4:A393)+1&gt;MAX(Nafnalisti!$S$4:$S$425),"",A393+1)</f>
        <v/>
      </c>
      <c r="B394" s="61" t="str">
        <f ca="1">IF(A394="","",IFERROR(INDEX(Úrvinnsla!$B$2:$B$421,MATCH($A394,Úrvinnsla!$E$2:$E$421,0)),""))</f>
        <v/>
      </c>
      <c r="C394" s="63" t="str">
        <f ca="1">IFERROR(INDEX(Úrvinnsla!$C$2:$C$421,MATCH($A394,Úrvinnsla!$E$2:$E$421,0)),"")</f>
        <v/>
      </c>
      <c r="D394" s="62" t="str">
        <f ca="1">IF(OFFSET(Nafnalisti!$C$3,MATCH($B394,Nafnalisti!$B$4:$B$425,0),COUNTA($D$3:D$3))=0,"",OFFSET(Nafnalisti!$C$3,MATCH($B394,Nafnalisti!$B$4:$B$425,0),COUNTA($D$3:D$3)))</f>
        <v/>
      </c>
      <c r="E394" s="62" t="str">
        <f ca="1">IF(OFFSET(Nafnalisti!$C$3,MATCH($B394,Nafnalisti!$B$4:$B$425,0),COUNTA($D$3:E$3))=0,"",OFFSET(Nafnalisti!$C$3,MATCH($B394,Nafnalisti!$B$4:$B$425,0),COUNTA($D$3:E$3)))</f>
        <v/>
      </c>
      <c r="F394" s="62" t="str">
        <f ca="1">IF(OFFSET(Nafnalisti!$C$3,MATCH($B394,Nafnalisti!$B$4:$B$425,0),COUNTA($D$3:F$3))=0,"",OFFSET(Nafnalisti!$C$3,MATCH($B394,Nafnalisti!$B$4:$B$425,0),COUNTA($D$3:F$3)))</f>
        <v/>
      </c>
      <c r="G394" s="62" t="str">
        <f ca="1">IF(OFFSET(Nafnalisti!$C$3,MATCH($B394,Nafnalisti!$B$4:$B$425,0),COUNTA($D$3:G$3))=0,"",OFFSET(Nafnalisti!$C$3,MATCH($B394,Nafnalisti!$B$4:$B$425,0),COUNTA($D$3:G$3)))</f>
        <v/>
      </c>
      <c r="H394" s="62" t="str">
        <f ca="1">IF(OFFSET(Nafnalisti!$C$3,MATCH($B394,Nafnalisti!$B$4:$B$425,0),COUNTA($D$3:H$3))=0,"",OFFSET(Nafnalisti!$C$3,MATCH($B394,Nafnalisti!$B$4:$B$425,0),COUNTA($D$3:H$3)))</f>
        <v/>
      </c>
      <c r="I394" s="62" t="str">
        <f ca="1">IF(OFFSET(Nafnalisti!$C$3,MATCH($B394,Nafnalisti!$B$4:$B$425,0),COUNTA($D$3:I$3))=0,"",OFFSET(Nafnalisti!$C$3,MATCH($B394,Nafnalisti!$B$4:$B$425,0),COUNTA($D$3:I$3)))</f>
        <v/>
      </c>
      <c r="J394" s="62" t="str">
        <f ca="1">IF(OFFSET(Nafnalisti!$C$3,MATCH($B394,Nafnalisti!$B$4:$B$425,0),COUNTA($D$3:J$3))=0,"",OFFSET(Nafnalisti!$C$3,MATCH($B394,Nafnalisti!$B$4:$B$425,0),COUNTA($D$3:J$3)))</f>
        <v/>
      </c>
      <c r="K394" s="62" t="str">
        <f ca="1">IF(OFFSET(Nafnalisti!$C$3,MATCH($B394,Nafnalisti!$B$4:$B$425,0),COUNTA($D$3:K$3))=0,"",OFFSET(Nafnalisti!$C$3,MATCH($B394,Nafnalisti!$B$4:$B$425,0),COUNTA($D$3:K$3)))</f>
        <v/>
      </c>
      <c r="L394" s="62" t="str">
        <f ca="1">IF(OFFSET(Nafnalisti!$C$3,MATCH($B394,Nafnalisti!$B$4:$B$425,0),COUNTA($D$3:L$3))=0,"",OFFSET(Nafnalisti!$C$3,MATCH($B394,Nafnalisti!$B$4:$B$425,0),COUNTA($D$3:L$3)))</f>
        <v/>
      </c>
      <c r="M394" s="62" t="str">
        <f ca="1">IF(OFFSET(Nafnalisti!$C$3,MATCH($B394,Nafnalisti!$B$4:$B$425,0),COUNTA($D$3:M$3))=0,"",OFFSET(Nafnalisti!$C$3,MATCH($B394,Nafnalisti!$B$4:$B$425,0),COUNTA($D$3:M$3)))</f>
        <v/>
      </c>
    </row>
    <row r="395" spans="1:13" x14ac:dyDescent="0.2">
      <c r="A395" s="60" t="str">
        <f ca="1">IF(COUNT($A$4:A394)+1&gt;MAX(Nafnalisti!$S$4:$S$425),"",A394+1)</f>
        <v/>
      </c>
      <c r="B395" s="61" t="str">
        <f ca="1">IF(A395="","",IFERROR(INDEX(Úrvinnsla!$B$2:$B$421,MATCH($A395,Úrvinnsla!$E$2:$E$421,0)),""))</f>
        <v/>
      </c>
      <c r="C395" s="63" t="str">
        <f ca="1">IFERROR(INDEX(Úrvinnsla!$C$2:$C$421,MATCH($A395,Úrvinnsla!$E$2:$E$421,0)),"")</f>
        <v/>
      </c>
      <c r="D395" s="62" t="str">
        <f ca="1">IF(OFFSET(Nafnalisti!$C$3,MATCH($B395,Nafnalisti!$B$4:$B$425,0),COUNTA($D$3:D$3))=0,"",OFFSET(Nafnalisti!$C$3,MATCH($B395,Nafnalisti!$B$4:$B$425,0),COUNTA($D$3:D$3)))</f>
        <v/>
      </c>
      <c r="E395" s="62" t="str">
        <f ca="1">IF(OFFSET(Nafnalisti!$C$3,MATCH($B395,Nafnalisti!$B$4:$B$425,0),COUNTA($D$3:E$3))=0,"",OFFSET(Nafnalisti!$C$3,MATCH($B395,Nafnalisti!$B$4:$B$425,0),COUNTA($D$3:E$3)))</f>
        <v/>
      </c>
      <c r="F395" s="62" t="str">
        <f ca="1">IF(OFFSET(Nafnalisti!$C$3,MATCH($B395,Nafnalisti!$B$4:$B$425,0),COUNTA($D$3:F$3))=0,"",OFFSET(Nafnalisti!$C$3,MATCH($B395,Nafnalisti!$B$4:$B$425,0),COUNTA($D$3:F$3)))</f>
        <v/>
      </c>
      <c r="G395" s="62" t="str">
        <f ca="1">IF(OFFSET(Nafnalisti!$C$3,MATCH($B395,Nafnalisti!$B$4:$B$425,0),COUNTA($D$3:G$3))=0,"",OFFSET(Nafnalisti!$C$3,MATCH($B395,Nafnalisti!$B$4:$B$425,0),COUNTA($D$3:G$3)))</f>
        <v/>
      </c>
      <c r="H395" s="62" t="str">
        <f ca="1">IF(OFFSET(Nafnalisti!$C$3,MATCH($B395,Nafnalisti!$B$4:$B$425,0),COUNTA($D$3:H$3))=0,"",OFFSET(Nafnalisti!$C$3,MATCH($B395,Nafnalisti!$B$4:$B$425,0),COUNTA($D$3:H$3)))</f>
        <v/>
      </c>
      <c r="I395" s="62" t="str">
        <f ca="1">IF(OFFSET(Nafnalisti!$C$3,MATCH($B395,Nafnalisti!$B$4:$B$425,0),COUNTA($D$3:I$3))=0,"",OFFSET(Nafnalisti!$C$3,MATCH($B395,Nafnalisti!$B$4:$B$425,0),COUNTA($D$3:I$3)))</f>
        <v/>
      </c>
      <c r="J395" s="62" t="str">
        <f ca="1">IF(OFFSET(Nafnalisti!$C$3,MATCH($B395,Nafnalisti!$B$4:$B$425,0),COUNTA($D$3:J$3))=0,"",OFFSET(Nafnalisti!$C$3,MATCH($B395,Nafnalisti!$B$4:$B$425,0),COUNTA($D$3:J$3)))</f>
        <v/>
      </c>
      <c r="K395" s="62" t="str">
        <f ca="1">IF(OFFSET(Nafnalisti!$C$3,MATCH($B395,Nafnalisti!$B$4:$B$425,0),COUNTA($D$3:K$3))=0,"",OFFSET(Nafnalisti!$C$3,MATCH($B395,Nafnalisti!$B$4:$B$425,0),COUNTA($D$3:K$3)))</f>
        <v/>
      </c>
      <c r="L395" s="62" t="str">
        <f ca="1">IF(OFFSET(Nafnalisti!$C$3,MATCH($B395,Nafnalisti!$B$4:$B$425,0),COUNTA($D$3:L$3))=0,"",OFFSET(Nafnalisti!$C$3,MATCH($B395,Nafnalisti!$B$4:$B$425,0),COUNTA($D$3:L$3)))</f>
        <v/>
      </c>
      <c r="M395" s="62" t="str">
        <f ca="1">IF(OFFSET(Nafnalisti!$C$3,MATCH($B395,Nafnalisti!$B$4:$B$425,0),COUNTA($D$3:M$3))=0,"",OFFSET(Nafnalisti!$C$3,MATCH($B395,Nafnalisti!$B$4:$B$425,0),COUNTA($D$3:M$3)))</f>
        <v/>
      </c>
    </row>
    <row r="396" spans="1:13" x14ac:dyDescent="0.2">
      <c r="A396" s="60" t="str">
        <f ca="1">IF(COUNT($A$4:A395)+1&gt;MAX(Nafnalisti!$S$4:$S$425),"",A395+1)</f>
        <v/>
      </c>
      <c r="B396" s="61" t="str">
        <f ca="1">IF(A396="","",IFERROR(INDEX(Úrvinnsla!$B$2:$B$421,MATCH($A396,Úrvinnsla!$E$2:$E$421,0)),""))</f>
        <v/>
      </c>
      <c r="C396" s="63" t="str">
        <f ca="1">IFERROR(INDEX(Úrvinnsla!$C$2:$C$421,MATCH($A396,Úrvinnsla!$E$2:$E$421,0)),"")</f>
        <v/>
      </c>
      <c r="D396" s="62" t="str">
        <f ca="1">IF(OFFSET(Nafnalisti!$C$3,MATCH($B396,Nafnalisti!$B$4:$B$425,0),COUNTA($D$3:D$3))=0,"",OFFSET(Nafnalisti!$C$3,MATCH($B396,Nafnalisti!$B$4:$B$425,0),COUNTA($D$3:D$3)))</f>
        <v/>
      </c>
      <c r="E396" s="62" t="str">
        <f ca="1">IF(OFFSET(Nafnalisti!$C$3,MATCH($B396,Nafnalisti!$B$4:$B$425,0),COUNTA($D$3:E$3))=0,"",OFFSET(Nafnalisti!$C$3,MATCH($B396,Nafnalisti!$B$4:$B$425,0),COUNTA($D$3:E$3)))</f>
        <v/>
      </c>
      <c r="F396" s="62" t="str">
        <f ca="1">IF(OFFSET(Nafnalisti!$C$3,MATCH($B396,Nafnalisti!$B$4:$B$425,0),COUNTA($D$3:F$3))=0,"",OFFSET(Nafnalisti!$C$3,MATCH($B396,Nafnalisti!$B$4:$B$425,0),COUNTA($D$3:F$3)))</f>
        <v/>
      </c>
      <c r="G396" s="62" t="str">
        <f ca="1">IF(OFFSET(Nafnalisti!$C$3,MATCH($B396,Nafnalisti!$B$4:$B$425,0),COUNTA($D$3:G$3))=0,"",OFFSET(Nafnalisti!$C$3,MATCH($B396,Nafnalisti!$B$4:$B$425,0),COUNTA($D$3:G$3)))</f>
        <v/>
      </c>
      <c r="H396" s="62" t="str">
        <f ca="1">IF(OFFSET(Nafnalisti!$C$3,MATCH($B396,Nafnalisti!$B$4:$B$425,0),COUNTA($D$3:H$3))=0,"",OFFSET(Nafnalisti!$C$3,MATCH($B396,Nafnalisti!$B$4:$B$425,0),COUNTA($D$3:H$3)))</f>
        <v/>
      </c>
      <c r="I396" s="62" t="str">
        <f ca="1">IF(OFFSET(Nafnalisti!$C$3,MATCH($B396,Nafnalisti!$B$4:$B$425,0),COUNTA($D$3:I$3))=0,"",OFFSET(Nafnalisti!$C$3,MATCH($B396,Nafnalisti!$B$4:$B$425,0),COUNTA($D$3:I$3)))</f>
        <v/>
      </c>
      <c r="J396" s="62" t="str">
        <f ca="1">IF(OFFSET(Nafnalisti!$C$3,MATCH($B396,Nafnalisti!$B$4:$B$425,0),COUNTA($D$3:J$3))=0,"",OFFSET(Nafnalisti!$C$3,MATCH($B396,Nafnalisti!$B$4:$B$425,0),COUNTA($D$3:J$3)))</f>
        <v/>
      </c>
      <c r="K396" s="62" t="str">
        <f ca="1">IF(OFFSET(Nafnalisti!$C$3,MATCH($B396,Nafnalisti!$B$4:$B$425,0),COUNTA($D$3:K$3))=0,"",OFFSET(Nafnalisti!$C$3,MATCH($B396,Nafnalisti!$B$4:$B$425,0),COUNTA($D$3:K$3)))</f>
        <v/>
      </c>
      <c r="L396" s="62" t="str">
        <f ca="1">IF(OFFSET(Nafnalisti!$C$3,MATCH($B396,Nafnalisti!$B$4:$B$425,0),COUNTA($D$3:L$3))=0,"",OFFSET(Nafnalisti!$C$3,MATCH($B396,Nafnalisti!$B$4:$B$425,0),COUNTA($D$3:L$3)))</f>
        <v/>
      </c>
      <c r="M396" s="62" t="str">
        <f ca="1">IF(OFFSET(Nafnalisti!$C$3,MATCH($B396,Nafnalisti!$B$4:$B$425,0),COUNTA($D$3:M$3))=0,"",OFFSET(Nafnalisti!$C$3,MATCH($B396,Nafnalisti!$B$4:$B$425,0),COUNTA($D$3:M$3)))</f>
        <v/>
      </c>
    </row>
    <row r="397" spans="1:13" x14ac:dyDescent="0.2">
      <c r="A397" s="60" t="str">
        <f ca="1">IF(COUNT($A$4:A396)+1&gt;MAX(Nafnalisti!$S$4:$S$425),"",A396+1)</f>
        <v/>
      </c>
      <c r="B397" s="61" t="str">
        <f ca="1">IF(A397="","",IFERROR(INDEX(Úrvinnsla!$B$2:$B$421,MATCH($A397,Úrvinnsla!$E$2:$E$421,0)),""))</f>
        <v/>
      </c>
      <c r="C397" s="63" t="str">
        <f ca="1">IFERROR(INDEX(Úrvinnsla!$C$2:$C$421,MATCH($A397,Úrvinnsla!$E$2:$E$421,0)),"")</f>
        <v/>
      </c>
      <c r="D397" s="62" t="str">
        <f ca="1">IF(OFFSET(Nafnalisti!$C$3,MATCH($B397,Nafnalisti!$B$4:$B$425,0),COUNTA($D$3:D$3))=0,"",OFFSET(Nafnalisti!$C$3,MATCH($B397,Nafnalisti!$B$4:$B$425,0),COUNTA($D$3:D$3)))</f>
        <v/>
      </c>
      <c r="E397" s="62" t="str">
        <f ca="1">IF(OFFSET(Nafnalisti!$C$3,MATCH($B397,Nafnalisti!$B$4:$B$425,0),COUNTA($D$3:E$3))=0,"",OFFSET(Nafnalisti!$C$3,MATCH($B397,Nafnalisti!$B$4:$B$425,0),COUNTA($D$3:E$3)))</f>
        <v/>
      </c>
      <c r="F397" s="62" t="str">
        <f ca="1">IF(OFFSET(Nafnalisti!$C$3,MATCH($B397,Nafnalisti!$B$4:$B$425,0),COUNTA($D$3:F$3))=0,"",OFFSET(Nafnalisti!$C$3,MATCH($B397,Nafnalisti!$B$4:$B$425,0),COUNTA($D$3:F$3)))</f>
        <v/>
      </c>
      <c r="G397" s="62" t="str">
        <f ca="1">IF(OFFSET(Nafnalisti!$C$3,MATCH($B397,Nafnalisti!$B$4:$B$425,0),COUNTA($D$3:G$3))=0,"",OFFSET(Nafnalisti!$C$3,MATCH($B397,Nafnalisti!$B$4:$B$425,0),COUNTA($D$3:G$3)))</f>
        <v/>
      </c>
      <c r="H397" s="62" t="str">
        <f ca="1">IF(OFFSET(Nafnalisti!$C$3,MATCH($B397,Nafnalisti!$B$4:$B$425,0),COUNTA($D$3:H$3))=0,"",OFFSET(Nafnalisti!$C$3,MATCH($B397,Nafnalisti!$B$4:$B$425,0),COUNTA($D$3:H$3)))</f>
        <v/>
      </c>
      <c r="I397" s="62" t="str">
        <f ca="1">IF(OFFSET(Nafnalisti!$C$3,MATCH($B397,Nafnalisti!$B$4:$B$425,0),COUNTA($D$3:I$3))=0,"",OFFSET(Nafnalisti!$C$3,MATCH($B397,Nafnalisti!$B$4:$B$425,0),COUNTA($D$3:I$3)))</f>
        <v/>
      </c>
      <c r="J397" s="62" t="str">
        <f ca="1">IF(OFFSET(Nafnalisti!$C$3,MATCH($B397,Nafnalisti!$B$4:$B$425,0),COUNTA($D$3:J$3))=0,"",OFFSET(Nafnalisti!$C$3,MATCH($B397,Nafnalisti!$B$4:$B$425,0),COUNTA($D$3:J$3)))</f>
        <v/>
      </c>
      <c r="K397" s="62" t="str">
        <f ca="1">IF(OFFSET(Nafnalisti!$C$3,MATCH($B397,Nafnalisti!$B$4:$B$425,0),COUNTA($D$3:K$3))=0,"",OFFSET(Nafnalisti!$C$3,MATCH($B397,Nafnalisti!$B$4:$B$425,0),COUNTA($D$3:K$3)))</f>
        <v/>
      </c>
      <c r="L397" s="62" t="str">
        <f ca="1">IF(OFFSET(Nafnalisti!$C$3,MATCH($B397,Nafnalisti!$B$4:$B$425,0),COUNTA($D$3:L$3))=0,"",OFFSET(Nafnalisti!$C$3,MATCH($B397,Nafnalisti!$B$4:$B$425,0),COUNTA($D$3:L$3)))</f>
        <v/>
      </c>
      <c r="M397" s="62" t="str">
        <f ca="1">IF(OFFSET(Nafnalisti!$C$3,MATCH($B397,Nafnalisti!$B$4:$B$425,0),COUNTA($D$3:M$3))=0,"",OFFSET(Nafnalisti!$C$3,MATCH($B397,Nafnalisti!$B$4:$B$425,0),COUNTA($D$3:M$3)))</f>
        <v/>
      </c>
    </row>
    <row r="398" spans="1:13" x14ac:dyDescent="0.2">
      <c r="A398" s="60" t="str">
        <f ca="1">IF(COUNT($A$4:A397)+1&gt;MAX(Nafnalisti!$S$4:$S$425),"",A397+1)</f>
        <v/>
      </c>
      <c r="B398" s="61" t="str">
        <f ca="1">IF(A398="","",IFERROR(INDEX(Úrvinnsla!$B$2:$B$421,MATCH($A398,Úrvinnsla!$E$2:$E$421,0)),""))</f>
        <v/>
      </c>
      <c r="C398" s="63" t="str">
        <f ca="1">IFERROR(INDEX(Úrvinnsla!$C$2:$C$421,MATCH($A398,Úrvinnsla!$E$2:$E$421,0)),"")</f>
        <v/>
      </c>
      <c r="D398" s="62" t="str">
        <f ca="1">IF(OFFSET(Nafnalisti!$C$3,MATCH($B398,Nafnalisti!$B$4:$B$425,0),COUNTA($D$3:D$3))=0,"",OFFSET(Nafnalisti!$C$3,MATCH($B398,Nafnalisti!$B$4:$B$425,0),COUNTA($D$3:D$3)))</f>
        <v/>
      </c>
      <c r="E398" s="62" t="str">
        <f ca="1">IF(OFFSET(Nafnalisti!$C$3,MATCH($B398,Nafnalisti!$B$4:$B$425,0),COUNTA($D$3:E$3))=0,"",OFFSET(Nafnalisti!$C$3,MATCH($B398,Nafnalisti!$B$4:$B$425,0),COUNTA($D$3:E$3)))</f>
        <v/>
      </c>
      <c r="F398" s="62" t="str">
        <f ca="1">IF(OFFSET(Nafnalisti!$C$3,MATCH($B398,Nafnalisti!$B$4:$B$425,0),COUNTA($D$3:F$3))=0,"",OFFSET(Nafnalisti!$C$3,MATCH($B398,Nafnalisti!$B$4:$B$425,0),COUNTA($D$3:F$3)))</f>
        <v/>
      </c>
      <c r="G398" s="62" t="str">
        <f ca="1">IF(OFFSET(Nafnalisti!$C$3,MATCH($B398,Nafnalisti!$B$4:$B$425,0),COUNTA($D$3:G$3))=0,"",OFFSET(Nafnalisti!$C$3,MATCH($B398,Nafnalisti!$B$4:$B$425,0),COUNTA($D$3:G$3)))</f>
        <v/>
      </c>
      <c r="H398" s="62" t="str">
        <f ca="1">IF(OFFSET(Nafnalisti!$C$3,MATCH($B398,Nafnalisti!$B$4:$B$425,0),COUNTA($D$3:H$3))=0,"",OFFSET(Nafnalisti!$C$3,MATCH($B398,Nafnalisti!$B$4:$B$425,0),COUNTA($D$3:H$3)))</f>
        <v/>
      </c>
      <c r="I398" s="62" t="str">
        <f ca="1">IF(OFFSET(Nafnalisti!$C$3,MATCH($B398,Nafnalisti!$B$4:$B$425,0),COUNTA($D$3:I$3))=0,"",OFFSET(Nafnalisti!$C$3,MATCH($B398,Nafnalisti!$B$4:$B$425,0),COUNTA($D$3:I$3)))</f>
        <v/>
      </c>
      <c r="J398" s="62" t="str">
        <f ca="1">IF(OFFSET(Nafnalisti!$C$3,MATCH($B398,Nafnalisti!$B$4:$B$425,0),COUNTA($D$3:J$3))=0,"",OFFSET(Nafnalisti!$C$3,MATCH($B398,Nafnalisti!$B$4:$B$425,0),COUNTA($D$3:J$3)))</f>
        <v/>
      </c>
      <c r="K398" s="62" t="str">
        <f ca="1">IF(OFFSET(Nafnalisti!$C$3,MATCH($B398,Nafnalisti!$B$4:$B$425,0),COUNTA($D$3:K$3))=0,"",OFFSET(Nafnalisti!$C$3,MATCH($B398,Nafnalisti!$B$4:$B$425,0),COUNTA($D$3:K$3)))</f>
        <v/>
      </c>
      <c r="L398" s="62" t="str">
        <f ca="1">IF(OFFSET(Nafnalisti!$C$3,MATCH($B398,Nafnalisti!$B$4:$B$425,0),COUNTA($D$3:L$3))=0,"",OFFSET(Nafnalisti!$C$3,MATCH($B398,Nafnalisti!$B$4:$B$425,0),COUNTA($D$3:L$3)))</f>
        <v/>
      </c>
      <c r="M398" s="62" t="str">
        <f ca="1">IF(OFFSET(Nafnalisti!$C$3,MATCH($B398,Nafnalisti!$B$4:$B$425,0),COUNTA($D$3:M$3))=0,"",OFFSET(Nafnalisti!$C$3,MATCH($B398,Nafnalisti!$B$4:$B$425,0),COUNTA($D$3:M$3)))</f>
        <v/>
      </c>
    </row>
    <row r="399" spans="1:13" x14ac:dyDescent="0.2">
      <c r="A399" s="60" t="str">
        <f ca="1">IF(COUNT($A$4:A398)+1&gt;MAX(Nafnalisti!$S$4:$S$425),"",A398+1)</f>
        <v/>
      </c>
      <c r="B399" s="61" t="str">
        <f ca="1">IF(A399="","",IFERROR(INDEX(Úrvinnsla!$B$2:$B$421,MATCH($A399,Úrvinnsla!$E$2:$E$421,0)),""))</f>
        <v/>
      </c>
      <c r="C399" s="63" t="str">
        <f ca="1">IFERROR(INDEX(Úrvinnsla!$C$2:$C$421,MATCH($A399,Úrvinnsla!$E$2:$E$421,0)),"")</f>
        <v/>
      </c>
      <c r="D399" s="62" t="str">
        <f ca="1">IF(OFFSET(Nafnalisti!$C$3,MATCH($B399,Nafnalisti!$B$4:$B$425,0),COUNTA($D$3:D$3))=0,"",OFFSET(Nafnalisti!$C$3,MATCH($B399,Nafnalisti!$B$4:$B$425,0),COUNTA($D$3:D$3)))</f>
        <v/>
      </c>
      <c r="E399" s="62" t="str">
        <f ca="1">IF(OFFSET(Nafnalisti!$C$3,MATCH($B399,Nafnalisti!$B$4:$B$425,0),COUNTA($D$3:E$3))=0,"",OFFSET(Nafnalisti!$C$3,MATCH($B399,Nafnalisti!$B$4:$B$425,0),COUNTA($D$3:E$3)))</f>
        <v/>
      </c>
      <c r="F399" s="62" t="str">
        <f ca="1">IF(OFFSET(Nafnalisti!$C$3,MATCH($B399,Nafnalisti!$B$4:$B$425,0),COUNTA($D$3:F$3))=0,"",OFFSET(Nafnalisti!$C$3,MATCH($B399,Nafnalisti!$B$4:$B$425,0),COUNTA($D$3:F$3)))</f>
        <v/>
      </c>
      <c r="G399" s="62" t="str">
        <f ca="1">IF(OFFSET(Nafnalisti!$C$3,MATCH($B399,Nafnalisti!$B$4:$B$425,0),COUNTA($D$3:G$3))=0,"",OFFSET(Nafnalisti!$C$3,MATCH($B399,Nafnalisti!$B$4:$B$425,0),COUNTA($D$3:G$3)))</f>
        <v/>
      </c>
      <c r="H399" s="62" t="str">
        <f ca="1">IF(OFFSET(Nafnalisti!$C$3,MATCH($B399,Nafnalisti!$B$4:$B$425,0),COUNTA($D$3:H$3))=0,"",OFFSET(Nafnalisti!$C$3,MATCH($B399,Nafnalisti!$B$4:$B$425,0),COUNTA($D$3:H$3)))</f>
        <v/>
      </c>
      <c r="I399" s="62" t="str">
        <f ca="1">IF(OFFSET(Nafnalisti!$C$3,MATCH($B399,Nafnalisti!$B$4:$B$425,0),COUNTA($D$3:I$3))=0,"",OFFSET(Nafnalisti!$C$3,MATCH($B399,Nafnalisti!$B$4:$B$425,0),COUNTA($D$3:I$3)))</f>
        <v/>
      </c>
      <c r="J399" s="62" t="str">
        <f ca="1">IF(OFFSET(Nafnalisti!$C$3,MATCH($B399,Nafnalisti!$B$4:$B$425,0),COUNTA($D$3:J$3))=0,"",OFFSET(Nafnalisti!$C$3,MATCH($B399,Nafnalisti!$B$4:$B$425,0),COUNTA($D$3:J$3)))</f>
        <v/>
      </c>
      <c r="K399" s="62" t="str">
        <f ca="1">IF(OFFSET(Nafnalisti!$C$3,MATCH($B399,Nafnalisti!$B$4:$B$425,0),COUNTA($D$3:K$3))=0,"",OFFSET(Nafnalisti!$C$3,MATCH($B399,Nafnalisti!$B$4:$B$425,0),COUNTA($D$3:K$3)))</f>
        <v/>
      </c>
      <c r="L399" s="62" t="str">
        <f ca="1">IF(OFFSET(Nafnalisti!$C$3,MATCH($B399,Nafnalisti!$B$4:$B$425,0),COUNTA($D$3:L$3))=0,"",OFFSET(Nafnalisti!$C$3,MATCH($B399,Nafnalisti!$B$4:$B$425,0),COUNTA($D$3:L$3)))</f>
        <v/>
      </c>
      <c r="M399" s="62" t="str">
        <f ca="1">IF(OFFSET(Nafnalisti!$C$3,MATCH($B399,Nafnalisti!$B$4:$B$425,0),COUNTA($D$3:M$3))=0,"",OFFSET(Nafnalisti!$C$3,MATCH($B399,Nafnalisti!$B$4:$B$425,0),COUNTA($D$3:M$3)))</f>
        <v/>
      </c>
    </row>
    <row r="400" spans="1:13" x14ac:dyDescent="0.2">
      <c r="A400" s="60" t="str">
        <f ca="1">IF(COUNT($A$4:A399)+1&gt;MAX(Nafnalisti!$S$4:$S$425),"",A399+1)</f>
        <v/>
      </c>
      <c r="B400" s="61" t="str">
        <f ca="1">IF(A400="","",IFERROR(INDEX(Úrvinnsla!$B$2:$B$421,MATCH($A400,Úrvinnsla!$E$2:$E$421,0)),""))</f>
        <v/>
      </c>
      <c r="C400" s="63" t="str">
        <f ca="1">IFERROR(INDEX(Úrvinnsla!$C$2:$C$421,MATCH($A400,Úrvinnsla!$E$2:$E$421,0)),"")</f>
        <v/>
      </c>
      <c r="D400" s="62" t="str">
        <f ca="1">IF(OFFSET(Nafnalisti!$C$3,MATCH($B400,Nafnalisti!$B$4:$B$425,0),COUNTA($D$3:D$3))=0,"",OFFSET(Nafnalisti!$C$3,MATCH($B400,Nafnalisti!$B$4:$B$425,0),COUNTA($D$3:D$3)))</f>
        <v/>
      </c>
      <c r="E400" s="62" t="str">
        <f ca="1">IF(OFFSET(Nafnalisti!$C$3,MATCH($B400,Nafnalisti!$B$4:$B$425,0),COUNTA($D$3:E$3))=0,"",OFFSET(Nafnalisti!$C$3,MATCH($B400,Nafnalisti!$B$4:$B$425,0),COUNTA($D$3:E$3)))</f>
        <v/>
      </c>
      <c r="F400" s="62" t="str">
        <f ca="1">IF(OFFSET(Nafnalisti!$C$3,MATCH($B400,Nafnalisti!$B$4:$B$425,0),COUNTA($D$3:F$3))=0,"",OFFSET(Nafnalisti!$C$3,MATCH($B400,Nafnalisti!$B$4:$B$425,0),COUNTA($D$3:F$3)))</f>
        <v/>
      </c>
      <c r="G400" s="62" t="str">
        <f ca="1">IF(OFFSET(Nafnalisti!$C$3,MATCH($B400,Nafnalisti!$B$4:$B$425,0),COUNTA($D$3:G$3))=0,"",OFFSET(Nafnalisti!$C$3,MATCH($B400,Nafnalisti!$B$4:$B$425,0),COUNTA($D$3:G$3)))</f>
        <v/>
      </c>
      <c r="H400" s="62" t="str">
        <f ca="1">IF(OFFSET(Nafnalisti!$C$3,MATCH($B400,Nafnalisti!$B$4:$B$425,0),COUNTA($D$3:H$3))=0,"",OFFSET(Nafnalisti!$C$3,MATCH($B400,Nafnalisti!$B$4:$B$425,0),COUNTA($D$3:H$3)))</f>
        <v/>
      </c>
      <c r="I400" s="62" t="str">
        <f ca="1">IF(OFFSET(Nafnalisti!$C$3,MATCH($B400,Nafnalisti!$B$4:$B$425,0),COUNTA($D$3:I$3))=0,"",OFFSET(Nafnalisti!$C$3,MATCH($B400,Nafnalisti!$B$4:$B$425,0),COUNTA($D$3:I$3)))</f>
        <v/>
      </c>
      <c r="J400" s="62" t="str">
        <f ca="1">IF(OFFSET(Nafnalisti!$C$3,MATCH($B400,Nafnalisti!$B$4:$B$425,0),COUNTA($D$3:J$3))=0,"",OFFSET(Nafnalisti!$C$3,MATCH($B400,Nafnalisti!$B$4:$B$425,0),COUNTA($D$3:J$3)))</f>
        <v/>
      </c>
      <c r="K400" s="62" t="str">
        <f ca="1">IF(OFFSET(Nafnalisti!$C$3,MATCH($B400,Nafnalisti!$B$4:$B$425,0),COUNTA($D$3:K$3))=0,"",OFFSET(Nafnalisti!$C$3,MATCH($B400,Nafnalisti!$B$4:$B$425,0),COUNTA($D$3:K$3)))</f>
        <v/>
      </c>
      <c r="L400" s="62" t="str">
        <f ca="1">IF(OFFSET(Nafnalisti!$C$3,MATCH($B400,Nafnalisti!$B$4:$B$425,0),COUNTA($D$3:L$3))=0,"",OFFSET(Nafnalisti!$C$3,MATCH($B400,Nafnalisti!$B$4:$B$425,0),COUNTA($D$3:L$3)))</f>
        <v/>
      </c>
      <c r="M400" s="62" t="str">
        <f ca="1">IF(OFFSET(Nafnalisti!$C$3,MATCH($B400,Nafnalisti!$B$4:$B$425,0),COUNTA($D$3:M$3))=0,"",OFFSET(Nafnalisti!$C$3,MATCH($B400,Nafnalisti!$B$4:$B$425,0),COUNTA($D$3:M$3)))</f>
        <v/>
      </c>
    </row>
    <row r="401" spans="1:13" x14ac:dyDescent="0.2">
      <c r="A401" s="60" t="str">
        <f ca="1">IF(COUNT($A$4:A400)+1&gt;MAX(Nafnalisti!$S$4:$S$425),"",A400+1)</f>
        <v/>
      </c>
      <c r="B401" s="61" t="str">
        <f ca="1">IF(A401="","",IFERROR(INDEX(Úrvinnsla!$B$2:$B$421,MATCH($A401,Úrvinnsla!$E$2:$E$421,0)),""))</f>
        <v/>
      </c>
      <c r="C401" s="63" t="str">
        <f ca="1">IFERROR(INDEX(Úrvinnsla!$C$2:$C$421,MATCH($A401,Úrvinnsla!$E$2:$E$421,0)),"")</f>
        <v/>
      </c>
      <c r="D401" s="62" t="str">
        <f ca="1">IF(OFFSET(Nafnalisti!$C$3,MATCH($B401,Nafnalisti!$B$4:$B$425,0),COUNTA($D$3:D$3))=0,"",OFFSET(Nafnalisti!$C$3,MATCH($B401,Nafnalisti!$B$4:$B$425,0),COUNTA($D$3:D$3)))</f>
        <v/>
      </c>
      <c r="E401" s="62" t="str">
        <f ca="1">IF(OFFSET(Nafnalisti!$C$3,MATCH($B401,Nafnalisti!$B$4:$B$425,0),COUNTA($D$3:E$3))=0,"",OFFSET(Nafnalisti!$C$3,MATCH($B401,Nafnalisti!$B$4:$B$425,0),COUNTA($D$3:E$3)))</f>
        <v/>
      </c>
      <c r="F401" s="62" t="str">
        <f ca="1">IF(OFFSET(Nafnalisti!$C$3,MATCH($B401,Nafnalisti!$B$4:$B$425,0),COUNTA($D$3:F$3))=0,"",OFFSET(Nafnalisti!$C$3,MATCH($B401,Nafnalisti!$B$4:$B$425,0),COUNTA($D$3:F$3)))</f>
        <v/>
      </c>
      <c r="G401" s="62" t="str">
        <f ca="1">IF(OFFSET(Nafnalisti!$C$3,MATCH($B401,Nafnalisti!$B$4:$B$425,0),COUNTA($D$3:G$3))=0,"",OFFSET(Nafnalisti!$C$3,MATCH($B401,Nafnalisti!$B$4:$B$425,0),COUNTA($D$3:G$3)))</f>
        <v/>
      </c>
      <c r="H401" s="62" t="str">
        <f ca="1">IF(OFFSET(Nafnalisti!$C$3,MATCH($B401,Nafnalisti!$B$4:$B$425,0),COUNTA($D$3:H$3))=0,"",OFFSET(Nafnalisti!$C$3,MATCH($B401,Nafnalisti!$B$4:$B$425,0),COUNTA($D$3:H$3)))</f>
        <v/>
      </c>
      <c r="I401" s="62" t="str">
        <f ca="1">IF(OFFSET(Nafnalisti!$C$3,MATCH($B401,Nafnalisti!$B$4:$B$425,0),COUNTA($D$3:I$3))=0,"",OFFSET(Nafnalisti!$C$3,MATCH($B401,Nafnalisti!$B$4:$B$425,0),COUNTA($D$3:I$3)))</f>
        <v/>
      </c>
      <c r="J401" s="62" t="str">
        <f ca="1">IF(OFFSET(Nafnalisti!$C$3,MATCH($B401,Nafnalisti!$B$4:$B$425,0),COUNTA($D$3:J$3))=0,"",OFFSET(Nafnalisti!$C$3,MATCH($B401,Nafnalisti!$B$4:$B$425,0),COUNTA($D$3:J$3)))</f>
        <v/>
      </c>
      <c r="K401" s="62" t="str">
        <f ca="1">IF(OFFSET(Nafnalisti!$C$3,MATCH($B401,Nafnalisti!$B$4:$B$425,0),COUNTA($D$3:K$3))=0,"",OFFSET(Nafnalisti!$C$3,MATCH($B401,Nafnalisti!$B$4:$B$425,0),COUNTA($D$3:K$3)))</f>
        <v/>
      </c>
      <c r="L401" s="62" t="str">
        <f ca="1">IF(OFFSET(Nafnalisti!$C$3,MATCH($B401,Nafnalisti!$B$4:$B$425,0),COUNTA($D$3:L$3))=0,"",OFFSET(Nafnalisti!$C$3,MATCH($B401,Nafnalisti!$B$4:$B$425,0),COUNTA($D$3:L$3)))</f>
        <v/>
      </c>
      <c r="M401" s="62" t="str">
        <f ca="1">IF(OFFSET(Nafnalisti!$C$3,MATCH($B401,Nafnalisti!$B$4:$B$425,0),COUNTA($D$3:M$3))=0,"",OFFSET(Nafnalisti!$C$3,MATCH($B401,Nafnalisti!$B$4:$B$425,0),COUNTA($D$3:M$3)))</f>
        <v/>
      </c>
    </row>
    <row r="402" spans="1:13" x14ac:dyDescent="0.2">
      <c r="A402" s="60" t="str">
        <f ca="1">IF(COUNT($A$4:A401)+1&gt;MAX(Nafnalisti!$S$4:$S$425),"",A401+1)</f>
        <v/>
      </c>
      <c r="B402" s="61" t="str">
        <f ca="1">IF(A402="","",IFERROR(INDEX(Úrvinnsla!$B$2:$B$421,MATCH($A402,Úrvinnsla!$E$2:$E$421,0)),""))</f>
        <v/>
      </c>
      <c r="C402" s="63" t="str">
        <f ca="1">IFERROR(INDEX(Úrvinnsla!$C$2:$C$421,MATCH($A402,Úrvinnsla!$E$2:$E$421,0)),"")</f>
        <v/>
      </c>
      <c r="D402" s="62" t="str">
        <f ca="1">IF(OFFSET(Nafnalisti!$C$3,MATCH($B402,Nafnalisti!$B$4:$B$425,0),COUNTA($D$3:D$3))=0,"",OFFSET(Nafnalisti!$C$3,MATCH($B402,Nafnalisti!$B$4:$B$425,0),COUNTA($D$3:D$3)))</f>
        <v/>
      </c>
      <c r="E402" s="62" t="str">
        <f ca="1">IF(OFFSET(Nafnalisti!$C$3,MATCH($B402,Nafnalisti!$B$4:$B$425,0),COUNTA($D$3:E$3))=0,"",OFFSET(Nafnalisti!$C$3,MATCH($B402,Nafnalisti!$B$4:$B$425,0),COUNTA($D$3:E$3)))</f>
        <v/>
      </c>
      <c r="F402" s="62" t="str">
        <f ca="1">IF(OFFSET(Nafnalisti!$C$3,MATCH($B402,Nafnalisti!$B$4:$B$425,0),COUNTA($D$3:F$3))=0,"",OFFSET(Nafnalisti!$C$3,MATCH($B402,Nafnalisti!$B$4:$B$425,0),COUNTA($D$3:F$3)))</f>
        <v/>
      </c>
      <c r="G402" s="62" t="str">
        <f ca="1">IF(OFFSET(Nafnalisti!$C$3,MATCH($B402,Nafnalisti!$B$4:$B$425,0),COUNTA($D$3:G$3))=0,"",OFFSET(Nafnalisti!$C$3,MATCH($B402,Nafnalisti!$B$4:$B$425,0),COUNTA($D$3:G$3)))</f>
        <v/>
      </c>
      <c r="H402" s="62" t="str">
        <f ca="1">IF(OFFSET(Nafnalisti!$C$3,MATCH($B402,Nafnalisti!$B$4:$B$425,0),COUNTA($D$3:H$3))=0,"",OFFSET(Nafnalisti!$C$3,MATCH($B402,Nafnalisti!$B$4:$B$425,0),COUNTA($D$3:H$3)))</f>
        <v/>
      </c>
      <c r="I402" s="62" t="str">
        <f ca="1">IF(OFFSET(Nafnalisti!$C$3,MATCH($B402,Nafnalisti!$B$4:$B$425,0),COUNTA($D$3:I$3))=0,"",OFFSET(Nafnalisti!$C$3,MATCH($B402,Nafnalisti!$B$4:$B$425,0),COUNTA($D$3:I$3)))</f>
        <v/>
      </c>
      <c r="J402" s="62" t="str">
        <f ca="1">IF(OFFSET(Nafnalisti!$C$3,MATCH($B402,Nafnalisti!$B$4:$B$425,0),COUNTA($D$3:J$3))=0,"",OFFSET(Nafnalisti!$C$3,MATCH($B402,Nafnalisti!$B$4:$B$425,0),COUNTA($D$3:J$3)))</f>
        <v/>
      </c>
      <c r="K402" s="62" t="str">
        <f ca="1">IF(OFFSET(Nafnalisti!$C$3,MATCH($B402,Nafnalisti!$B$4:$B$425,0),COUNTA($D$3:K$3))=0,"",OFFSET(Nafnalisti!$C$3,MATCH($B402,Nafnalisti!$B$4:$B$425,0),COUNTA($D$3:K$3)))</f>
        <v/>
      </c>
      <c r="L402" s="62" t="str">
        <f ca="1">IF(OFFSET(Nafnalisti!$C$3,MATCH($B402,Nafnalisti!$B$4:$B$425,0),COUNTA($D$3:L$3))=0,"",OFFSET(Nafnalisti!$C$3,MATCH($B402,Nafnalisti!$B$4:$B$425,0),COUNTA($D$3:L$3)))</f>
        <v/>
      </c>
      <c r="M402" s="62" t="str">
        <f ca="1">IF(OFFSET(Nafnalisti!$C$3,MATCH($B402,Nafnalisti!$B$4:$B$425,0),COUNTA($D$3:M$3))=0,"",OFFSET(Nafnalisti!$C$3,MATCH($B402,Nafnalisti!$B$4:$B$425,0),COUNTA($D$3:M$3)))</f>
        <v/>
      </c>
    </row>
    <row r="403" spans="1:13" x14ac:dyDescent="0.2">
      <c r="A403" s="60" t="str">
        <f ca="1">IF(COUNT($A$4:A402)+1&gt;MAX(Nafnalisti!$S$4:$S$425),"",A402+1)</f>
        <v/>
      </c>
      <c r="B403" s="61" t="str">
        <f ca="1">IF(A403="","",IFERROR(INDEX(Úrvinnsla!$B$2:$B$421,MATCH($A403,Úrvinnsla!$E$2:$E$421,0)),""))</f>
        <v/>
      </c>
      <c r="C403" s="63" t="str">
        <f ca="1">IFERROR(INDEX(Úrvinnsla!$C$2:$C$421,MATCH($A403,Úrvinnsla!$E$2:$E$421,0)),"")</f>
        <v/>
      </c>
      <c r="D403" s="62" t="str">
        <f ca="1">IF(OFFSET(Nafnalisti!$C$3,MATCH($B403,Nafnalisti!$B$4:$B$425,0),COUNTA($D$3:D$3))=0,"",OFFSET(Nafnalisti!$C$3,MATCH($B403,Nafnalisti!$B$4:$B$425,0),COUNTA($D$3:D$3)))</f>
        <v/>
      </c>
      <c r="E403" s="62" t="str">
        <f ca="1">IF(OFFSET(Nafnalisti!$C$3,MATCH($B403,Nafnalisti!$B$4:$B$425,0),COUNTA($D$3:E$3))=0,"",OFFSET(Nafnalisti!$C$3,MATCH($B403,Nafnalisti!$B$4:$B$425,0),COUNTA($D$3:E$3)))</f>
        <v/>
      </c>
      <c r="F403" s="62" t="str">
        <f ca="1">IF(OFFSET(Nafnalisti!$C$3,MATCH($B403,Nafnalisti!$B$4:$B$425,0),COUNTA($D$3:F$3))=0,"",OFFSET(Nafnalisti!$C$3,MATCH($B403,Nafnalisti!$B$4:$B$425,0),COUNTA($D$3:F$3)))</f>
        <v/>
      </c>
      <c r="G403" s="62" t="str">
        <f ca="1">IF(OFFSET(Nafnalisti!$C$3,MATCH($B403,Nafnalisti!$B$4:$B$425,0),COUNTA($D$3:G$3))=0,"",OFFSET(Nafnalisti!$C$3,MATCH($B403,Nafnalisti!$B$4:$B$425,0),COUNTA($D$3:G$3)))</f>
        <v/>
      </c>
      <c r="H403" s="62" t="str">
        <f ca="1">IF(OFFSET(Nafnalisti!$C$3,MATCH($B403,Nafnalisti!$B$4:$B$425,0),COUNTA($D$3:H$3))=0,"",OFFSET(Nafnalisti!$C$3,MATCH($B403,Nafnalisti!$B$4:$B$425,0),COUNTA($D$3:H$3)))</f>
        <v/>
      </c>
      <c r="I403" s="62" t="str">
        <f ca="1">IF(OFFSET(Nafnalisti!$C$3,MATCH($B403,Nafnalisti!$B$4:$B$425,0),COUNTA($D$3:I$3))=0,"",OFFSET(Nafnalisti!$C$3,MATCH($B403,Nafnalisti!$B$4:$B$425,0),COUNTA($D$3:I$3)))</f>
        <v/>
      </c>
      <c r="J403" s="62" t="str">
        <f ca="1">IF(OFFSET(Nafnalisti!$C$3,MATCH($B403,Nafnalisti!$B$4:$B$425,0),COUNTA($D$3:J$3))=0,"",OFFSET(Nafnalisti!$C$3,MATCH($B403,Nafnalisti!$B$4:$B$425,0),COUNTA($D$3:J$3)))</f>
        <v/>
      </c>
      <c r="K403" s="62" t="str">
        <f ca="1">IF(OFFSET(Nafnalisti!$C$3,MATCH($B403,Nafnalisti!$B$4:$B$425,0),COUNTA($D$3:K$3))=0,"",OFFSET(Nafnalisti!$C$3,MATCH($B403,Nafnalisti!$B$4:$B$425,0),COUNTA($D$3:K$3)))</f>
        <v/>
      </c>
      <c r="L403" s="62" t="str">
        <f ca="1">IF(OFFSET(Nafnalisti!$C$3,MATCH($B403,Nafnalisti!$B$4:$B$425,0),COUNTA($D$3:L$3))=0,"",OFFSET(Nafnalisti!$C$3,MATCH($B403,Nafnalisti!$B$4:$B$425,0),COUNTA($D$3:L$3)))</f>
        <v/>
      </c>
      <c r="M403" s="62" t="str">
        <f ca="1">IF(OFFSET(Nafnalisti!$C$3,MATCH($B403,Nafnalisti!$B$4:$B$425,0),COUNTA($D$3:M$3))=0,"",OFFSET(Nafnalisti!$C$3,MATCH($B403,Nafnalisti!$B$4:$B$425,0),COUNTA($D$3:M$3)))</f>
        <v/>
      </c>
    </row>
    <row r="404" spans="1:13" x14ac:dyDescent="0.2">
      <c r="A404" s="60" t="str">
        <f ca="1">IF(COUNT($A$4:A403)+1&gt;MAX(Nafnalisti!$S$4:$S$425),"",A403+1)</f>
        <v/>
      </c>
      <c r="B404" s="61" t="str">
        <f ca="1">IF(A404="","",IFERROR(INDEX(Úrvinnsla!$B$2:$B$421,MATCH($A404,Úrvinnsla!$E$2:$E$421,0)),""))</f>
        <v/>
      </c>
      <c r="C404" s="63" t="str">
        <f ca="1">IFERROR(INDEX(Úrvinnsla!$C$2:$C$421,MATCH($A404,Úrvinnsla!$E$2:$E$421,0)),"")</f>
        <v/>
      </c>
      <c r="D404" s="62" t="str">
        <f ca="1">IF(OFFSET(Nafnalisti!$C$3,MATCH($B404,Nafnalisti!$B$4:$B$425,0),COUNTA($D$3:D$3))=0,"",OFFSET(Nafnalisti!$C$3,MATCH($B404,Nafnalisti!$B$4:$B$425,0),COUNTA($D$3:D$3)))</f>
        <v/>
      </c>
      <c r="E404" s="62" t="str">
        <f ca="1">IF(OFFSET(Nafnalisti!$C$3,MATCH($B404,Nafnalisti!$B$4:$B$425,0),COUNTA($D$3:E$3))=0,"",OFFSET(Nafnalisti!$C$3,MATCH($B404,Nafnalisti!$B$4:$B$425,0),COUNTA($D$3:E$3)))</f>
        <v/>
      </c>
      <c r="F404" s="62" t="str">
        <f ca="1">IF(OFFSET(Nafnalisti!$C$3,MATCH($B404,Nafnalisti!$B$4:$B$425,0),COUNTA($D$3:F$3))=0,"",OFFSET(Nafnalisti!$C$3,MATCH($B404,Nafnalisti!$B$4:$B$425,0),COUNTA($D$3:F$3)))</f>
        <v/>
      </c>
      <c r="G404" s="62" t="str">
        <f ca="1">IF(OFFSET(Nafnalisti!$C$3,MATCH($B404,Nafnalisti!$B$4:$B$425,0),COUNTA($D$3:G$3))=0,"",OFFSET(Nafnalisti!$C$3,MATCH($B404,Nafnalisti!$B$4:$B$425,0),COUNTA($D$3:G$3)))</f>
        <v/>
      </c>
      <c r="H404" s="62" t="str">
        <f ca="1">IF(OFFSET(Nafnalisti!$C$3,MATCH($B404,Nafnalisti!$B$4:$B$425,0),COUNTA($D$3:H$3))=0,"",OFFSET(Nafnalisti!$C$3,MATCH($B404,Nafnalisti!$B$4:$B$425,0),COUNTA($D$3:H$3)))</f>
        <v/>
      </c>
      <c r="I404" s="62" t="str">
        <f ca="1">IF(OFFSET(Nafnalisti!$C$3,MATCH($B404,Nafnalisti!$B$4:$B$425,0),COUNTA($D$3:I$3))=0,"",OFFSET(Nafnalisti!$C$3,MATCH($B404,Nafnalisti!$B$4:$B$425,0),COUNTA($D$3:I$3)))</f>
        <v/>
      </c>
      <c r="J404" s="62" t="str">
        <f ca="1">IF(OFFSET(Nafnalisti!$C$3,MATCH($B404,Nafnalisti!$B$4:$B$425,0),COUNTA($D$3:J$3))=0,"",OFFSET(Nafnalisti!$C$3,MATCH($B404,Nafnalisti!$B$4:$B$425,0),COUNTA($D$3:J$3)))</f>
        <v/>
      </c>
      <c r="K404" s="62" t="str">
        <f ca="1">IF(OFFSET(Nafnalisti!$C$3,MATCH($B404,Nafnalisti!$B$4:$B$425,0),COUNTA($D$3:K$3))=0,"",OFFSET(Nafnalisti!$C$3,MATCH($B404,Nafnalisti!$B$4:$B$425,0),COUNTA($D$3:K$3)))</f>
        <v/>
      </c>
      <c r="L404" s="62" t="str">
        <f ca="1">IF(OFFSET(Nafnalisti!$C$3,MATCH($B404,Nafnalisti!$B$4:$B$425,0),COUNTA($D$3:L$3))=0,"",OFFSET(Nafnalisti!$C$3,MATCH($B404,Nafnalisti!$B$4:$B$425,0),COUNTA($D$3:L$3)))</f>
        <v/>
      </c>
      <c r="M404" s="62" t="str">
        <f ca="1">IF(OFFSET(Nafnalisti!$C$3,MATCH($B404,Nafnalisti!$B$4:$B$425,0),COUNTA($D$3:M$3))=0,"",OFFSET(Nafnalisti!$C$3,MATCH($B404,Nafnalisti!$B$4:$B$425,0),COUNTA($D$3:M$3)))</f>
        <v/>
      </c>
    </row>
    <row r="405" spans="1:13" x14ac:dyDescent="0.2">
      <c r="A405" s="60" t="str">
        <f ca="1">IF(COUNT($A$4:A404)+1&gt;MAX(Nafnalisti!$S$4:$S$425),"",A404+1)</f>
        <v/>
      </c>
      <c r="B405" s="61" t="str">
        <f ca="1">IF(A405="","",IFERROR(INDEX(Úrvinnsla!$B$2:$B$421,MATCH($A405,Úrvinnsla!$E$2:$E$421,0)),""))</f>
        <v/>
      </c>
      <c r="C405" s="63" t="str">
        <f ca="1">IFERROR(INDEX(Úrvinnsla!$C$2:$C$421,MATCH($A405,Úrvinnsla!$E$2:$E$421,0)),"")</f>
        <v/>
      </c>
      <c r="D405" s="62" t="str">
        <f ca="1">IF(OFFSET(Nafnalisti!$C$3,MATCH($B405,Nafnalisti!$B$4:$B$425,0),COUNTA($D$3:D$3))=0,"",OFFSET(Nafnalisti!$C$3,MATCH($B405,Nafnalisti!$B$4:$B$425,0),COUNTA($D$3:D$3)))</f>
        <v/>
      </c>
      <c r="E405" s="62" t="str">
        <f ca="1">IF(OFFSET(Nafnalisti!$C$3,MATCH($B405,Nafnalisti!$B$4:$B$425,0),COUNTA($D$3:E$3))=0,"",OFFSET(Nafnalisti!$C$3,MATCH($B405,Nafnalisti!$B$4:$B$425,0),COUNTA($D$3:E$3)))</f>
        <v/>
      </c>
      <c r="F405" s="62" t="str">
        <f ca="1">IF(OFFSET(Nafnalisti!$C$3,MATCH($B405,Nafnalisti!$B$4:$B$425,0),COUNTA($D$3:F$3))=0,"",OFFSET(Nafnalisti!$C$3,MATCH($B405,Nafnalisti!$B$4:$B$425,0),COUNTA($D$3:F$3)))</f>
        <v/>
      </c>
      <c r="G405" s="62" t="str">
        <f ca="1">IF(OFFSET(Nafnalisti!$C$3,MATCH($B405,Nafnalisti!$B$4:$B$425,0),COUNTA($D$3:G$3))=0,"",OFFSET(Nafnalisti!$C$3,MATCH($B405,Nafnalisti!$B$4:$B$425,0),COUNTA($D$3:G$3)))</f>
        <v/>
      </c>
      <c r="H405" s="62" t="str">
        <f ca="1">IF(OFFSET(Nafnalisti!$C$3,MATCH($B405,Nafnalisti!$B$4:$B$425,0),COUNTA($D$3:H$3))=0,"",OFFSET(Nafnalisti!$C$3,MATCH($B405,Nafnalisti!$B$4:$B$425,0),COUNTA($D$3:H$3)))</f>
        <v/>
      </c>
      <c r="I405" s="62" t="str">
        <f ca="1">IF(OFFSET(Nafnalisti!$C$3,MATCH($B405,Nafnalisti!$B$4:$B$425,0),COUNTA($D$3:I$3))=0,"",OFFSET(Nafnalisti!$C$3,MATCH($B405,Nafnalisti!$B$4:$B$425,0),COUNTA($D$3:I$3)))</f>
        <v/>
      </c>
      <c r="J405" s="62" t="str">
        <f ca="1">IF(OFFSET(Nafnalisti!$C$3,MATCH($B405,Nafnalisti!$B$4:$B$425,0),COUNTA($D$3:J$3))=0,"",OFFSET(Nafnalisti!$C$3,MATCH($B405,Nafnalisti!$B$4:$B$425,0),COUNTA($D$3:J$3)))</f>
        <v/>
      </c>
      <c r="K405" s="62" t="str">
        <f ca="1">IF(OFFSET(Nafnalisti!$C$3,MATCH($B405,Nafnalisti!$B$4:$B$425,0),COUNTA($D$3:K$3))=0,"",OFFSET(Nafnalisti!$C$3,MATCH($B405,Nafnalisti!$B$4:$B$425,0),COUNTA($D$3:K$3)))</f>
        <v/>
      </c>
      <c r="L405" s="62" t="str">
        <f ca="1">IF(OFFSET(Nafnalisti!$C$3,MATCH($B405,Nafnalisti!$B$4:$B$425,0),COUNTA($D$3:L$3))=0,"",OFFSET(Nafnalisti!$C$3,MATCH($B405,Nafnalisti!$B$4:$B$425,0),COUNTA($D$3:L$3)))</f>
        <v/>
      </c>
      <c r="M405" s="62" t="str">
        <f ca="1">IF(OFFSET(Nafnalisti!$C$3,MATCH($B405,Nafnalisti!$B$4:$B$425,0),COUNTA($D$3:M$3))=0,"",OFFSET(Nafnalisti!$C$3,MATCH($B405,Nafnalisti!$B$4:$B$425,0),COUNTA($D$3:M$3)))</f>
        <v/>
      </c>
    </row>
    <row r="406" spans="1:13" x14ac:dyDescent="0.2">
      <c r="A406" s="60" t="str">
        <f ca="1">IF(COUNT($A$4:A405)+1&gt;MAX(Nafnalisti!$S$4:$S$425),"",A405+1)</f>
        <v/>
      </c>
      <c r="B406" s="61" t="str">
        <f ca="1">IF(A406="","",IFERROR(INDEX(Úrvinnsla!$B$2:$B$421,MATCH($A406,Úrvinnsla!$E$2:$E$421,0)),""))</f>
        <v/>
      </c>
      <c r="C406" s="63" t="str">
        <f ca="1">IFERROR(INDEX(Úrvinnsla!$C$2:$C$421,MATCH($A406,Úrvinnsla!$E$2:$E$421,0)),"")</f>
        <v/>
      </c>
      <c r="D406" s="62" t="str">
        <f ca="1">IF(OFFSET(Nafnalisti!$C$3,MATCH($B406,Nafnalisti!$B$4:$B$425,0),COUNTA($D$3:D$3))=0,"",OFFSET(Nafnalisti!$C$3,MATCH($B406,Nafnalisti!$B$4:$B$425,0),COUNTA($D$3:D$3)))</f>
        <v/>
      </c>
      <c r="E406" s="62" t="str">
        <f ca="1">IF(OFFSET(Nafnalisti!$C$3,MATCH($B406,Nafnalisti!$B$4:$B$425,0),COUNTA($D$3:E$3))=0,"",OFFSET(Nafnalisti!$C$3,MATCH($B406,Nafnalisti!$B$4:$B$425,0),COUNTA($D$3:E$3)))</f>
        <v/>
      </c>
      <c r="F406" s="62" t="str">
        <f ca="1">IF(OFFSET(Nafnalisti!$C$3,MATCH($B406,Nafnalisti!$B$4:$B$425,0),COUNTA($D$3:F$3))=0,"",OFFSET(Nafnalisti!$C$3,MATCH($B406,Nafnalisti!$B$4:$B$425,0),COUNTA($D$3:F$3)))</f>
        <v/>
      </c>
      <c r="G406" s="62" t="str">
        <f ca="1">IF(OFFSET(Nafnalisti!$C$3,MATCH($B406,Nafnalisti!$B$4:$B$425,0),COUNTA($D$3:G$3))=0,"",OFFSET(Nafnalisti!$C$3,MATCH($B406,Nafnalisti!$B$4:$B$425,0),COUNTA($D$3:G$3)))</f>
        <v/>
      </c>
      <c r="H406" s="62" t="str">
        <f ca="1">IF(OFFSET(Nafnalisti!$C$3,MATCH($B406,Nafnalisti!$B$4:$B$425,0),COUNTA($D$3:H$3))=0,"",OFFSET(Nafnalisti!$C$3,MATCH($B406,Nafnalisti!$B$4:$B$425,0),COUNTA($D$3:H$3)))</f>
        <v/>
      </c>
      <c r="I406" s="62" t="str">
        <f ca="1">IF(OFFSET(Nafnalisti!$C$3,MATCH($B406,Nafnalisti!$B$4:$B$425,0),COUNTA($D$3:I$3))=0,"",OFFSET(Nafnalisti!$C$3,MATCH($B406,Nafnalisti!$B$4:$B$425,0),COUNTA($D$3:I$3)))</f>
        <v/>
      </c>
      <c r="J406" s="62" t="str">
        <f ca="1">IF(OFFSET(Nafnalisti!$C$3,MATCH($B406,Nafnalisti!$B$4:$B$425,0),COUNTA($D$3:J$3))=0,"",OFFSET(Nafnalisti!$C$3,MATCH($B406,Nafnalisti!$B$4:$B$425,0),COUNTA($D$3:J$3)))</f>
        <v/>
      </c>
      <c r="K406" s="62" t="str">
        <f ca="1">IF(OFFSET(Nafnalisti!$C$3,MATCH($B406,Nafnalisti!$B$4:$B$425,0),COUNTA($D$3:K$3))=0,"",OFFSET(Nafnalisti!$C$3,MATCH($B406,Nafnalisti!$B$4:$B$425,0),COUNTA($D$3:K$3)))</f>
        <v/>
      </c>
      <c r="L406" s="62" t="str">
        <f ca="1">IF(OFFSET(Nafnalisti!$C$3,MATCH($B406,Nafnalisti!$B$4:$B$425,0),COUNTA($D$3:L$3))=0,"",OFFSET(Nafnalisti!$C$3,MATCH($B406,Nafnalisti!$B$4:$B$425,0),COUNTA($D$3:L$3)))</f>
        <v/>
      </c>
      <c r="M406" s="62" t="str">
        <f ca="1">IF(OFFSET(Nafnalisti!$C$3,MATCH($B406,Nafnalisti!$B$4:$B$425,0),COUNTA($D$3:M$3))=0,"",OFFSET(Nafnalisti!$C$3,MATCH($B406,Nafnalisti!$B$4:$B$425,0),COUNTA($D$3:M$3)))</f>
        <v/>
      </c>
    </row>
    <row r="407" spans="1:13" x14ac:dyDescent="0.2">
      <c r="A407" s="60" t="str">
        <f ca="1">IF(COUNT($A$4:A406)+1&gt;MAX(Nafnalisti!$S$4:$S$425),"",A406+1)</f>
        <v/>
      </c>
      <c r="B407" s="61" t="str">
        <f ca="1">IF(A407="","",IFERROR(INDEX(Úrvinnsla!$B$2:$B$421,MATCH($A407,Úrvinnsla!$E$2:$E$421,0)),""))</f>
        <v/>
      </c>
      <c r="C407" s="63" t="str">
        <f ca="1">IFERROR(INDEX(Úrvinnsla!$C$2:$C$421,MATCH($A407,Úrvinnsla!$E$2:$E$421,0)),"")</f>
        <v/>
      </c>
      <c r="D407" s="62" t="str">
        <f ca="1">IF(OFFSET(Nafnalisti!$C$3,MATCH($B407,Nafnalisti!$B$4:$B$425,0),COUNTA($D$3:D$3))=0,"",OFFSET(Nafnalisti!$C$3,MATCH($B407,Nafnalisti!$B$4:$B$425,0),COUNTA($D$3:D$3)))</f>
        <v/>
      </c>
      <c r="E407" s="62" t="str">
        <f ca="1">IF(OFFSET(Nafnalisti!$C$3,MATCH($B407,Nafnalisti!$B$4:$B$425,0),COUNTA($D$3:E$3))=0,"",OFFSET(Nafnalisti!$C$3,MATCH($B407,Nafnalisti!$B$4:$B$425,0),COUNTA($D$3:E$3)))</f>
        <v/>
      </c>
      <c r="F407" s="62" t="str">
        <f ca="1">IF(OFFSET(Nafnalisti!$C$3,MATCH($B407,Nafnalisti!$B$4:$B$425,0),COUNTA($D$3:F$3))=0,"",OFFSET(Nafnalisti!$C$3,MATCH($B407,Nafnalisti!$B$4:$B$425,0),COUNTA($D$3:F$3)))</f>
        <v/>
      </c>
      <c r="G407" s="62" t="str">
        <f ca="1">IF(OFFSET(Nafnalisti!$C$3,MATCH($B407,Nafnalisti!$B$4:$B$425,0),COUNTA($D$3:G$3))=0,"",OFFSET(Nafnalisti!$C$3,MATCH($B407,Nafnalisti!$B$4:$B$425,0),COUNTA($D$3:G$3)))</f>
        <v/>
      </c>
      <c r="H407" s="62" t="str">
        <f ca="1">IF(OFFSET(Nafnalisti!$C$3,MATCH($B407,Nafnalisti!$B$4:$B$425,0),COUNTA($D$3:H$3))=0,"",OFFSET(Nafnalisti!$C$3,MATCH($B407,Nafnalisti!$B$4:$B$425,0),COUNTA($D$3:H$3)))</f>
        <v/>
      </c>
      <c r="I407" s="62" t="str">
        <f ca="1">IF(OFFSET(Nafnalisti!$C$3,MATCH($B407,Nafnalisti!$B$4:$B$425,0),COUNTA($D$3:I$3))=0,"",OFFSET(Nafnalisti!$C$3,MATCH($B407,Nafnalisti!$B$4:$B$425,0),COUNTA($D$3:I$3)))</f>
        <v/>
      </c>
      <c r="J407" s="62" t="str">
        <f ca="1">IF(OFFSET(Nafnalisti!$C$3,MATCH($B407,Nafnalisti!$B$4:$B$425,0),COUNTA($D$3:J$3))=0,"",OFFSET(Nafnalisti!$C$3,MATCH($B407,Nafnalisti!$B$4:$B$425,0),COUNTA($D$3:J$3)))</f>
        <v/>
      </c>
      <c r="K407" s="62" t="str">
        <f ca="1">IF(OFFSET(Nafnalisti!$C$3,MATCH($B407,Nafnalisti!$B$4:$B$425,0),COUNTA($D$3:K$3))=0,"",OFFSET(Nafnalisti!$C$3,MATCH($B407,Nafnalisti!$B$4:$B$425,0),COUNTA($D$3:K$3)))</f>
        <v/>
      </c>
      <c r="L407" s="62" t="str">
        <f ca="1">IF(OFFSET(Nafnalisti!$C$3,MATCH($B407,Nafnalisti!$B$4:$B$425,0),COUNTA($D$3:L$3))=0,"",OFFSET(Nafnalisti!$C$3,MATCH($B407,Nafnalisti!$B$4:$B$425,0),COUNTA($D$3:L$3)))</f>
        <v/>
      </c>
      <c r="M407" s="62" t="str">
        <f ca="1">IF(OFFSET(Nafnalisti!$C$3,MATCH($B407,Nafnalisti!$B$4:$B$425,0),COUNTA($D$3:M$3))=0,"",OFFSET(Nafnalisti!$C$3,MATCH($B407,Nafnalisti!$B$4:$B$425,0),COUNTA($D$3:M$3)))</f>
        <v/>
      </c>
    </row>
    <row r="408" spans="1:13" x14ac:dyDescent="0.2">
      <c r="A408" s="60" t="str">
        <f ca="1">IF(COUNT($A$4:A407)+1&gt;MAX(Nafnalisti!$S$4:$S$425),"",A407+1)</f>
        <v/>
      </c>
      <c r="B408" s="61" t="str">
        <f ca="1">IF(A408="","",IFERROR(INDEX(Úrvinnsla!$B$2:$B$421,MATCH($A408,Úrvinnsla!$E$2:$E$421,0)),""))</f>
        <v/>
      </c>
      <c r="C408" s="63" t="str">
        <f ca="1">IFERROR(INDEX(Úrvinnsla!$C$2:$C$421,MATCH($A408,Úrvinnsla!$E$2:$E$421,0)),"")</f>
        <v/>
      </c>
      <c r="D408" s="62" t="str">
        <f ca="1">IF(OFFSET(Nafnalisti!$C$3,MATCH($B408,Nafnalisti!$B$4:$B$425,0),COUNTA($D$3:D$3))=0,"",OFFSET(Nafnalisti!$C$3,MATCH($B408,Nafnalisti!$B$4:$B$425,0),COUNTA($D$3:D$3)))</f>
        <v/>
      </c>
      <c r="E408" s="62" t="str">
        <f ca="1">IF(OFFSET(Nafnalisti!$C$3,MATCH($B408,Nafnalisti!$B$4:$B$425,0),COUNTA($D$3:E$3))=0,"",OFFSET(Nafnalisti!$C$3,MATCH($B408,Nafnalisti!$B$4:$B$425,0),COUNTA($D$3:E$3)))</f>
        <v/>
      </c>
      <c r="F408" s="62" t="str">
        <f ca="1">IF(OFFSET(Nafnalisti!$C$3,MATCH($B408,Nafnalisti!$B$4:$B$425,0),COUNTA($D$3:F$3))=0,"",OFFSET(Nafnalisti!$C$3,MATCH($B408,Nafnalisti!$B$4:$B$425,0),COUNTA($D$3:F$3)))</f>
        <v/>
      </c>
      <c r="G408" s="62" t="str">
        <f ca="1">IF(OFFSET(Nafnalisti!$C$3,MATCH($B408,Nafnalisti!$B$4:$B$425,0),COUNTA($D$3:G$3))=0,"",OFFSET(Nafnalisti!$C$3,MATCH($B408,Nafnalisti!$B$4:$B$425,0),COUNTA($D$3:G$3)))</f>
        <v/>
      </c>
      <c r="H408" s="62" t="str">
        <f ca="1">IF(OFFSET(Nafnalisti!$C$3,MATCH($B408,Nafnalisti!$B$4:$B$425,0),COUNTA($D$3:H$3))=0,"",OFFSET(Nafnalisti!$C$3,MATCH($B408,Nafnalisti!$B$4:$B$425,0),COUNTA($D$3:H$3)))</f>
        <v/>
      </c>
      <c r="I408" s="62" t="str">
        <f ca="1">IF(OFFSET(Nafnalisti!$C$3,MATCH($B408,Nafnalisti!$B$4:$B$425,0),COUNTA($D$3:I$3))=0,"",OFFSET(Nafnalisti!$C$3,MATCH($B408,Nafnalisti!$B$4:$B$425,0),COUNTA($D$3:I$3)))</f>
        <v/>
      </c>
      <c r="J408" s="62" t="str">
        <f ca="1">IF(OFFSET(Nafnalisti!$C$3,MATCH($B408,Nafnalisti!$B$4:$B$425,0),COUNTA($D$3:J$3))=0,"",OFFSET(Nafnalisti!$C$3,MATCH($B408,Nafnalisti!$B$4:$B$425,0),COUNTA($D$3:J$3)))</f>
        <v/>
      </c>
      <c r="K408" s="62" t="str">
        <f ca="1">IF(OFFSET(Nafnalisti!$C$3,MATCH($B408,Nafnalisti!$B$4:$B$425,0),COUNTA($D$3:K$3))=0,"",OFFSET(Nafnalisti!$C$3,MATCH($B408,Nafnalisti!$B$4:$B$425,0),COUNTA($D$3:K$3)))</f>
        <v/>
      </c>
      <c r="L408" s="62" t="str">
        <f ca="1">IF(OFFSET(Nafnalisti!$C$3,MATCH($B408,Nafnalisti!$B$4:$B$425,0),COUNTA($D$3:L$3))=0,"",OFFSET(Nafnalisti!$C$3,MATCH($B408,Nafnalisti!$B$4:$B$425,0),COUNTA($D$3:L$3)))</f>
        <v/>
      </c>
      <c r="M408" s="62" t="str">
        <f ca="1">IF(OFFSET(Nafnalisti!$C$3,MATCH($B408,Nafnalisti!$B$4:$B$425,0),COUNTA($D$3:M$3))=0,"",OFFSET(Nafnalisti!$C$3,MATCH($B408,Nafnalisti!$B$4:$B$425,0),COUNTA($D$3:M$3)))</f>
        <v/>
      </c>
    </row>
    <row r="409" spans="1:13" x14ac:dyDescent="0.2">
      <c r="A409" s="60" t="str">
        <f ca="1">IF(COUNT($A$4:A408)+1&gt;MAX(Nafnalisti!$S$4:$S$425),"",A408+1)</f>
        <v/>
      </c>
      <c r="B409" s="61" t="str">
        <f ca="1">IF(A409="","",IFERROR(INDEX(Úrvinnsla!$B$2:$B$421,MATCH($A409,Úrvinnsla!$E$2:$E$421,0)),""))</f>
        <v/>
      </c>
      <c r="C409" s="63" t="str">
        <f ca="1">IFERROR(INDEX(Úrvinnsla!$C$2:$C$421,MATCH($A409,Úrvinnsla!$E$2:$E$421,0)),"")</f>
        <v/>
      </c>
      <c r="D409" s="62" t="str">
        <f ca="1">IF(OFFSET(Nafnalisti!$C$3,MATCH($B409,Nafnalisti!$B$4:$B$425,0),COUNTA($D$3:D$3))=0,"",OFFSET(Nafnalisti!$C$3,MATCH($B409,Nafnalisti!$B$4:$B$425,0),COUNTA($D$3:D$3)))</f>
        <v/>
      </c>
      <c r="E409" s="62" t="str">
        <f ca="1">IF(OFFSET(Nafnalisti!$C$3,MATCH($B409,Nafnalisti!$B$4:$B$425,0),COUNTA($D$3:E$3))=0,"",OFFSET(Nafnalisti!$C$3,MATCH($B409,Nafnalisti!$B$4:$B$425,0),COUNTA($D$3:E$3)))</f>
        <v/>
      </c>
      <c r="F409" s="62" t="str">
        <f ca="1">IF(OFFSET(Nafnalisti!$C$3,MATCH($B409,Nafnalisti!$B$4:$B$425,0),COUNTA($D$3:F$3))=0,"",OFFSET(Nafnalisti!$C$3,MATCH($B409,Nafnalisti!$B$4:$B$425,0),COUNTA($D$3:F$3)))</f>
        <v/>
      </c>
      <c r="G409" s="62" t="str">
        <f ca="1">IF(OFFSET(Nafnalisti!$C$3,MATCH($B409,Nafnalisti!$B$4:$B$425,0),COUNTA($D$3:G$3))=0,"",OFFSET(Nafnalisti!$C$3,MATCH($B409,Nafnalisti!$B$4:$B$425,0),COUNTA($D$3:G$3)))</f>
        <v/>
      </c>
      <c r="H409" s="62" t="str">
        <f ca="1">IF(OFFSET(Nafnalisti!$C$3,MATCH($B409,Nafnalisti!$B$4:$B$425,0),COUNTA($D$3:H$3))=0,"",OFFSET(Nafnalisti!$C$3,MATCH($B409,Nafnalisti!$B$4:$B$425,0),COUNTA($D$3:H$3)))</f>
        <v/>
      </c>
      <c r="I409" s="62" t="str">
        <f ca="1">IF(OFFSET(Nafnalisti!$C$3,MATCH($B409,Nafnalisti!$B$4:$B$425,0),COUNTA($D$3:I$3))=0,"",OFFSET(Nafnalisti!$C$3,MATCH($B409,Nafnalisti!$B$4:$B$425,0),COUNTA($D$3:I$3)))</f>
        <v/>
      </c>
      <c r="J409" s="62" t="str">
        <f ca="1">IF(OFFSET(Nafnalisti!$C$3,MATCH($B409,Nafnalisti!$B$4:$B$425,0),COUNTA($D$3:J$3))=0,"",OFFSET(Nafnalisti!$C$3,MATCH($B409,Nafnalisti!$B$4:$B$425,0),COUNTA($D$3:J$3)))</f>
        <v/>
      </c>
      <c r="K409" s="62" t="str">
        <f ca="1">IF(OFFSET(Nafnalisti!$C$3,MATCH($B409,Nafnalisti!$B$4:$B$425,0),COUNTA($D$3:K$3))=0,"",OFFSET(Nafnalisti!$C$3,MATCH($B409,Nafnalisti!$B$4:$B$425,0),COUNTA($D$3:K$3)))</f>
        <v/>
      </c>
      <c r="L409" s="62" t="str">
        <f ca="1">IF(OFFSET(Nafnalisti!$C$3,MATCH($B409,Nafnalisti!$B$4:$B$425,0),COUNTA($D$3:L$3))=0,"",OFFSET(Nafnalisti!$C$3,MATCH($B409,Nafnalisti!$B$4:$B$425,0),COUNTA($D$3:L$3)))</f>
        <v/>
      </c>
      <c r="M409" s="62" t="str">
        <f ca="1">IF(OFFSET(Nafnalisti!$C$3,MATCH($B409,Nafnalisti!$B$4:$B$425,0),COUNTA($D$3:M$3))=0,"",OFFSET(Nafnalisti!$C$3,MATCH($B409,Nafnalisti!$B$4:$B$425,0),COUNTA($D$3:M$3)))</f>
        <v/>
      </c>
    </row>
    <row r="410" spans="1:13" x14ac:dyDescent="0.2">
      <c r="A410" s="60" t="str">
        <f ca="1">IF(COUNT($A$4:A409)+1&gt;MAX(Nafnalisti!$S$4:$S$425),"",A409+1)</f>
        <v/>
      </c>
      <c r="B410" s="61" t="str">
        <f ca="1">IF(A410="","",IFERROR(INDEX(Úrvinnsla!$B$2:$B$421,MATCH($A410,Úrvinnsla!$E$2:$E$421,0)),""))</f>
        <v/>
      </c>
      <c r="C410" s="63" t="str">
        <f ca="1">IFERROR(INDEX(Úrvinnsla!$C$2:$C$421,MATCH($A410,Úrvinnsla!$E$2:$E$421,0)),"")</f>
        <v/>
      </c>
      <c r="D410" s="62" t="str">
        <f ca="1">IF(OFFSET(Nafnalisti!$C$3,MATCH($B410,Nafnalisti!$B$4:$B$425,0),COUNTA($D$3:D$3))=0,"",OFFSET(Nafnalisti!$C$3,MATCH($B410,Nafnalisti!$B$4:$B$425,0),COUNTA($D$3:D$3)))</f>
        <v/>
      </c>
      <c r="E410" s="62" t="str">
        <f ca="1">IF(OFFSET(Nafnalisti!$C$3,MATCH($B410,Nafnalisti!$B$4:$B$425,0),COUNTA($D$3:E$3))=0,"",OFFSET(Nafnalisti!$C$3,MATCH($B410,Nafnalisti!$B$4:$B$425,0),COUNTA($D$3:E$3)))</f>
        <v/>
      </c>
      <c r="F410" s="62" t="str">
        <f ca="1">IF(OFFSET(Nafnalisti!$C$3,MATCH($B410,Nafnalisti!$B$4:$B$425,0),COUNTA($D$3:F$3))=0,"",OFFSET(Nafnalisti!$C$3,MATCH($B410,Nafnalisti!$B$4:$B$425,0),COUNTA($D$3:F$3)))</f>
        <v/>
      </c>
      <c r="G410" s="62" t="str">
        <f ca="1">IF(OFFSET(Nafnalisti!$C$3,MATCH($B410,Nafnalisti!$B$4:$B$425,0),COUNTA($D$3:G$3))=0,"",OFFSET(Nafnalisti!$C$3,MATCH($B410,Nafnalisti!$B$4:$B$425,0),COUNTA($D$3:G$3)))</f>
        <v/>
      </c>
      <c r="H410" s="62" t="str">
        <f ca="1">IF(OFFSET(Nafnalisti!$C$3,MATCH($B410,Nafnalisti!$B$4:$B$425,0),COUNTA($D$3:H$3))=0,"",OFFSET(Nafnalisti!$C$3,MATCH($B410,Nafnalisti!$B$4:$B$425,0),COUNTA($D$3:H$3)))</f>
        <v/>
      </c>
      <c r="I410" s="62" t="str">
        <f ca="1">IF(OFFSET(Nafnalisti!$C$3,MATCH($B410,Nafnalisti!$B$4:$B$425,0),COUNTA($D$3:I$3))=0,"",OFFSET(Nafnalisti!$C$3,MATCH($B410,Nafnalisti!$B$4:$B$425,0),COUNTA($D$3:I$3)))</f>
        <v/>
      </c>
      <c r="J410" s="62" t="str">
        <f ca="1">IF(OFFSET(Nafnalisti!$C$3,MATCH($B410,Nafnalisti!$B$4:$B$425,0),COUNTA($D$3:J$3))=0,"",OFFSET(Nafnalisti!$C$3,MATCH($B410,Nafnalisti!$B$4:$B$425,0),COUNTA($D$3:J$3)))</f>
        <v/>
      </c>
      <c r="K410" s="62" t="str">
        <f ca="1">IF(OFFSET(Nafnalisti!$C$3,MATCH($B410,Nafnalisti!$B$4:$B$425,0),COUNTA($D$3:K$3))=0,"",OFFSET(Nafnalisti!$C$3,MATCH($B410,Nafnalisti!$B$4:$B$425,0),COUNTA($D$3:K$3)))</f>
        <v/>
      </c>
      <c r="L410" s="62" t="str">
        <f ca="1">IF(OFFSET(Nafnalisti!$C$3,MATCH($B410,Nafnalisti!$B$4:$B$425,0),COUNTA($D$3:L$3))=0,"",OFFSET(Nafnalisti!$C$3,MATCH($B410,Nafnalisti!$B$4:$B$425,0),COUNTA($D$3:L$3)))</f>
        <v/>
      </c>
      <c r="M410" s="62" t="str">
        <f ca="1">IF(OFFSET(Nafnalisti!$C$3,MATCH($B410,Nafnalisti!$B$4:$B$425,0),COUNTA($D$3:M$3))=0,"",OFFSET(Nafnalisti!$C$3,MATCH($B410,Nafnalisti!$B$4:$B$425,0),COUNTA($D$3:M$3)))</f>
        <v/>
      </c>
    </row>
    <row r="411" spans="1:13" x14ac:dyDescent="0.2">
      <c r="A411" s="60" t="str">
        <f ca="1">IF(COUNT($A$4:A410)+1&gt;MAX(Nafnalisti!$S$4:$S$425),"",A410+1)</f>
        <v/>
      </c>
      <c r="B411" s="61" t="str">
        <f ca="1">IF(A411="","",IFERROR(INDEX(Úrvinnsla!$B$2:$B$421,MATCH($A411,Úrvinnsla!$E$2:$E$421,0)),""))</f>
        <v/>
      </c>
      <c r="C411" s="63" t="str">
        <f ca="1">IFERROR(INDEX(Úrvinnsla!$C$2:$C$421,MATCH($A411,Úrvinnsla!$E$2:$E$421,0)),"")</f>
        <v/>
      </c>
      <c r="D411" s="62" t="str">
        <f ca="1">IF(OFFSET(Nafnalisti!$C$3,MATCH($B411,Nafnalisti!$B$4:$B$425,0),COUNTA($D$3:D$3))=0,"",OFFSET(Nafnalisti!$C$3,MATCH($B411,Nafnalisti!$B$4:$B$425,0),COUNTA($D$3:D$3)))</f>
        <v/>
      </c>
      <c r="E411" s="62" t="str">
        <f ca="1">IF(OFFSET(Nafnalisti!$C$3,MATCH($B411,Nafnalisti!$B$4:$B$425,0),COUNTA($D$3:E$3))=0,"",OFFSET(Nafnalisti!$C$3,MATCH($B411,Nafnalisti!$B$4:$B$425,0),COUNTA($D$3:E$3)))</f>
        <v/>
      </c>
      <c r="F411" s="62" t="str">
        <f ca="1">IF(OFFSET(Nafnalisti!$C$3,MATCH($B411,Nafnalisti!$B$4:$B$425,0),COUNTA($D$3:F$3))=0,"",OFFSET(Nafnalisti!$C$3,MATCH($B411,Nafnalisti!$B$4:$B$425,0),COUNTA($D$3:F$3)))</f>
        <v/>
      </c>
      <c r="G411" s="62" t="str">
        <f ca="1">IF(OFFSET(Nafnalisti!$C$3,MATCH($B411,Nafnalisti!$B$4:$B$425,0),COUNTA($D$3:G$3))=0,"",OFFSET(Nafnalisti!$C$3,MATCH($B411,Nafnalisti!$B$4:$B$425,0),COUNTA($D$3:G$3)))</f>
        <v/>
      </c>
      <c r="H411" s="62" t="str">
        <f ca="1">IF(OFFSET(Nafnalisti!$C$3,MATCH($B411,Nafnalisti!$B$4:$B$425,0),COUNTA($D$3:H$3))=0,"",OFFSET(Nafnalisti!$C$3,MATCH($B411,Nafnalisti!$B$4:$B$425,0),COUNTA($D$3:H$3)))</f>
        <v/>
      </c>
      <c r="I411" s="62" t="str">
        <f ca="1">IF(OFFSET(Nafnalisti!$C$3,MATCH($B411,Nafnalisti!$B$4:$B$425,0),COUNTA($D$3:I$3))=0,"",OFFSET(Nafnalisti!$C$3,MATCH($B411,Nafnalisti!$B$4:$B$425,0),COUNTA($D$3:I$3)))</f>
        <v/>
      </c>
      <c r="J411" s="62" t="str">
        <f ca="1">IF(OFFSET(Nafnalisti!$C$3,MATCH($B411,Nafnalisti!$B$4:$B$425,0),COUNTA($D$3:J$3))=0,"",OFFSET(Nafnalisti!$C$3,MATCH($B411,Nafnalisti!$B$4:$B$425,0),COUNTA($D$3:J$3)))</f>
        <v/>
      </c>
      <c r="K411" s="62" t="str">
        <f ca="1">IF(OFFSET(Nafnalisti!$C$3,MATCH($B411,Nafnalisti!$B$4:$B$425,0),COUNTA($D$3:K$3))=0,"",OFFSET(Nafnalisti!$C$3,MATCH($B411,Nafnalisti!$B$4:$B$425,0),COUNTA($D$3:K$3)))</f>
        <v/>
      </c>
      <c r="L411" s="62" t="str">
        <f ca="1">IF(OFFSET(Nafnalisti!$C$3,MATCH($B411,Nafnalisti!$B$4:$B$425,0),COUNTA($D$3:L$3))=0,"",OFFSET(Nafnalisti!$C$3,MATCH($B411,Nafnalisti!$B$4:$B$425,0),COUNTA($D$3:L$3)))</f>
        <v/>
      </c>
      <c r="M411" s="62" t="str">
        <f ca="1">IF(OFFSET(Nafnalisti!$C$3,MATCH($B411,Nafnalisti!$B$4:$B$425,0),COUNTA($D$3:M$3))=0,"",OFFSET(Nafnalisti!$C$3,MATCH($B411,Nafnalisti!$B$4:$B$425,0),COUNTA($D$3:M$3)))</f>
        <v/>
      </c>
    </row>
    <row r="412" spans="1:13" x14ac:dyDescent="0.2">
      <c r="A412" s="60" t="str">
        <f ca="1">IF(COUNT($A$4:A411)+1&gt;MAX(Nafnalisti!$S$4:$S$425),"",A411+1)</f>
        <v/>
      </c>
      <c r="B412" s="61" t="str">
        <f ca="1">IF(A412="","",IFERROR(INDEX(Úrvinnsla!$B$2:$B$421,MATCH($A412,Úrvinnsla!$E$2:$E$421,0)),""))</f>
        <v/>
      </c>
      <c r="C412" s="63" t="str">
        <f ca="1">IFERROR(INDEX(Úrvinnsla!$C$2:$C$421,MATCH($A412,Úrvinnsla!$E$2:$E$421,0)),"")</f>
        <v/>
      </c>
      <c r="D412" s="62" t="str">
        <f ca="1">IF(OFFSET(Nafnalisti!$C$3,MATCH($B412,Nafnalisti!$B$4:$B$425,0),COUNTA($D$3:D$3))=0,"",OFFSET(Nafnalisti!$C$3,MATCH($B412,Nafnalisti!$B$4:$B$425,0),COUNTA($D$3:D$3)))</f>
        <v/>
      </c>
      <c r="E412" s="62" t="str">
        <f ca="1">IF(OFFSET(Nafnalisti!$C$3,MATCH($B412,Nafnalisti!$B$4:$B$425,0),COUNTA($D$3:E$3))=0,"",OFFSET(Nafnalisti!$C$3,MATCH($B412,Nafnalisti!$B$4:$B$425,0),COUNTA($D$3:E$3)))</f>
        <v/>
      </c>
      <c r="F412" s="62" t="str">
        <f ca="1">IF(OFFSET(Nafnalisti!$C$3,MATCH($B412,Nafnalisti!$B$4:$B$425,0),COUNTA($D$3:F$3))=0,"",OFFSET(Nafnalisti!$C$3,MATCH($B412,Nafnalisti!$B$4:$B$425,0),COUNTA($D$3:F$3)))</f>
        <v/>
      </c>
      <c r="G412" s="62" t="str">
        <f ca="1">IF(OFFSET(Nafnalisti!$C$3,MATCH($B412,Nafnalisti!$B$4:$B$425,0),COUNTA($D$3:G$3))=0,"",OFFSET(Nafnalisti!$C$3,MATCH($B412,Nafnalisti!$B$4:$B$425,0),COUNTA($D$3:G$3)))</f>
        <v/>
      </c>
      <c r="H412" s="62" t="str">
        <f ca="1">IF(OFFSET(Nafnalisti!$C$3,MATCH($B412,Nafnalisti!$B$4:$B$425,0),COUNTA($D$3:H$3))=0,"",OFFSET(Nafnalisti!$C$3,MATCH($B412,Nafnalisti!$B$4:$B$425,0),COUNTA($D$3:H$3)))</f>
        <v/>
      </c>
      <c r="I412" s="62" t="str">
        <f ca="1">IF(OFFSET(Nafnalisti!$C$3,MATCH($B412,Nafnalisti!$B$4:$B$425,0),COUNTA($D$3:I$3))=0,"",OFFSET(Nafnalisti!$C$3,MATCH($B412,Nafnalisti!$B$4:$B$425,0),COUNTA($D$3:I$3)))</f>
        <v/>
      </c>
      <c r="J412" s="62" t="str">
        <f ca="1">IF(OFFSET(Nafnalisti!$C$3,MATCH($B412,Nafnalisti!$B$4:$B$425,0),COUNTA($D$3:J$3))=0,"",OFFSET(Nafnalisti!$C$3,MATCH($B412,Nafnalisti!$B$4:$B$425,0),COUNTA($D$3:J$3)))</f>
        <v/>
      </c>
      <c r="K412" s="62" t="str">
        <f ca="1">IF(OFFSET(Nafnalisti!$C$3,MATCH($B412,Nafnalisti!$B$4:$B$425,0),COUNTA($D$3:K$3))=0,"",OFFSET(Nafnalisti!$C$3,MATCH($B412,Nafnalisti!$B$4:$B$425,0),COUNTA($D$3:K$3)))</f>
        <v/>
      </c>
      <c r="L412" s="62" t="str">
        <f ca="1">IF(OFFSET(Nafnalisti!$C$3,MATCH($B412,Nafnalisti!$B$4:$B$425,0),COUNTA($D$3:L$3))=0,"",OFFSET(Nafnalisti!$C$3,MATCH($B412,Nafnalisti!$B$4:$B$425,0),COUNTA($D$3:L$3)))</f>
        <v/>
      </c>
      <c r="M412" s="62" t="str">
        <f ca="1">IF(OFFSET(Nafnalisti!$C$3,MATCH($B412,Nafnalisti!$B$4:$B$425,0),COUNTA($D$3:M$3))=0,"",OFFSET(Nafnalisti!$C$3,MATCH($B412,Nafnalisti!$B$4:$B$425,0),COUNTA($D$3:M$3)))</f>
        <v/>
      </c>
    </row>
    <row r="413" spans="1:13" x14ac:dyDescent="0.2">
      <c r="A413" s="60" t="str">
        <f ca="1">IF(COUNT($A$4:A412)+1&gt;MAX(Nafnalisti!$S$4:$S$425),"",A412+1)</f>
        <v/>
      </c>
      <c r="B413" s="61" t="str">
        <f ca="1">IF(A413="","",IFERROR(INDEX(Úrvinnsla!$B$2:$B$421,MATCH($A413,Úrvinnsla!$E$2:$E$421,0)),""))</f>
        <v/>
      </c>
      <c r="C413" s="63" t="str">
        <f ca="1">IFERROR(INDEX(Úrvinnsla!$C$2:$C$421,MATCH($A413,Úrvinnsla!$E$2:$E$421,0)),"")</f>
        <v/>
      </c>
      <c r="D413" s="62" t="str">
        <f ca="1">IF(OFFSET(Nafnalisti!$C$3,MATCH($B413,Nafnalisti!$B$4:$B$425,0),COUNTA($D$3:D$3))=0,"",OFFSET(Nafnalisti!$C$3,MATCH($B413,Nafnalisti!$B$4:$B$425,0),COUNTA($D$3:D$3)))</f>
        <v/>
      </c>
      <c r="E413" s="62" t="str">
        <f ca="1">IF(OFFSET(Nafnalisti!$C$3,MATCH($B413,Nafnalisti!$B$4:$B$425,0),COUNTA($D$3:E$3))=0,"",OFFSET(Nafnalisti!$C$3,MATCH($B413,Nafnalisti!$B$4:$B$425,0),COUNTA($D$3:E$3)))</f>
        <v/>
      </c>
      <c r="F413" s="62" t="str">
        <f ca="1">IF(OFFSET(Nafnalisti!$C$3,MATCH($B413,Nafnalisti!$B$4:$B$425,0),COUNTA($D$3:F$3))=0,"",OFFSET(Nafnalisti!$C$3,MATCH($B413,Nafnalisti!$B$4:$B$425,0),COUNTA($D$3:F$3)))</f>
        <v/>
      </c>
      <c r="G413" s="62" t="str">
        <f ca="1">IF(OFFSET(Nafnalisti!$C$3,MATCH($B413,Nafnalisti!$B$4:$B$425,0),COUNTA($D$3:G$3))=0,"",OFFSET(Nafnalisti!$C$3,MATCH($B413,Nafnalisti!$B$4:$B$425,0),COUNTA($D$3:G$3)))</f>
        <v/>
      </c>
      <c r="H413" s="62" t="str">
        <f ca="1">IF(OFFSET(Nafnalisti!$C$3,MATCH($B413,Nafnalisti!$B$4:$B$425,0),COUNTA($D$3:H$3))=0,"",OFFSET(Nafnalisti!$C$3,MATCH($B413,Nafnalisti!$B$4:$B$425,0),COUNTA($D$3:H$3)))</f>
        <v/>
      </c>
      <c r="I413" s="62" t="str">
        <f ca="1">IF(OFFSET(Nafnalisti!$C$3,MATCH($B413,Nafnalisti!$B$4:$B$425,0),COUNTA($D$3:I$3))=0,"",OFFSET(Nafnalisti!$C$3,MATCH($B413,Nafnalisti!$B$4:$B$425,0),COUNTA($D$3:I$3)))</f>
        <v/>
      </c>
      <c r="J413" s="62" t="str">
        <f ca="1">IF(OFFSET(Nafnalisti!$C$3,MATCH($B413,Nafnalisti!$B$4:$B$425,0),COUNTA($D$3:J$3))=0,"",OFFSET(Nafnalisti!$C$3,MATCH($B413,Nafnalisti!$B$4:$B$425,0),COUNTA($D$3:J$3)))</f>
        <v/>
      </c>
      <c r="K413" s="62" t="str">
        <f ca="1">IF(OFFSET(Nafnalisti!$C$3,MATCH($B413,Nafnalisti!$B$4:$B$425,0),COUNTA($D$3:K$3))=0,"",OFFSET(Nafnalisti!$C$3,MATCH($B413,Nafnalisti!$B$4:$B$425,0),COUNTA($D$3:K$3)))</f>
        <v/>
      </c>
      <c r="L413" s="62" t="str">
        <f ca="1">IF(OFFSET(Nafnalisti!$C$3,MATCH($B413,Nafnalisti!$B$4:$B$425,0),COUNTA($D$3:L$3))=0,"",OFFSET(Nafnalisti!$C$3,MATCH($B413,Nafnalisti!$B$4:$B$425,0),COUNTA($D$3:L$3)))</f>
        <v/>
      </c>
      <c r="M413" s="62" t="str">
        <f ca="1">IF(OFFSET(Nafnalisti!$C$3,MATCH($B413,Nafnalisti!$B$4:$B$425,0),COUNTA($D$3:M$3))=0,"",OFFSET(Nafnalisti!$C$3,MATCH($B413,Nafnalisti!$B$4:$B$425,0),COUNTA($D$3:M$3)))</f>
        <v/>
      </c>
    </row>
    <row r="414" spans="1:13" x14ac:dyDescent="0.2">
      <c r="A414" s="60" t="str">
        <f ca="1">IF(COUNT($A$4:A413)+1&gt;MAX(Nafnalisti!$S$4:$S$425),"",A413+1)</f>
        <v/>
      </c>
      <c r="B414" s="61" t="str">
        <f ca="1">IF(A414="","",IFERROR(INDEX(Úrvinnsla!$B$2:$B$421,MATCH($A414,Úrvinnsla!$E$2:$E$421,0)),""))</f>
        <v/>
      </c>
      <c r="C414" s="63" t="str">
        <f ca="1">IFERROR(INDEX(Úrvinnsla!$C$2:$C$421,MATCH($A414,Úrvinnsla!$E$2:$E$421,0)),"")</f>
        <v/>
      </c>
      <c r="D414" s="62" t="str">
        <f ca="1">IF(OFFSET(Nafnalisti!$C$3,MATCH($B414,Nafnalisti!$B$4:$B$425,0),COUNTA($D$3:D$3))=0,"",OFFSET(Nafnalisti!$C$3,MATCH($B414,Nafnalisti!$B$4:$B$425,0),COUNTA($D$3:D$3)))</f>
        <v/>
      </c>
      <c r="E414" s="62" t="str">
        <f ca="1">IF(OFFSET(Nafnalisti!$C$3,MATCH($B414,Nafnalisti!$B$4:$B$425,0),COUNTA($D$3:E$3))=0,"",OFFSET(Nafnalisti!$C$3,MATCH($B414,Nafnalisti!$B$4:$B$425,0),COUNTA($D$3:E$3)))</f>
        <v/>
      </c>
      <c r="F414" s="62" t="str">
        <f ca="1">IF(OFFSET(Nafnalisti!$C$3,MATCH($B414,Nafnalisti!$B$4:$B$425,0),COUNTA($D$3:F$3))=0,"",OFFSET(Nafnalisti!$C$3,MATCH($B414,Nafnalisti!$B$4:$B$425,0),COUNTA($D$3:F$3)))</f>
        <v/>
      </c>
      <c r="G414" s="62" t="str">
        <f ca="1">IF(OFFSET(Nafnalisti!$C$3,MATCH($B414,Nafnalisti!$B$4:$B$425,0),COUNTA($D$3:G$3))=0,"",OFFSET(Nafnalisti!$C$3,MATCH($B414,Nafnalisti!$B$4:$B$425,0),COUNTA($D$3:G$3)))</f>
        <v/>
      </c>
      <c r="H414" s="62" t="str">
        <f ca="1">IF(OFFSET(Nafnalisti!$C$3,MATCH($B414,Nafnalisti!$B$4:$B$425,0),COUNTA($D$3:H$3))=0,"",OFFSET(Nafnalisti!$C$3,MATCH($B414,Nafnalisti!$B$4:$B$425,0),COUNTA($D$3:H$3)))</f>
        <v/>
      </c>
      <c r="I414" s="62" t="str">
        <f ca="1">IF(OFFSET(Nafnalisti!$C$3,MATCH($B414,Nafnalisti!$B$4:$B$425,0),COUNTA($D$3:I$3))=0,"",OFFSET(Nafnalisti!$C$3,MATCH($B414,Nafnalisti!$B$4:$B$425,0),COUNTA($D$3:I$3)))</f>
        <v/>
      </c>
      <c r="J414" s="62" t="str">
        <f ca="1">IF(OFFSET(Nafnalisti!$C$3,MATCH($B414,Nafnalisti!$B$4:$B$425,0),COUNTA($D$3:J$3))=0,"",OFFSET(Nafnalisti!$C$3,MATCH($B414,Nafnalisti!$B$4:$B$425,0),COUNTA($D$3:J$3)))</f>
        <v/>
      </c>
      <c r="K414" s="62" t="str">
        <f ca="1">IF(OFFSET(Nafnalisti!$C$3,MATCH($B414,Nafnalisti!$B$4:$B$425,0),COUNTA($D$3:K$3))=0,"",OFFSET(Nafnalisti!$C$3,MATCH($B414,Nafnalisti!$B$4:$B$425,0),COUNTA($D$3:K$3)))</f>
        <v/>
      </c>
      <c r="L414" s="62" t="str">
        <f ca="1">IF(OFFSET(Nafnalisti!$C$3,MATCH($B414,Nafnalisti!$B$4:$B$425,0),COUNTA($D$3:L$3))=0,"",OFFSET(Nafnalisti!$C$3,MATCH($B414,Nafnalisti!$B$4:$B$425,0),COUNTA($D$3:L$3)))</f>
        <v/>
      </c>
      <c r="M414" s="62" t="str">
        <f ca="1">IF(OFFSET(Nafnalisti!$C$3,MATCH($B414,Nafnalisti!$B$4:$B$425,0),COUNTA($D$3:M$3))=0,"",OFFSET(Nafnalisti!$C$3,MATCH($B414,Nafnalisti!$B$4:$B$425,0),COUNTA($D$3:M$3)))</f>
        <v/>
      </c>
    </row>
    <row r="415" spans="1:13" x14ac:dyDescent="0.2">
      <c r="A415" s="60" t="str">
        <f ca="1">IF(COUNT($A$4:A414)+1&gt;MAX(Nafnalisti!$S$4:$S$425),"",A414+1)</f>
        <v/>
      </c>
      <c r="B415" s="61" t="str">
        <f ca="1">IF(A415="","",IFERROR(INDEX(Úrvinnsla!$B$2:$B$421,MATCH($A415,Úrvinnsla!$E$2:$E$421,0)),""))</f>
        <v/>
      </c>
      <c r="C415" s="63" t="str">
        <f ca="1">IFERROR(INDEX(Úrvinnsla!$C$2:$C$421,MATCH($A415,Úrvinnsla!$E$2:$E$421,0)),"")</f>
        <v/>
      </c>
      <c r="D415" s="62" t="str">
        <f ca="1">IF(OFFSET(Nafnalisti!$C$3,MATCH($B415,Nafnalisti!$B$4:$B$425,0),COUNTA($D$3:D$3))=0,"",OFFSET(Nafnalisti!$C$3,MATCH($B415,Nafnalisti!$B$4:$B$425,0),COUNTA($D$3:D$3)))</f>
        <v/>
      </c>
      <c r="E415" s="62" t="str">
        <f ca="1">IF(OFFSET(Nafnalisti!$C$3,MATCH($B415,Nafnalisti!$B$4:$B$425,0),COUNTA($D$3:E$3))=0,"",OFFSET(Nafnalisti!$C$3,MATCH($B415,Nafnalisti!$B$4:$B$425,0),COUNTA($D$3:E$3)))</f>
        <v/>
      </c>
      <c r="F415" s="62" t="str">
        <f ca="1">IF(OFFSET(Nafnalisti!$C$3,MATCH($B415,Nafnalisti!$B$4:$B$425,0),COUNTA($D$3:F$3))=0,"",OFFSET(Nafnalisti!$C$3,MATCH($B415,Nafnalisti!$B$4:$B$425,0),COUNTA($D$3:F$3)))</f>
        <v/>
      </c>
      <c r="G415" s="62" t="str">
        <f ca="1">IF(OFFSET(Nafnalisti!$C$3,MATCH($B415,Nafnalisti!$B$4:$B$425,0),COUNTA($D$3:G$3))=0,"",OFFSET(Nafnalisti!$C$3,MATCH($B415,Nafnalisti!$B$4:$B$425,0),COUNTA($D$3:G$3)))</f>
        <v/>
      </c>
      <c r="H415" s="62" t="str">
        <f ca="1">IF(OFFSET(Nafnalisti!$C$3,MATCH($B415,Nafnalisti!$B$4:$B$425,0),COUNTA($D$3:H$3))=0,"",OFFSET(Nafnalisti!$C$3,MATCH($B415,Nafnalisti!$B$4:$B$425,0),COUNTA($D$3:H$3)))</f>
        <v/>
      </c>
      <c r="I415" s="62" t="str">
        <f ca="1">IF(OFFSET(Nafnalisti!$C$3,MATCH($B415,Nafnalisti!$B$4:$B$425,0),COUNTA($D$3:I$3))=0,"",OFFSET(Nafnalisti!$C$3,MATCH($B415,Nafnalisti!$B$4:$B$425,0),COUNTA($D$3:I$3)))</f>
        <v/>
      </c>
      <c r="J415" s="62" t="str">
        <f ca="1">IF(OFFSET(Nafnalisti!$C$3,MATCH($B415,Nafnalisti!$B$4:$B$425,0),COUNTA($D$3:J$3))=0,"",OFFSET(Nafnalisti!$C$3,MATCH($B415,Nafnalisti!$B$4:$B$425,0),COUNTA($D$3:J$3)))</f>
        <v/>
      </c>
      <c r="K415" s="62" t="str">
        <f ca="1">IF(OFFSET(Nafnalisti!$C$3,MATCH($B415,Nafnalisti!$B$4:$B$425,0),COUNTA($D$3:K$3))=0,"",OFFSET(Nafnalisti!$C$3,MATCH($B415,Nafnalisti!$B$4:$B$425,0),COUNTA($D$3:K$3)))</f>
        <v/>
      </c>
      <c r="L415" s="62" t="str">
        <f ca="1">IF(OFFSET(Nafnalisti!$C$3,MATCH($B415,Nafnalisti!$B$4:$B$425,0),COUNTA($D$3:L$3))=0,"",OFFSET(Nafnalisti!$C$3,MATCH($B415,Nafnalisti!$B$4:$B$425,0),COUNTA($D$3:L$3)))</f>
        <v/>
      </c>
      <c r="M415" s="62" t="str">
        <f ca="1">IF(OFFSET(Nafnalisti!$C$3,MATCH($B415,Nafnalisti!$B$4:$B$425,0),COUNTA($D$3:M$3))=0,"",OFFSET(Nafnalisti!$C$3,MATCH($B415,Nafnalisti!$B$4:$B$425,0),COUNTA($D$3:M$3)))</f>
        <v/>
      </c>
    </row>
    <row r="416" spans="1:13" x14ac:dyDescent="0.2">
      <c r="A416" s="60" t="str">
        <f ca="1">IF(COUNT($A$4:A415)+1&gt;MAX(Nafnalisti!$S$4:$S$425),"",A415+1)</f>
        <v/>
      </c>
      <c r="B416" s="61" t="str">
        <f ca="1">IF(A416="","",IFERROR(INDEX(Úrvinnsla!$B$2:$B$421,MATCH($A416,Úrvinnsla!$E$2:$E$421,0)),""))</f>
        <v/>
      </c>
      <c r="C416" s="63" t="str">
        <f ca="1">IFERROR(INDEX(Úrvinnsla!$C$2:$C$421,MATCH($A416,Úrvinnsla!$E$2:$E$421,0)),"")</f>
        <v/>
      </c>
      <c r="D416" s="62" t="str">
        <f ca="1">IF(OFFSET(Nafnalisti!$C$3,MATCH($B416,Nafnalisti!$B$4:$B$425,0),COUNTA($D$3:D$3))=0,"",OFFSET(Nafnalisti!$C$3,MATCH($B416,Nafnalisti!$B$4:$B$425,0),COUNTA($D$3:D$3)))</f>
        <v/>
      </c>
      <c r="E416" s="62" t="str">
        <f ca="1">IF(OFFSET(Nafnalisti!$C$3,MATCH($B416,Nafnalisti!$B$4:$B$425,0),COUNTA($D$3:E$3))=0,"",OFFSET(Nafnalisti!$C$3,MATCH($B416,Nafnalisti!$B$4:$B$425,0),COUNTA($D$3:E$3)))</f>
        <v/>
      </c>
      <c r="F416" s="62" t="str">
        <f ca="1">IF(OFFSET(Nafnalisti!$C$3,MATCH($B416,Nafnalisti!$B$4:$B$425,0),COUNTA($D$3:F$3))=0,"",OFFSET(Nafnalisti!$C$3,MATCH($B416,Nafnalisti!$B$4:$B$425,0),COUNTA($D$3:F$3)))</f>
        <v/>
      </c>
      <c r="G416" s="62" t="str">
        <f ca="1">IF(OFFSET(Nafnalisti!$C$3,MATCH($B416,Nafnalisti!$B$4:$B$425,0),COUNTA($D$3:G$3))=0,"",OFFSET(Nafnalisti!$C$3,MATCH($B416,Nafnalisti!$B$4:$B$425,0),COUNTA($D$3:G$3)))</f>
        <v/>
      </c>
      <c r="H416" s="62" t="str">
        <f ca="1">IF(OFFSET(Nafnalisti!$C$3,MATCH($B416,Nafnalisti!$B$4:$B$425,0),COUNTA($D$3:H$3))=0,"",OFFSET(Nafnalisti!$C$3,MATCH($B416,Nafnalisti!$B$4:$B$425,0),COUNTA($D$3:H$3)))</f>
        <v/>
      </c>
      <c r="I416" s="62" t="str">
        <f ca="1">IF(OFFSET(Nafnalisti!$C$3,MATCH($B416,Nafnalisti!$B$4:$B$425,0),COUNTA($D$3:I$3))=0,"",OFFSET(Nafnalisti!$C$3,MATCH($B416,Nafnalisti!$B$4:$B$425,0),COUNTA($D$3:I$3)))</f>
        <v/>
      </c>
      <c r="J416" s="62" t="str">
        <f ca="1">IF(OFFSET(Nafnalisti!$C$3,MATCH($B416,Nafnalisti!$B$4:$B$425,0),COUNTA($D$3:J$3))=0,"",OFFSET(Nafnalisti!$C$3,MATCH($B416,Nafnalisti!$B$4:$B$425,0),COUNTA($D$3:J$3)))</f>
        <v/>
      </c>
      <c r="K416" s="62" t="str">
        <f ca="1">IF(OFFSET(Nafnalisti!$C$3,MATCH($B416,Nafnalisti!$B$4:$B$425,0),COUNTA($D$3:K$3))=0,"",OFFSET(Nafnalisti!$C$3,MATCH($B416,Nafnalisti!$B$4:$B$425,0),COUNTA($D$3:K$3)))</f>
        <v/>
      </c>
      <c r="L416" s="62" t="str">
        <f ca="1">IF(OFFSET(Nafnalisti!$C$3,MATCH($B416,Nafnalisti!$B$4:$B$425,0),COUNTA($D$3:L$3))=0,"",OFFSET(Nafnalisti!$C$3,MATCH($B416,Nafnalisti!$B$4:$B$425,0),COUNTA($D$3:L$3)))</f>
        <v/>
      </c>
      <c r="M416" s="62" t="str">
        <f ca="1">IF(OFFSET(Nafnalisti!$C$3,MATCH($B416,Nafnalisti!$B$4:$B$425,0),COUNTA($D$3:M$3))=0,"",OFFSET(Nafnalisti!$C$3,MATCH($B416,Nafnalisti!$B$4:$B$425,0),COUNTA($D$3:M$3)))</f>
        <v/>
      </c>
    </row>
    <row r="417" spans="1:13" x14ac:dyDescent="0.2">
      <c r="A417" s="60" t="str">
        <f ca="1">IF(COUNT($A$4:A416)+1&gt;MAX(Nafnalisti!$S$4:$S$425),"",A416+1)</f>
        <v/>
      </c>
      <c r="B417" s="61" t="str">
        <f ca="1">IF(A417="","",IFERROR(INDEX(Úrvinnsla!$B$2:$B$421,MATCH($A417,Úrvinnsla!$E$2:$E$421,0)),""))</f>
        <v/>
      </c>
      <c r="C417" s="63" t="str">
        <f ca="1">IFERROR(INDEX(Úrvinnsla!$C$2:$C$421,MATCH($A417,Úrvinnsla!$E$2:$E$421,0)),"")</f>
        <v/>
      </c>
      <c r="D417" s="62" t="str">
        <f ca="1">IF(OFFSET(Nafnalisti!$C$3,MATCH($B417,Nafnalisti!$B$4:$B$425,0),COUNTA($D$3:D$3))=0,"",OFFSET(Nafnalisti!$C$3,MATCH($B417,Nafnalisti!$B$4:$B$425,0),COUNTA($D$3:D$3)))</f>
        <v/>
      </c>
      <c r="E417" s="62" t="str">
        <f ca="1">IF(OFFSET(Nafnalisti!$C$3,MATCH($B417,Nafnalisti!$B$4:$B$425,0),COUNTA($D$3:E$3))=0,"",OFFSET(Nafnalisti!$C$3,MATCH($B417,Nafnalisti!$B$4:$B$425,0),COUNTA($D$3:E$3)))</f>
        <v/>
      </c>
      <c r="F417" s="62" t="str">
        <f ca="1">IF(OFFSET(Nafnalisti!$C$3,MATCH($B417,Nafnalisti!$B$4:$B$425,0),COUNTA($D$3:F$3))=0,"",OFFSET(Nafnalisti!$C$3,MATCH($B417,Nafnalisti!$B$4:$B$425,0),COUNTA($D$3:F$3)))</f>
        <v/>
      </c>
      <c r="G417" s="62" t="str">
        <f ca="1">IF(OFFSET(Nafnalisti!$C$3,MATCH($B417,Nafnalisti!$B$4:$B$425,0),COUNTA($D$3:G$3))=0,"",OFFSET(Nafnalisti!$C$3,MATCH($B417,Nafnalisti!$B$4:$B$425,0),COUNTA($D$3:G$3)))</f>
        <v/>
      </c>
      <c r="H417" s="62" t="str">
        <f ca="1">IF(OFFSET(Nafnalisti!$C$3,MATCH($B417,Nafnalisti!$B$4:$B$425,0),COUNTA($D$3:H$3))=0,"",OFFSET(Nafnalisti!$C$3,MATCH($B417,Nafnalisti!$B$4:$B$425,0),COUNTA($D$3:H$3)))</f>
        <v/>
      </c>
      <c r="I417" s="62" t="str">
        <f ca="1">IF(OFFSET(Nafnalisti!$C$3,MATCH($B417,Nafnalisti!$B$4:$B$425,0),COUNTA($D$3:I$3))=0,"",OFFSET(Nafnalisti!$C$3,MATCH($B417,Nafnalisti!$B$4:$B$425,0),COUNTA($D$3:I$3)))</f>
        <v/>
      </c>
      <c r="J417" s="62" t="str">
        <f ca="1">IF(OFFSET(Nafnalisti!$C$3,MATCH($B417,Nafnalisti!$B$4:$B$425,0),COUNTA($D$3:J$3))=0,"",OFFSET(Nafnalisti!$C$3,MATCH($B417,Nafnalisti!$B$4:$B$425,0),COUNTA($D$3:J$3)))</f>
        <v/>
      </c>
      <c r="K417" s="62" t="str">
        <f ca="1">IF(OFFSET(Nafnalisti!$C$3,MATCH($B417,Nafnalisti!$B$4:$B$425,0),COUNTA($D$3:K$3))=0,"",OFFSET(Nafnalisti!$C$3,MATCH($B417,Nafnalisti!$B$4:$B$425,0),COUNTA($D$3:K$3)))</f>
        <v/>
      </c>
      <c r="L417" s="62" t="str">
        <f ca="1">IF(OFFSET(Nafnalisti!$C$3,MATCH($B417,Nafnalisti!$B$4:$B$425,0),COUNTA($D$3:L$3))=0,"",OFFSET(Nafnalisti!$C$3,MATCH($B417,Nafnalisti!$B$4:$B$425,0),COUNTA($D$3:L$3)))</f>
        <v/>
      </c>
      <c r="M417" s="62" t="str">
        <f ca="1">IF(OFFSET(Nafnalisti!$C$3,MATCH($B417,Nafnalisti!$B$4:$B$425,0),COUNTA($D$3:M$3))=0,"",OFFSET(Nafnalisti!$C$3,MATCH($B417,Nafnalisti!$B$4:$B$425,0),COUNTA($D$3:M$3)))</f>
        <v/>
      </c>
    </row>
    <row r="418" spans="1:13" x14ac:dyDescent="0.2">
      <c r="A418" s="60" t="str">
        <f ca="1">IF(COUNT($A$4:A417)+1&gt;MAX(Nafnalisti!$S$4:$S$425),"",A417+1)</f>
        <v/>
      </c>
      <c r="B418" s="61" t="str">
        <f ca="1">IF(A418="","",IFERROR(INDEX(Úrvinnsla!$B$2:$B$421,MATCH($A418,Úrvinnsla!$E$2:$E$421,0)),""))</f>
        <v/>
      </c>
      <c r="C418" s="63" t="str">
        <f ca="1">IFERROR(INDEX(Úrvinnsla!$C$2:$C$421,MATCH($A418,Úrvinnsla!$E$2:$E$421,0)),"")</f>
        <v/>
      </c>
      <c r="D418" s="62" t="str">
        <f ca="1">IF(OFFSET(Nafnalisti!$C$3,MATCH($B418,Nafnalisti!$B$4:$B$425,0),COUNTA($D$3:D$3))=0,"",OFFSET(Nafnalisti!$C$3,MATCH($B418,Nafnalisti!$B$4:$B$425,0),COUNTA($D$3:D$3)))</f>
        <v/>
      </c>
      <c r="E418" s="62" t="str">
        <f ca="1">IF(OFFSET(Nafnalisti!$C$3,MATCH($B418,Nafnalisti!$B$4:$B$425,0),COUNTA($D$3:E$3))=0,"",OFFSET(Nafnalisti!$C$3,MATCH($B418,Nafnalisti!$B$4:$B$425,0),COUNTA($D$3:E$3)))</f>
        <v/>
      </c>
      <c r="F418" s="62" t="str">
        <f ca="1">IF(OFFSET(Nafnalisti!$C$3,MATCH($B418,Nafnalisti!$B$4:$B$425,0),COUNTA($D$3:F$3))=0,"",OFFSET(Nafnalisti!$C$3,MATCH($B418,Nafnalisti!$B$4:$B$425,0),COUNTA($D$3:F$3)))</f>
        <v/>
      </c>
      <c r="G418" s="62" t="str">
        <f ca="1">IF(OFFSET(Nafnalisti!$C$3,MATCH($B418,Nafnalisti!$B$4:$B$425,0),COUNTA($D$3:G$3))=0,"",OFFSET(Nafnalisti!$C$3,MATCH($B418,Nafnalisti!$B$4:$B$425,0),COUNTA($D$3:G$3)))</f>
        <v/>
      </c>
      <c r="H418" s="62" t="str">
        <f ca="1">IF(OFFSET(Nafnalisti!$C$3,MATCH($B418,Nafnalisti!$B$4:$B$425,0),COUNTA($D$3:H$3))=0,"",OFFSET(Nafnalisti!$C$3,MATCH($B418,Nafnalisti!$B$4:$B$425,0),COUNTA($D$3:H$3)))</f>
        <v/>
      </c>
      <c r="I418" s="62" t="str">
        <f ca="1">IF(OFFSET(Nafnalisti!$C$3,MATCH($B418,Nafnalisti!$B$4:$B$425,0),COUNTA($D$3:I$3))=0,"",OFFSET(Nafnalisti!$C$3,MATCH($B418,Nafnalisti!$B$4:$B$425,0),COUNTA($D$3:I$3)))</f>
        <v/>
      </c>
      <c r="J418" s="62" t="str">
        <f ca="1">IF(OFFSET(Nafnalisti!$C$3,MATCH($B418,Nafnalisti!$B$4:$B$425,0),COUNTA($D$3:J$3))=0,"",OFFSET(Nafnalisti!$C$3,MATCH($B418,Nafnalisti!$B$4:$B$425,0),COUNTA($D$3:J$3)))</f>
        <v/>
      </c>
      <c r="K418" s="62" t="str">
        <f ca="1">IF(OFFSET(Nafnalisti!$C$3,MATCH($B418,Nafnalisti!$B$4:$B$425,0),COUNTA($D$3:K$3))=0,"",OFFSET(Nafnalisti!$C$3,MATCH($B418,Nafnalisti!$B$4:$B$425,0),COUNTA($D$3:K$3)))</f>
        <v/>
      </c>
      <c r="L418" s="62" t="str">
        <f ca="1">IF(OFFSET(Nafnalisti!$C$3,MATCH($B418,Nafnalisti!$B$4:$B$425,0),COUNTA($D$3:L$3))=0,"",OFFSET(Nafnalisti!$C$3,MATCH($B418,Nafnalisti!$B$4:$B$425,0),COUNTA($D$3:L$3)))</f>
        <v/>
      </c>
      <c r="M418" s="62" t="str">
        <f ca="1">IF(OFFSET(Nafnalisti!$C$3,MATCH($B418,Nafnalisti!$B$4:$B$425,0),COUNTA($D$3:M$3))=0,"",OFFSET(Nafnalisti!$C$3,MATCH($B418,Nafnalisti!$B$4:$B$425,0),COUNTA($D$3:M$3)))</f>
        <v/>
      </c>
    </row>
    <row r="419" spans="1:13" x14ac:dyDescent="0.2">
      <c r="A419" s="60" t="str">
        <f ca="1">IF(COUNT($A$4:A418)+1&gt;MAX(Nafnalisti!$S$4:$S$425),"",A418+1)</f>
        <v/>
      </c>
      <c r="B419" s="61" t="str">
        <f ca="1">IF(A419="","",IFERROR(INDEX(Úrvinnsla!$B$2:$B$421,MATCH($A419,Úrvinnsla!$E$2:$E$421,0)),""))</f>
        <v/>
      </c>
      <c r="C419" s="63" t="str">
        <f ca="1">IFERROR(INDEX(Úrvinnsla!$C$2:$C$421,MATCH($A419,Úrvinnsla!$E$2:$E$421,0)),"")</f>
        <v/>
      </c>
      <c r="D419" s="62" t="str">
        <f ca="1">IF(OFFSET(Nafnalisti!$C$3,MATCH($B419,Nafnalisti!$B$4:$B$425,0),COUNTA($D$3:D$3))=0,"",OFFSET(Nafnalisti!$C$3,MATCH($B419,Nafnalisti!$B$4:$B$425,0),COUNTA($D$3:D$3)))</f>
        <v/>
      </c>
      <c r="E419" s="62" t="str">
        <f ca="1">IF(OFFSET(Nafnalisti!$C$3,MATCH($B419,Nafnalisti!$B$4:$B$425,0),COUNTA($D$3:E$3))=0,"",OFFSET(Nafnalisti!$C$3,MATCH($B419,Nafnalisti!$B$4:$B$425,0),COUNTA($D$3:E$3)))</f>
        <v/>
      </c>
      <c r="F419" s="62" t="str">
        <f ca="1">IF(OFFSET(Nafnalisti!$C$3,MATCH($B419,Nafnalisti!$B$4:$B$425,0),COUNTA($D$3:F$3))=0,"",OFFSET(Nafnalisti!$C$3,MATCH($B419,Nafnalisti!$B$4:$B$425,0),COUNTA($D$3:F$3)))</f>
        <v/>
      </c>
      <c r="G419" s="62" t="str">
        <f ca="1">IF(OFFSET(Nafnalisti!$C$3,MATCH($B419,Nafnalisti!$B$4:$B$425,0),COUNTA($D$3:G$3))=0,"",OFFSET(Nafnalisti!$C$3,MATCH($B419,Nafnalisti!$B$4:$B$425,0),COUNTA($D$3:G$3)))</f>
        <v/>
      </c>
      <c r="H419" s="62" t="str">
        <f ca="1">IF(OFFSET(Nafnalisti!$C$3,MATCH($B419,Nafnalisti!$B$4:$B$425,0),COUNTA($D$3:H$3))=0,"",OFFSET(Nafnalisti!$C$3,MATCH($B419,Nafnalisti!$B$4:$B$425,0),COUNTA($D$3:H$3)))</f>
        <v/>
      </c>
      <c r="I419" s="62" t="str">
        <f ca="1">IF(OFFSET(Nafnalisti!$C$3,MATCH($B419,Nafnalisti!$B$4:$B$425,0),COUNTA($D$3:I$3))=0,"",OFFSET(Nafnalisti!$C$3,MATCH($B419,Nafnalisti!$B$4:$B$425,0),COUNTA($D$3:I$3)))</f>
        <v/>
      </c>
      <c r="J419" s="62" t="str">
        <f ca="1">IF(OFFSET(Nafnalisti!$C$3,MATCH($B419,Nafnalisti!$B$4:$B$425,0),COUNTA($D$3:J$3))=0,"",OFFSET(Nafnalisti!$C$3,MATCH($B419,Nafnalisti!$B$4:$B$425,0),COUNTA($D$3:J$3)))</f>
        <v/>
      </c>
      <c r="K419" s="62" t="str">
        <f ca="1">IF(OFFSET(Nafnalisti!$C$3,MATCH($B419,Nafnalisti!$B$4:$B$425,0),COUNTA($D$3:K$3))=0,"",OFFSET(Nafnalisti!$C$3,MATCH($B419,Nafnalisti!$B$4:$B$425,0),COUNTA($D$3:K$3)))</f>
        <v/>
      </c>
      <c r="L419" s="62" t="str">
        <f ca="1">IF(OFFSET(Nafnalisti!$C$3,MATCH($B419,Nafnalisti!$B$4:$B$425,0),COUNTA($D$3:L$3))=0,"",OFFSET(Nafnalisti!$C$3,MATCH($B419,Nafnalisti!$B$4:$B$425,0),COUNTA($D$3:L$3)))</f>
        <v/>
      </c>
      <c r="M419" s="62" t="str">
        <f ca="1">IF(OFFSET(Nafnalisti!$C$3,MATCH($B419,Nafnalisti!$B$4:$B$425,0),COUNTA($D$3:M$3))=0,"",OFFSET(Nafnalisti!$C$3,MATCH($B419,Nafnalisti!$B$4:$B$425,0),COUNTA($D$3:M$3)))</f>
        <v/>
      </c>
    </row>
    <row r="420" spans="1:13" x14ac:dyDescent="0.2">
      <c r="A420" s="60" t="str">
        <f ca="1">IF(COUNT($A$4:A419)+1&gt;MAX(Nafnalisti!$S$4:$S$425),"",A419+1)</f>
        <v/>
      </c>
      <c r="B420" s="61" t="str">
        <f ca="1">IF(A420="","",IFERROR(INDEX(Úrvinnsla!$B$2:$B$421,MATCH($A420,Úrvinnsla!$E$2:$E$421,0)),""))</f>
        <v/>
      </c>
      <c r="C420" s="63" t="str">
        <f ca="1">IFERROR(INDEX(Úrvinnsla!$C$2:$C$421,MATCH($A420,Úrvinnsla!$E$2:$E$421,0)),"")</f>
        <v/>
      </c>
      <c r="D420" s="62" t="str">
        <f ca="1">IF(OFFSET(Nafnalisti!$C$3,MATCH($B420,Nafnalisti!$B$4:$B$425,0),COUNTA($D$3:D$3))=0,"",OFFSET(Nafnalisti!$C$3,MATCH($B420,Nafnalisti!$B$4:$B$425,0),COUNTA($D$3:D$3)))</f>
        <v/>
      </c>
      <c r="E420" s="62" t="str">
        <f ca="1">IF(OFFSET(Nafnalisti!$C$3,MATCH($B420,Nafnalisti!$B$4:$B$425,0),COUNTA($D$3:E$3))=0,"",OFFSET(Nafnalisti!$C$3,MATCH($B420,Nafnalisti!$B$4:$B$425,0),COUNTA($D$3:E$3)))</f>
        <v/>
      </c>
      <c r="F420" s="62" t="str">
        <f ca="1">IF(OFFSET(Nafnalisti!$C$3,MATCH($B420,Nafnalisti!$B$4:$B$425,0),COUNTA($D$3:F$3))=0,"",OFFSET(Nafnalisti!$C$3,MATCH($B420,Nafnalisti!$B$4:$B$425,0),COUNTA($D$3:F$3)))</f>
        <v/>
      </c>
      <c r="G420" s="62" t="str">
        <f ca="1">IF(OFFSET(Nafnalisti!$C$3,MATCH($B420,Nafnalisti!$B$4:$B$425,0),COUNTA($D$3:G$3))=0,"",OFFSET(Nafnalisti!$C$3,MATCH($B420,Nafnalisti!$B$4:$B$425,0),COUNTA($D$3:G$3)))</f>
        <v/>
      </c>
      <c r="H420" s="62" t="str">
        <f ca="1">IF(OFFSET(Nafnalisti!$C$3,MATCH($B420,Nafnalisti!$B$4:$B$425,0),COUNTA($D$3:H$3))=0,"",OFFSET(Nafnalisti!$C$3,MATCH($B420,Nafnalisti!$B$4:$B$425,0),COUNTA($D$3:H$3)))</f>
        <v/>
      </c>
      <c r="I420" s="62" t="str">
        <f ca="1">IF(OFFSET(Nafnalisti!$C$3,MATCH($B420,Nafnalisti!$B$4:$B$425,0),COUNTA($D$3:I$3))=0,"",OFFSET(Nafnalisti!$C$3,MATCH($B420,Nafnalisti!$B$4:$B$425,0),COUNTA($D$3:I$3)))</f>
        <v/>
      </c>
      <c r="J420" s="62" t="str">
        <f ca="1">IF(OFFSET(Nafnalisti!$C$3,MATCH($B420,Nafnalisti!$B$4:$B$425,0),COUNTA($D$3:J$3))=0,"",OFFSET(Nafnalisti!$C$3,MATCH($B420,Nafnalisti!$B$4:$B$425,0),COUNTA($D$3:J$3)))</f>
        <v/>
      </c>
      <c r="K420" s="62" t="str">
        <f ca="1">IF(OFFSET(Nafnalisti!$C$3,MATCH($B420,Nafnalisti!$B$4:$B$425,0),COUNTA($D$3:K$3))=0,"",OFFSET(Nafnalisti!$C$3,MATCH($B420,Nafnalisti!$B$4:$B$425,0),COUNTA($D$3:K$3)))</f>
        <v/>
      </c>
      <c r="L420" s="62" t="str">
        <f ca="1">IF(OFFSET(Nafnalisti!$C$3,MATCH($B420,Nafnalisti!$B$4:$B$425,0),COUNTA($D$3:L$3))=0,"",OFFSET(Nafnalisti!$C$3,MATCH($B420,Nafnalisti!$B$4:$B$425,0),COUNTA($D$3:L$3)))</f>
        <v/>
      </c>
      <c r="M420" s="62" t="str">
        <f ca="1">IF(OFFSET(Nafnalisti!$C$3,MATCH($B420,Nafnalisti!$B$4:$B$425,0),COUNTA($D$3:M$3))=0,"",OFFSET(Nafnalisti!$C$3,MATCH($B420,Nafnalisti!$B$4:$B$425,0),COUNTA($D$3:M$3)))</f>
        <v/>
      </c>
    </row>
    <row r="421" spans="1:13" x14ac:dyDescent="0.2">
      <c r="A421" s="60" t="str">
        <f ca="1">IF(COUNT($A$4:A420)+1&gt;MAX(Nafnalisti!$S$4:$S$425),"",A420+1)</f>
        <v/>
      </c>
      <c r="B421" s="61" t="str">
        <f ca="1">IF(A421="","",IFERROR(INDEX(Úrvinnsla!$B$2:$B$421,MATCH($A421,Úrvinnsla!$E$2:$E$421,0)),""))</f>
        <v/>
      </c>
      <c r="C421" s="63" t="str">
        <f ca="1">IFERROR(INDEX(Úrvinnsla!$C$2:$C$421,MATCH($A421,Úrvinnsla!$E$2:$E$421,0)),"")</f>
        <v/>
      </c>
      <c r="D421" s="62" t="str">
        <f ca="1">IF(OFFSET(Nafnalisti!$C$3,MATCH($B421,Nafnalisti!$B$4:$B$425,0),COUNTA($D$3:D$3))=0,"",OFFSET(Nafnalisti!$C$3,MATCH($B421,Nafnalisti!$B$4:$B$425,0),COUNTA($D$3:D$3)))</f>
        <v/>
      </c>
      <c r="E421" s="62" t="str">
        <f ca="1">IF(OFFSET(Nafnalisti!$C$3,MATCH($B421,Nafnalisti!$B$4:$B$425,0),COUNTA($D$3:E$3))=0,"",OFFSET(Nafnalisti!$C$3,MATCH($B421,Nafnalisti!$B$4:$B$425,0),COUNTA($D$3:E$3)))</f>
        <v/>
      </c>
      <c r="F421" s="62" t="str">
        <f ca="1">IF(OFFSET(Nafnalisti!$C$3,MATCH($B421,Nafnalisti!$B$4:$B$425,0),COUNTA($D$3:F$3))=0,"",OFFSET(Nafnalisti!$C$3,MATCH($B421,Nafnalisti!$B$4:$B$425,0),COUNTA($D$3:F$3)))</f>
        <v/>
      </c>
      <c r="G421" s="62" t="str">
        <f ca="1">IF(OFFSET(Nafnalisti!$C$3,MATCH($B421,Nafnalisti!$B$4:$B$425,0),COUNTA($D$3:G$3))=0,"",OFFSET(Nafnalisti!$C$3,MATCH($B421,Nafnalisti!$B$4:$B$425,0),COUNTA($D$3:G$3)))</f>
        <v/>
      </c>
      <c r="H421" s="62" t="str">
        <f ca="1">IF(OFFSET(Nafnalisti!$C$3,MATCH($B421,Nafnalisti!$B$4:$B$425,0),COUNTA($D$3:H$3))=0,"",OFFSET(Nafnalisti!$C$3,MATCH($B421,Nafnalisti!$B$4:$B$425,0),COUNTA($D$3:H$3)))</f>
        <v/>
      </c>
      <c r="I421" s="62" t="str">
        <f ca="1">IF(OFFSET(Nafnalisti!$C$3,MATCH($B421,Nafnalisti!$B$4:$B$425,0),COUNTA($D$3:I$3))=0,"",OFFSET(Nafnalisti!$C$3,MATCH($B421,Nafnalisti!$B$4:$B$425,0),COUNTA($D$3:I$3)))</f>
        <v/>
      </c>
      <c r="J421" s="62" t="str">
        <f ca="1">IF(OFFSET(Nafnalisti!$C$3,MATCH($B421,Nafnalisti!$B$4:$B$425,0),COUNTA($D$3:J$3))=0,"",OFFSET(Nafnalisti!$C$3,MATCH($B421,Nafnalisti!$B$4:$B$425,0),COUNTA($D$3:J$3)))</f>
        <v/>
      </c>
      <c r="K421" s="62" t="str">
        <f ca="1">IF(OFFSET(Nafnalisti!$C$3,MATCH($B421,Nafnalisti!$B$4:$B$425,0),COUNTA($D$3:K$3))=0,"",OFFSET(Nafnalisti!$C$3,MATCH($B421,Nafnalisti!$B$4:$B$425,0),COUNTA($D$3:K$3)))</f>
        <v/>
      </c>
      <c r="L421" s="62" t="str">
        <f ca="1">IF(OFFSET(Nafnalisti!$C$3,MATCH($B421,Nafnalisti!$B$4:$B$425,0),COUNTA($D$3:L$3))=0,"",OFFSET(Nafnalisti!$C$3,MATCH($B421,Nafnalisti!$B$4:$B$425,0),COUNTA($D$3:L$3)))</f>
        <v/>
      </c>
      <c r="M421" s="62" t="str">
        <f ca="1">IF(OFFSET(Nafnalisti!$C$3,MATCH($B421,Nafnalisti!$B$4:$B$425,0),COUNTA($D$3:M$3))=0,"",OFFSET(Nafnalisti!$C$3,MATCH($B421,Nafnalisti!$B$4:$B$425,0),COUNTA($D$3:M$3)))</f>
        <v/>
      </c>
    </row>
  </sheetData>
  <phoneticPr fontId="11" type="noConversion"/>
  <conditionalFormatting sqref="A4:M421">
    <cfRule type="expression" dxfId="32" priority="2">
      <formula>ISNUMBER($A4)</formula>
    </cfRule>
    <cfRule type="expression" dxfId="31" priority="3">
      <formula>ISODD($A4)</formula>
    </cfRule>
  </conditionalFormatting>
  <conditionalFormatting sqref="C4:C421">
    <cfRule type="expression" dxfId="30" priority="1">
      <formula>ISNUMBER(A4)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ð9">
    <tabColor rgb="FF00B050"/>
  </sheetPr>
  <dimension ref="A1:T73"/>
  <sheetViews>
    <sheetView showZeros="0" zoomScale="150" zoomScaleNormal="150" zoomScalePageLayoutView="150" workbookViewId="0">
      <selection activeCell="J7" sqref="J7"/>
    </sheetView>
  </sheetViews>
  <sheetFormatPr baseColWidth="10" defaultColWidth="8.6640625" defaultRowHeight="15" x14ac:dyDescent="0.2"/>
  <cols>
    <col min="1" max="2" width="6.33203125" customWidth="1"/>
    <col min="3" max="3" width="49.1640625" bestFit="1" customWidth="1"/>
    <col min="4" max="4" width="7.33203125" bestFit="1" customWidth="1"/>
    <col min="5" max="13" width="5.6640625" customWidth="1"/>
    <col min="14" max="14" width="6.6640625" bestFit="1" customWidth="1"/>
  </cols>
  <sheetData>
    <row r="1" spans="1:20" ht="18" x14ac:dyDescent="0.2">
      <c r="A1" s="52" t="s">
        <v>23</v>
      </c>
      <c r="B1" s="53" t="str">
        <f>Nafnalisti!B1</f>
        <v>Púttmótaröð 2023</v>
      </c>
      <c r="C1" s="64"/>
      <c r="D1" s="53"/>
      <c r="E1" s="65">
        <f>Nafnalisti!D1</f>
        <v>43119</v>
      </c>
      <c r="F1" s="65">
        <f>Nafnalisti!E1</f>
        <v>43126</v>
      </c>
      <c r="G1" s="65">
        <f>Nafnalisti!F1</f>
        <v>43133</v>
      </c>
      <c r="H1" s="65">
        <f>Nafnalisti!G1</f>
        <v>43140</v>
      </c>
      <c r="I1" s="65">
        <f>Nafnalisti!H1</f>
        <v>43147</v>
      </c>
      <c r="J1" s="65">
        <f>Nafnalisti!I1</f>
        <v>43154</v>
      </c>
      <c r="K1" s="65">
        <f>Nafnalisti!J1</f>
        <v>43161</v>
      </c>
      <c r="L1" s="65">
        <f>Nafnalisti!K1</f>
        <v>43168</v>
      </c>
      <c r="M1" s="65">
        <f>Nafnalisti!L1</f>
        <v>43175</v>
      </c>
      <c r="N1" s="65">
        <f>Nafnalisti!M1</f>
        <v>43182</v>
      </c>
    </row>
    <row r="2" spans="1:20" ht="18" x14ac:dyDescent="0.2">
      <c r="A2" s="52"/>
      <c r="B2" s="52"/>
      <c r="C2" s="53"/>
      <c r="D2" s="55" t="s">
        <v>95</v>
      </c>
      <c r="E2" s="56">
        <f ca="1">IF(COUNT(E4:E73)=0,"",MIN(E4:E73))</f>
        <v>111</v>
      </c>
      <c r="F2" s="56">
        <f t="shared" ref="F2:N2" ca="1" si="0">IF(COUNT(F4:F73)=0,"",MIN(F4:F73))</f>
        <v>114</v>
      </c>
      <c r="G2" s="56">
        <f t="shared" ca="1" si="0"/>
        <v>110</v>
      </c>
      <c r="H2" s="56">
        <f t="shared" ca="1" si="0"/>
        <v>112</v>
      </c>
      <c r="I2" s="56">
        <f t="shared" ca="1" si="0"/>
        <v>110</v>
      </c>
      <c r="J2" s="56" t="str">
        <f t="shared" ca="1" si="0"/>
        <v/>
      </c>
      <c r="K2" s="56" t="str">
        <f t="shared" ca="1" si="0"/>
        <v/>
      </c>
      <c r="L2" s="56" t="str">
        <f t="shared" ca="1" si="0"/>
        <v/>
      </c>
      <c r="M2" s="56" t="str">
        <f t="shared" ca="1" si="0"/>
        <v/>
      </c>
      <c r="N2" s="56" t="str">
        <f t="shared" ca="1" si="0"/>
        <v/>
      </c>
    </row>
    <row r="3" spans="1:20" ht="18" customHeight="1" x14ac:dyDescent="0.2">
      <c r="A3" s="66" t="s">
        <v>113</v>
      </c>
      <c r="B3" s="66" t="s">
        <v>35</v>
      </c>
      <c r="C3" s="67" t="s">
        <v>116</v>
      </c>
      <c r="D3" s="57" t="s">
        <v>22</v>
      </c>
      <c r="E3" s="100" t="s">
        <v>75</v>
      </c>
      <c r="F3" s="100" t="s">
        <v>76</v>
      </c>
      <c r="G3" s="100" t="s">
        <v>77</v>
      </c>
      <c r="H3" s="100" t="s">
        <v>78</v>
      </c>
      <c r="I3" s="100" t="s">
        <v>79</v>
      </c>
      <c r="J3" s="100" t="s">
        <v>80</v>
      </c>
      <c r="K3" s="100" t="s">
        <v>81</v>
      </c>
      <c r="L3" s="100" t="s">
        <v>82</v>
      </c>
      <c r="M3" s="100" t="s">
        <v>83</v>
      </c>
      <c r="N3" s="100" t="s">
        <v>84</v>
      </c>
    </row>
    <row r="4" spans="1:20" ht="17.25" customHeight="1" x14ac:dyDescent="0.2">
      <c r="A4" s="68">
        <v>1</v>
      </c>
      <c r="B4" s="68">
        <f ca="1">IF(A4="","",IFERROR(INDEX(Úrvinnsla!$J$2:$J$71,MATCH($A4,Úrvinnsla!$N$2:$N$71,0)),""))</f>
        <v>1</v>
      </c>
      <c r="C4" s="69" t="str">
        <f ca="1">IF(A4="","",IFERROR(INDEX(Úrvinnsla!$K$2:$K$71,MATCH($A4,Úrvinnsla!$N$2:$N$71,0)),""))</f>
        <v>Jón K - Jón Þ - Jónas - Karl - Páll</v>
      </c>
      <c r="D4" s="70">
        <f ca="1">IFERROR(INDEX(Úrvinnsla!$L$2:$L$71,MATCH($A4,Úrvinnsla!$N$2:$N$71,0)),"")</f>
        <v>580.00009999999997</v>
      </c>
      <c r="E4" s="71">
        <f ca="1">IF(OFFSET(Nafnalisti!$C$3,MATCH($C4,Nafnalisti!$B$4:$B$425,0),COUNTA($E$3:E$3))=0,"",OFFSET(Nafnalisti!$C$3,MATCH($C4,Nafnalisti!$B$4:$B$425,0),COUNTA($E$3:E$3)))</f>
        <v>118</v>
      </c>
      <c r="F4" s="71">
        <f ca="1">IF(OFFSET(Nafnalisti!$C$3,MATCH($C4,Nafnalisti!$B$4:$B$425,0),COUNTA($E$3:F$3))=0,"",OFFSET(Nafnalisti!$C$3,MATCH($C4,Nafnalisti!$B$4:$B$425,0),COUNTA($E$3:F$3)))</f>
        <v>120</v>
      </c>
      <c r="G4" s="71">
        <f ca="1">IF(OFFSET(Nafnalisti!$C$3,MATCH($C4,Nafnalisti!$B$4:$B$425,0),COUNTA($E$3:G$3))=0,"",OFFSET(Nafnalisti!$C$3,MATCH($C4,Nafnalisti!$B$4:$B$425,0),COUNTA($E$3:G$3)))</f>
        <v>111</v>
      </c>
      <c r="H4" s="71">
        <f ca="1">IF(OFFSET(Nafnalisti!$C$3,MATCH($C4,Nafnalisti!$B$4:$B$425,0),COUNTA($E$3:H$3))=0,"",OFFSET(Nafnalisti!$C$3,MATCH($C4,Nafnalisti!$B$4:$B$425,0),COUNTA($E$3:H$3)))</f>
        <v>119</v>
      </c>
      <c r="I4" s="71">
        <f ca="1">IF(OFFSET(Nafnalisti!$C$3,MATCH($C4,Nafnalisti!$B$4:$B$425,0),COUNTA($E$3:I$3))=0,"",OFFSET(Nafnalisti!$C$3,MATCH($C4,Nafnalisti!$B$4:$B$425,0),COUNTA($E$3:I$3)))</f>
        <v>112</v>
      </c>
      <c r="J4" s="71" t="str">
        <f ca="1">IF(OFFSET(Nafnalisti!$C$3,MATCH($C4,Nafnalisti!$B$4:$B$425,0),COUNTA($E$3:J$3))=0,"",OFFSET(Nafnalisti!$C$3,MATCH($C4,Nafnalisti!$B$4:$B$425,0),COUNTA($E$3:J$3)))</f>
        <v/>
      </c>
      <c r="K4" s="71" t="str">
        <f ca="1">IF(OFFSET(Nafnalisti!$C$3,MATCH($C4,Nafnalisti!$B$4:$B$425,0),COUNTA($E$3:K$3))=0,"",OFFSET(Nafnalisti!$C$3,MATCH($C4,Nafnalisti!$B$4:$B$425,0),COUNTA($E$3:K$3)))</f>
        <v/>
      </c>
      <c r="L4" s="71" t="str">
        <f ca="1">IF(OFFSET(Nafnalisti!$C$3,MATCH($C4,Nafnalisti!$B$4:$B$425,0),COUNTA($E$3:L$3))=0,"",OFFSET(Nafnalisti!$C$3,MATCH($C4,Nafnalisti!$B$4:$B$425,0),COUNTA($E$3:L$3)))</f>
        <v/>
      </c>
      <c r="M4" s="71" t="str">
        <f ca="1">IF(OFFSET(Nafnalisti!$C$3,MATCH($C4,Nafnalisti!$B$4:$B$425,0),COUNTA($E$3:M$3))=0,"",OFFSET(Nafnalisti!$C$3,MATCH($C4,Nafnalisti!$B$4:$B$425,0),COUNTA($E$3:M$3)))</f>
        <v/>
      </c>
      <c r="N4" s="71" t="str">
        <f ca="1">IF(OFFSET(Nafnalisti!$C$3,MATCH($C4,Nafnalisti!$B$4:$B$425,0),COUNTA($E$3:N$3))=0,"",OFFSET(Nafnalisti!$C$3,MATCH($C4,Nafnalisti!$B$4:$B$425,0),COUNTA($E$3:N$3)))</f>
        <v/>
      </c>
      <c r="T4" s="1"/>
    </row>
    <row r="5" spans="1:20" ht="17.25" customHeight="1" x14ac:dyDescent="0.2">
      <c r="A5" s="72">
        <f ca="1">IF(COUNT($A$4:A4)+1&gt;MAX(Nafnalisti!$T$4:$T$425),"",A4+1)</f>
        <v>2</v>
      </c>
      <c r="B5" s="68">
        <f ca="1">IF(A5="","",IFERROR(INDEX(Úrvinnsla!$J$2:$J$71,MATCH($A5,Úrvinnsla!$N$2:$N$71,0)),""))</f>
        <v>23</v>
      </c>
      <c r="C5" s="69" t="str">
        <f ca="1">IF(A5="","",IFERROR(INDEX(Úrvinnsla!$K$2:$K$71,MATCH($A5,Úrvinnsla!$N$2:$N$71,0)),""))</f>
        <v>Emil - Leó - Patrekur - Ragnar</v>
      </c>
      <c r="D5" s="70">
        <f ca="1">IFERROR(INDEX(Úrvinnsla!$L$2:$L$71,MATCH($A5,Úrvinnsla!$N$2:$N$71,0)),"")</f>
        <v>582.00009999999997</v>
      </c>
      <c r="E5" s="71">
        <f ca="1">IF(OFFSET(Nafnalisti!$C$3,MATCH($C5,Nafnalisti!$B$4:$B$425,0),COUNTA($E$3:E$3))=0,"",OFFSET(Nafnalisti!$C$3,MATCH($C5,Nafnalisti!$B$4:$B$425,0),COUNTA($E$3:E$3)))</f>
        <v>120</v>
      </c>
      <c r="F5" s="71">
        <f ca="1">IF(OFFSET(Nafnalisti!$C$3,MATCH($C5,Nafnalisti!$B$4:$B$425,0),COUNTA($E$3:F$3))=0,"",OFFSET(Nafnalisti!$C$3,MATCH($C5,Nafnalisti!$B$4:$B$425,0),COUNTA($E$3:F$3)))</f>
        <v>120</v>
      </c>
      <c r="G5" s="71">
        <f ca="1">IF(OFFSET(Nafnalisti!$C$3,MATCH($C5,Nafnalisti!$B$4:$B$425,0),COUNTA($E$3:G$3))=0,"",OFFSET(Nafnalisti!$C$3,MATCH($C5,Nafnalisti!$B$4:$B$425,0),COUNTA($E$3:G$3)))</f>
        <v>110</v>
      </c>
      <c r="H5" s="71">
        <f ca="1">IF(OFFSET(Nafnalisti!$C$3,MATCH($C5,Nafnalisti!$B$4:$B$425,0),COUNTA($E$3:H$3))=0,"",OFFSET(Nafnalisti!$C$3,MATCH($C5,Nafnalisti!$B$4:$B$425,0),COUNTA($E$3:H$3)))</f>
        <v>115</v>
      </c>
      <c r="I5" s="71">
        <f ca="1">IF(OFFSET(Nafnalisti!$C$3,MATCH($C5,Nafnalisti!$B$4:$B$425,0),COUNTA($E$3:I$3))=0,"",OFFSET(Nafnalisti!$C$3,MATCH($C5,Nafnalisti!$B$4:$B$425,0),COUNTA($E$3:I$3)))</f>
        <v>117</v>
      </c>
      <c r="J5" s="71" t="str">
        <f ca="1">IF(OFFSET(Nafnalisti!$C$3,MATCH($C5,Nafnalisti!$B$4:$B$425,0),COUNTA($E$3:J$3))=0,"",OFFSET(Nafnalisti!$C$3,MATCH($C5,Nafnalisti!$B$4:$B$425,0),COUNTA($E$3:J$3)))</f>
        <v/>
      </c>
      <c r="K5" s="71" t="str">
        <f ca="1">IF(OFFSET(Nafnalisti!$C$3,MATCH($C5,Nafnalisti!$B$4:$B$425,0),COUNTA($E$3:K$3))=0,"",OFFSET(Nafnalisti!$C$3,MATCH($C5,Nafnalisti!$B$4:$B$425,0),COUNTA($E$3:K$3)))</f>
        <v/>
      </c>
      <c r="L5" s="71" t="str">
        <f ca="1">IF(OFFSET(Nafnalisti!$C$3,MATCH($C5,Nafnalisti!$B$4:$B$425,0),COUNTA($E$3:L$3))=0,"",OFFSET(Nafnalisti!$C$3,MATCH($C5,Nafnalisti!$B$4:$B$425,0),COUNTA($E$3:L$3)))</f>
        <v/>
      </c>
      <c r="M5" s="71" t="str">
        <f ca="1">IF(OFFSET(Nafnalisti!$C$3,MATCH($C5,Nafnalisti!$B$4:$B$425,0),COUNTA($E$3:M$3))=0,"",OFFSET(Nafnalisti!$C$3,MATCH($C5,Nafnalisti!$B$4:$B$425,0),COUNTA($E$3:M$3)))</f>
        <v/>
      </c>
      <c r="N5" s="71" t="str">
        <f ca="1">IF(OFFSET(Nafnalisti!$C$3,MATCH($C5,Nafnalisti!$B$4:$B$425,0),COUNTA($E$3:N$3))=0,"",OFFSET(Nafnalisti!$C$3,MATCH($C5,Nafnalisti!$B$4:$B$425,0),COUNTA($E$3:N$3)))</f>
        <v/>
      </c>
      <c r="Q5" s="1"/>
      <c r="T5" s="1"/>
    </row>
    <row r="6" spans="1:20" ht="17.25" customHeight="1" x14ac:dyDescent="0.2">
      <c r="A6" s="72">
        <f ca="1">IF(COUNT($A$4:A5)+1&gt;MAX(Nafnalisti!$T$4:$T$425),"",A5+1)</f>
        <v>3</v>
      </c>
      <c r="B6" s="73">
        <f ca="1">IF(A6="","",IFERROR(INDEX(Úrvinnsla!$J$2:$J$71,MATCH($A6,Úrvinnsla!$N$2:$N$71,0)),""))</f>
        <v>5</v>
      </c>
      <c r="C6" s="74" t="str">
        <f ca="1">IF(A6="","",IFERROR(INDEX(Úrvinnsla!$K$2:$K$71,MATCH($A6,Úrvinnsla!$N$2:$N$71,0)),""))</f>
        <v>Guðmundur Ó - Guðmundur S - Ragnar - Ríkharður</v>
      </c>
      <c r="D6" s="75">
        <f ca="1">IFERROR(INDEX(Úrvinnsla!$L$2:$L$71,MATCH($A6,Úrvinnsla!$N$2:$N$71,0)),"")</f>
        <v>583.00009999999997</v>
      </c>
      <c r="E6" s="63">
        <f ca="1">IF(OFFSET(Nafnalisti!$C$3,MATCH($C6,Nafnalisti!$B$4:$B$425,0),COUNTA($E$3:E$3))=0,"",OFFSET(Nafnalisti!$C$3,MATCH($C6,Nafnalisti!$B$4:$B$425,0),COUNTA($E$3:E$3)))</f>
        <v>116</v>
      </c>
      <c r="F6" s="63">
        <f ca="1">IF(OFFSET(Nafnalisti!$C$3,MATCH($C6,Nafnalisti!$B$4:$B$425,0),COUNTA($E$3:F$3))=0,"",OFFSET(Nafnalisti!$C$3,MATCH($C6,Nafnalisti!$B$4:$B$425,0),COUNTA($E$3:F$3)))</f>
        <v>118</v>
      </c>
      <c r="G6" s="63">
        <f ca="1">IF(OFFSET(Nafnalisti!$C$3,MATCH($C6,Nafnalisti!$B$4:$B$425,0),COUNTA($E$3:G$3))=0,"",OFFSET(Nafnalisti!$C$3,MATCH($C6,Nafnalisti!$B$4:$B$425,0),COUNTA($E$3:G$3)))</f>
        <v>114</v>
      </c>
      <c r="H6" s="63">
        <f ca="1">IF(OFFSET(Nafnalisti!$C$3,MATCH($C6,Nafnalisti!$B$4:$B$425,0),COUNTA($E$3:H$3))=0,"",OFFSET(Nafnalisti!$C$3,MATCH($C6,Nafnalisti!$B$4:$B$425,0),COUNTA($E$3:H$3)))</f>
        <v>115</v>
      </c>
      <c r="I6" s="63">
        <f ca="1">IF(OFFSET(Nafnalisti!$C$3,MATCH($C6,Nafnalisti!$B$4:$B$425,0),COUNTA($E$3:I$3))=0,"",OFFSET(Nafnalisti!$C$3,MATCH($C6,Nafnalisti!$B$4:$B$425,0),COUNTA($E$3:I$3)))</f>
        <v>120</v>
      </c>
      <c r="J6" s="63" t="str">
        <f ca="1">IF(OFFSET(Nafnalisti!$C$3,MATCH($C6,Nafnalisti!$B$4:$B$425,0),COUNTA($E$3:J$3))=0,"",OFFSET(Nafnalisti!$C$3,MATCH($C6,Nafnalisti!$B$4:$B$425,0),COUNTA($E$3:J$3)))</f>
        <v/>
      </c>
      <c r="K6" s="63" t="str">
        <f ca="1">IF(OFFSET(Nafnalisti!$C$3,MATCH($C6,Nafnalisti!$B$4:$B$425,0),COUNTA($E$3:K$3))=0,"",OFFSET(Nafnalisti!$C$3,MATCH($C6,Nafnalisti!$B$4:$B$425,0),COUNTA($E$3:K$3)))</f>
        <v/>
      </c>
      <c r="L6" s="63" t="str">
        <f ca="1">IF(OFFSET(Nafnalisti!$C$3,MATCH($C6,Nafnalisti!$B$4:$B$425,0),COUNTA($E$3:L$3))=0,"",OFFSET(Nafnalisti!$C$3,MATCH($C6,Nafnalisti!$B$4:$B$425,0),COUNTA($E$3:L$3)))</f>
        <v/>
      </c>
      <c r="M6" s="63" t="str">
        <f ca="1">IF(OFFSET(Nafnalisti!$C$3,MATCH($C6,Nafnalisti!$B$4:$B$425,0),COUNTA($E$3:M$3))=0,"",OFFSET(Nafnalisti!$C$3,MATCH($C6,Nafnalisti!$B$4:$B$425,0),COUNTA($E$3:M$3)))</f>
        <v/>
      </c>
      <c r="N6" s="63" t="str">
        <f ca="1">IF(OFFSET(Nafnalisti!$C$3,MATCH($C6,Nafnalisti!$B$4:$B$425,0),COUNTA($E$3:N$3))=0,"",OFFSET(Nafnalisti!$C$3,MATCH($C6,Nafnalisti!$B$4:$B$425,0),COUNTA($E$3:N$3)))</f>
        <v/>
      </c>
      <c r="Q6" s="1"/>
      <c r="T6" s="1"/>
    </row>
    <row r="7" spans="1:20" ht="17.25" customHeight="1" x14ac:dyDescent="0.2">
      <c r="A7" s="72">
        <f ca="1">IF(COUNT($A$4:A6)+1&gt;MAX(Nafnalisti!$T$4:$T$425),"",A6+1)</f>
        <v>4</v>
      </c>
      <c r="B7" s="73">
        <f ca="1">IF(A7="","",IFERROR(INDEX(Úrvinnsla!$J$2:$J$71,MATCH($A7,Úrvinnsla!$N$2:$N$71,0)),""))</f>
        <v>26</v>
      </c>
      <c r="C7" s="74" t="str">
        <f ca="1">IF(A7="","",IFERROR(INDEX(Úrvinnsla!$K$2:$K$71,MATCH($A7,Úrvinnsla!$N$2:$N$71,0)),""))</f>
        <v>Jóhann H - Jóhann S - Magnús - Jónas</v>
      </c>
      <c r="D7" s="75">
        <f ca="1">IFERROR(INDEX(Úrvinnsla!$L$2:$L$71,MATCH($A7,Úrvinnsla!$N$2:$N$71,0)),"")</f>
        <v>583.00009999999997</v>
      </c>
      <c r="E7" s="63">
        <f ca="1">IF(OFFSET(Nafnalisti!$C$3,MATCH($C7,Nafnalisti!$B$4:$B$425,0),COUNTA($E$3:E$3))=0,"",OFFSET(Nafnalisti!$C$3,MATCH($C7,Nafnalisti!$B$4:$B$425,0),COUNTA($E$3:E$3)))</f>
        <v>122</v>
      </c>
      <c r="F7" s="63">
        <f ca="1">IF(OFFSET(Nafnalisti!$C$3,MATCH($C7,Nafnalisti!$B$4:$B$425,0),COUNTA($E$3:F$3))=0,"",OFFSET(Nafnalisti!$C$3,MATCH($C7,Nafnalisti!$B$4:$B$425,0),COUNTA($E$3:F$3)))</f>
        <v>114</v>
      </c>
      <c r="G7" s="63">
        <f ca="1">IF(OFFSET(Nafnalisti!$C$3,MATCH($C7,Nafnalisti!$B$4:$B$425,0),COUNTA($E$3:G$3))=0,"",OFFSET(Nafnalisti!$C$3,MATCH($C7,Nafnalisti!$B$4:$B$425,0),COUNTA($E$3:G$3)))</f>
        <v>118</v>
      </c>
      <c r="H7" s="63">
        <f ca="1">IF(OFFSET(Nafnalisti!$C$3,MATCH($C7,Nafnalisti!$B$4:$B$425,0),COUNTA($E$3:H$3))=0,"",OFFSET(Nafnalisti!$C$3,MATCH($C7,Nafnalisti!$B$4:$B$425,0),COUNTA($E$3:H$3)))</f>
        <v>112</v>
      </c>
      <c r="I7" s="63">
        <f ca="1">IF(OFFSET(Nafnalisti!$C$3,MATCH($C7,Nafnalisti!$B$4:$B$425,0),COUNTA($E$3:I$3))=0,"",OFFSET(Nafnalisti!$C$3,MATCH($C7,Nafnalisti!$B$4:$B$425,0),COUNTA($E$3:I$3)))</f>
        <v>117</v>
      </c>
      <c r="J7" s="63" t="str">
        <f ca="1">IF(OFFSET(Nafnalisti!$C$3,MATCH($C7,Nafnalisti!$B$4:$B$425,0),COUNTA($E$3:J$3))=0,"",OFFSET(Nafnalisti!$C$3,MATCH($C7,Nafnalisti!$B$4:$B$425,0),COUNTA($E$3:J$3)))</f>
        <v/>
      </c>
      <c r="K7" s="63" t="str">
        <f ca="1">IF(OFFSET(Nafnalisti!$C$3,MATCH($C7,Nafnalisti!$B$4:$B$425,0),COUNTA($E$3:K$3))=0,"",OFFSET(Nafnalisti!$C$3,MATCH($C7,Nafnalisti!$B$4:$B$425,0),COUNTA($E$3:K$3)))</f>
        <v/>
      </c>
      <c r="L7" s="63" t="str">
        <f ca="1">IF(OFFSET(Nafnalisti!$C$3,MATCH($C7,Nafnalisti!$B$4:$B$425,0),COUNTA($E$3:L$3))=0,"",OFFSET(Nafnalisti!$C$3,MATCH($C7,Nafnalisti!$B$4:$B$425,0),COUNTA($E$3:L$3)))</f>
        <v/>
      </c>
      <c r="M7" s="63" t="str">
        <f ca="1">IF(OFFSET(Nafnalisti!$C$3,MATCH($C7,Nafnalisti!$B$4:$B$425,0),COUNTA($E$3:M$3))=0,"",OFFSET(Nafnalisti!$C$3,MATCH($C7,Nafnalisti!$B$4:$B$425,0),COUNTA($E$3:M$3)))</f>
        <v/>
      </c>
      <c r="N7" s="63" t="str">
        <f ca="1">IF(OFFSET(Nafnalisti!$C$3,MATCH($C7,Nafnalisti!$B$4:$B$425,0),COUNTA($E$3:N$3))=0,"",OFFSET(Nafnalisti!$C$3,MATCH($C7,Nafnalisti!$B$4:$B$425,0),COUNTA($E$3:N$3)))</f>
        <v/>
      </c>
      <c r="Q7" s="1"/>
      <c r="T7" s="1"/>
    </row>
    <row r="8" spans="1:20" ht="17.25" customHeight="1" x14ac:dyDescent="0.2">
      <c r="A8" s="72">
        <f ca="1">IF(COUNT($A$4:A7)+1&gt;MAX(Nafnalisti!$T$4:$T$425),"",A7+1)</f>
        <v>5</v>
      </c>
      <c r="B8" s="73">
        <f ca="1">IF(A8="","",IFERROR(INDEX(Úrvinnsla!$J$2:$J$71,MATCH($A8,Úrvinnsla!$N$2:$N$71,0)),""))</f>
        <v>28</v>
      </c>
      <c r="C8" s="74" t="str">
        <f ca="1">IF(A8="","",IFERROR(INDEX(Úrvinnsla!$K$2:$K$71,MATCH($A8,Úrvinnsla!$N$2:$N$71,0)),""))</f>
        <v>Jóhann - Páll - Sæbjörn - Sæmundur - Ögmundur</v>
      </c>
      <c r="D8" s="75">
        <f ca="1">IFERROR(INDEX(Úrvinnsla!$L$2:$L$71,MATCH($A8,Úrvinnsla!$N$2:$N$71,0)),"")</f>
        <v>585.00009999999997</v>
      </c>
      <c r="E8" s="63">
        <f ca="1">IF(OFFSET(Nafnalisti!$C$3,MATCH($C8,Nafnalisti!$B$4:$B$425,0),COUNTA($E$3:E$3))=0,"",OFFSET(Nafnalisti!$C$3,MATCH($C8,Nafnalisti!$B$4:$B$425,0),COUNTA($E$3:E$3)))</f>
        <v>118</v>
      </c>
      <c r="F8" s="63">
        <f ca="1">IF(OFFSET(Nafnalisti!$C$3,MATCH($C8,Nafnalisti!$B$4:$B$425,0),COUNTA($E$3:F$3))=0,"",OFFSET(Nafnalisti!$C$3,MATCH($C8,Nafnalisti!$B$4:$B$425,0),COUNTA($E$3:F$3)))</f>
        <v>116</v>
      </c>
      <c r="G8" s="63">
        <f ca="1">IF(OFFSET(Nafnalisti!$C$3,MATCH($C8,Nafnalisti!$B$4:$B$425,0),COUNTA($E$3:G$3))=0,"",OFFSET(Nafnalisti!$C$3,MATCH($C8,Nafnalisti!$B$4:$B$425,0),COUNTA($E$3:G$3)))</f>
        <v>115</v>
      </c>
      <c r="H8" s="63">
        <f ca="1">IF(OFFSET(Nafnalisti!$C$3,MATCH($C8,Nafnalisti!$B$4:$B$425,0),COUNTA($E$3:H$3))=0,"",OFFSET(Nafnalisti!$C$3,MATCH($C8,Nafnalisti!$B$4:$B$425,0),COUNTA($E$3:H$3)))</f>
        <v>121</v>
      </c>
      <c r="I8" s="63">
        <f ca="1">IF(OFFSET(Nafnalisti!$C$3,MATCH($C8,Nafnalisti!$B$4:$B$425,0),COUNTA($E$3:I$3))=0,"",OFFSET(Nafnalisti!$C$3,MATCH($C8,Nafnalisti!$B$4:$B$425,0),COUNTA($E$3:I$3)))</f>
        <v>115</v>
      </c>
      <c r="J8" s="63" t="str">
        <f ca="1">IF(OFFSET(Nafnalisti!$C$3,MATCH($C8,Nafnalisti!$B$4:$B$425,0),COUNTA($E$3:J$3))=0,"",OFFSET(Nafnalisti!$C$3,MATCH($C8,Nafnalisti!$B$4:$B$425,0),COUNTA($E$3:J$3)))</f>
        <v/>
      </c>
      <c r="K8" s="63" t="str">
        <f ca="1">IF(OFFSET(Nafnalisti!$C$3,MATCH($C8,Nafnalisti!$B$4:$B$425,0),COUNTA($E$3:K$3))=0,"",OFFSET(Nafnalisti!$C$3,MATCH($C8,Nafnalisti!$B$4:$B$425,0),COUNTA($E$3:K$3)))</f>
        <v/>
      </c>
      <c r="L8" s="63" t="str">
        <f ca="1">IF(OFFSET(Nafnalisti!$C$3,MATCH($C8,Nafnalisti!$B$4:$B$425,0),COUNTA($E$3:L$3))=0,"",OFFSET(Nafnalisti!$C$3,MATCH($C8,Nafnalisti!$B$4:$B$425,0),COUNTA($E$3:L$3)))</f>
        <v/>
      </c>
      <c r="M8" s="63" t="str">
        <f ca="1">IF(OFFSET(Nafnalisti!$C$3,MATCH($C8,Nafnalisti!$B$4:$B$425,0),COUNTA($E$3:M$3))=0,"",OFFSET(Nafnalisti!$C$3,MATCH($C8,Nafnalisti!$B$4:$B$425,0),COUNTA($E$3:M$3)))</f>
        <v/>
      </c>
      <c r="N8" s="63" t="str">
        <f ca="1">IF(OFFSET(Nafnalisti!$C$3,MATCH($C8,Nafnalisti!$B$4:$B$425,0),COUNTA($E$3:N$3))=0,"",OFFSET(Nafnalisti!$C$3,MATCH($C8,Nafnalisti!$B$4:$B$425,0),COUNTA($E$3:N$3)))</f>
        <v/>
      </c>
      <c r="Q8" s="1"/>
      <c r="T8" s="1"/>
    </row>
    <row r="9" spans="1:20" ht="17.25" customHeight="1" x14ac:dyDescent="0.2">
      <c r="A9" s="72">
        <f ca="1">IF(COUNT($A$4:A8)+1&gt;MAX(Nafnalisti!$T$4:$T$425),"",A8+1)</f>
        <v>6</v>
      </c>
      <c r="B9" s="73">
        <f ca="1">IF(A9="","",IFERROR(INDEX(Úrvinnsla!$J$2:$J$71,MATCH($A9,Úrvinnsla!$N$2:$N$71,0)),""))</f>
        <v>13</v>
      </c>
      <c r="C9" s="74" t="str">
        <f ca="1">IF(A9="","",IFERROR(INDEX(Úrvinnsla!$K$2:$K$71,MATCH($A9,Úrvinnsla!$N$2:$N$71,0)),""))</f>
        <v>Guðmundur - Daníel - Geir - Stefán - Oddur</v>
      </c>
      <c r="D9" s="75">
        <f ca="1">IFERROR(INDEX(Úrvinnsla!$L$2:$L$71,MATCH($A9,Úrvinnsla!$N$2:$N$71,0)),"")</f>
        <v>585.00009999999997</v>
      </c>
      <c r="E9" s="63">
        <f ca="1">IF(OFFSET(Nafnalisti!$C$3,MATCH($C9,Nafnalisti!$B$4:$B$425,0),COUNTA($E$3:E$3))=0,"",OFFSET(Nafnalisti!$C$3,MATCH($C9,Nafnalisti!$B$4:$B$425,0),COUNTA($E$3:E$3)))</f>
        <v>117</v>
      </c>
      <c r="F9" s="63">
        <f ca="1">IF(OFFSET(Nafnalisti!$C$3,MATCH($C9,Nafnalisti!$B$4:$B$425,0),COUNTA($E$3:F$3))=0,"",OFFSET(Nafnalisti!$C$3,MATCH($C9,Nafnalisti!$B$4:$B$425,0),COUNTA($E$3:F$3)))</f>
        <v>119</v>
      </c>
      <c r="G9" s="63">
        <f ca="1">IF(OFFSET(Nafnalisti!$C$3,MATCH($C9,Nafnalisti!$B$4:$B$425,0),COUNTA($E$3:G$3))=0,"",OFFSET(Nafnalisti!$C$3,MATCH($C9,Nafnalisti!$B$4:$B$425,0),COUNTA($E$3:G$3)))</f>
        <v>116</v>
      </c>
      <c r="H9" s="63">
        <f ca="1">IF(OFFSET(Nafnalisti!$C$3,MATCH($C9,Nafnalisti!$B$4:$B$425,0),COUNTA($E$3:H$3))=0,"",OFFSET(Nafnalisti!$C$3,MATCH($C9,Nafnalisti!$B$4:$B$425,0),COUNTA($E$3:H$3)))</f>
        <v>119</v>
      </c>
      <c r="I9" s="63">
        <f ca="1">IF(OFFSET(Nafnalisti!$C$3,MATCH($C9,Nafnalisti!$B$4:$B$425,0),COUNTA($E$3:I$3))=0,"",OFFSET(Nafnalisti!$C$3,MATCH($C9,Nafnalisti!$B$4:$B$425,0),COUNTA($E$3:I$3)))</f>
        <v>114</v>
      </c>
      <c r="J9" s="63" t="str">
        <f ca="1">IF(OFFSET(Nafnalisti!$C$3,MATCH($C9,Nafnalisti!$B$4:$B$425,0),COUNTA($E$3:J$3))=0,"",OFFSET(Nafnalisti!$C$3,MATCH($C9,Nafnalisti!$B$4:$B$425,0),COUNTA($E$3:J$3)))</f>
        <v/>
      </c>
      <c r="K9" s="63" t="str">
        <f ca="1">IF(OFFSET(Nafnalisti!$C$3,MATCH($C9,Nafnalisti!$B$4:$B$425,0),COUNTA($E$3:K$3))=0,"",OFFSET(Nafnalisti!$C$3,MATCH($C9,Nafnalisti!$B$4:$B$425,0),COUNTA($E$3:K$3)))</f>
        <v/>
      </c>
      <c r="L9" s="63" t="str">
        <f ca="1">IF(OFFSET(Nafnalisti!$C$3,MATCH($C9,Nafnalisti!$B$4:$B$425,0),COUNTA($E$3:L$3))=0,"",OFFSET(Nafnalisti!$C$3,MATCH($C9,Nafnalisti!$B$4:$B$425,0),COUNTA($E$3:L$3)))</f>
        <v/>
      </c>
      <c r="M9" s="63" t="str">
        <f ca="1">IF(OFFSET(Nafnalisti!$C$3,MATCH($C9,Nafnalisti!$B$4:$B$425,0),COUNTA($E$3:M$3))=0,"",OFFSET(Nafnalisti!$C$3,MATCH($C9,Nafnalisti!$B$4:$B$425,0),COUNTA($E$3:M$3)))</f>
        <v/>
      </c>
      <c r="N9" s="63" t="str">
        <f ca="1">IF(OFFSET(Nafnalisti!$C$3,MATCH($C9,Nafnalisti!$B$4:$B$425,0),COUNTA($E$3:N$3))=0,"",OFFSET(Nafnalisti!$C$3,MATCH($C9,Nafnalisti!$B$4:$B$425,0),COUNTA($E$3:N$3)))</f>
        <v/>
      </c>
      <c r="Q9" s="1"/>
      <c r="T9" s="1"/>
    </row>
    <row r="10" spans="1:20" ht="17.25" customHeight="1" x14ac:dyDescent="0.2">
      <c r="A10" s="72">
        <f ca="1">IF(COUNT($A$4:A9)+1&gt;MAX(Nafnalisti!$T$4:$T$425),"",A9+1)</f>
        <v>7</v>
      </c>
      <c r="B10" s="73">
        <f ca="1">IF(A10="","",IFERROR(INDEX(Úrvinnsla!$J$2:$J$71,MATCH($A10,Úrvinnsla!$N$2:$N$71,0)),""))</f>
        <v>41</v>
      </c>
      <c r="C10" s="74" t="str">
        <f ca="1">IF(A10="","",IFERROR(INDEX(Úrvinnsla!$K$2:$K$71,MATCH($A10,Úrvinnsla!$N$2:$N$71,0)),""))</f>
        <v>Ísleifur - Rúnar - Sigurður - Valur</v>
      </c>
      <c r="D10" s="75">
        <f ca="1">IFERROR(INDEX(Úrvinnsla!$L$2:$L$71,MATCH($A10,Úrvinnsla!$N$2:$N$71,0)),"")</f>
        <v>588.00009999999997</v>
      </c>
      <c r="E10" s="63">
        <f ca="1">IF(OFFSET(Nafnalisti!$C$3,MATCH($C10,Nafnalisti!$B$4:$B$425,0),COUNTA($E$3:E$3))=0,"",OFFSET(Nafnalisti!$C$3,MATCH($C10,Nafnalisti!$B$4:$B$425,0),COUNTA($E$3:E$3)))</f>
        <v>120</v>
      </c>
      <c r="F10" s="63">
        <f ca="1">IF(OFFSET(Nafnalisti!$C$3,MATCH($C10,Nafnalisti!$B$4:$B$425,0),COUNTA($E$3:F$3))=0,"",OFFSET(Nafnalisti!$C$3,MATCH($C10,Nafnalisti!$B$4:$B$425,0),COUNTA($E$3:F$3)))</f>
        <v>116</v>
      </c>
      <c r="G10" s="63">
        <f ca="1">IF(OFFSET(Nafnalisti!$C$3,MATCH($C10,Nafnalisti!$B$4:$B$425,0),COUNTA($E$3:G$3))=0,"",OFFSET(Nafnalisti!$C$3,MATCH($C10,Nafnalisti!$B$4:$B$425,0),COUNTA($E$3:G$3)))</f>
        <v>118</v>
      </c>
      <c r="H10" s="63">
        <f ca="1">IF(OFFSET(Nafnalisti!$C$3,MATCH($C10,Nafnalisti!$B$4:$B$425,0),COUNTA($E$3:H$3))=0,"",OFFSET(Nafnalisti!$C$3,MATCH($C10,Nafnalisti!$B$4:$B$425,0),COUNTA($E$3:H$3)))</f>
        <v>116</v>
      </c>
      <c r="I10" s="63">
        <f ca="1">IF(OFFSET(Nafnalisti!$C$3,MATCH($C10,Nafnalisti!$B$4:$B$425,0),COUNTA($E$3:I$3))=0,"",OFFSET(Nafnalisti!$C$3,MATCH($C10,Nafnalisti!$B$4:$B$425,0),COUNTA($E$3:I$3)))</f>
        <v>118</v>
      </c>
      <c r="J10" s="63" t="str">
        <f ca="1">IF(OFFSET(Nafnalisti!$C$3,MATCH($C10,Nafnalisti!$B$4:$B$425,0),COUNTA($E$3:J$3))=0,"",OFFSET(Nafnalisti!$C$3,MATCH($C10,Nafnalisti!$B$4:$B$425,0),COUNTA($E$3:J$3)))</f>
        <v/>
      </c>
      <c r="K10" s="63" t="str">
        <f ca="1">IF(OFFSET(Nafnalisti!$C$3,MATCH($C10,Nafnalisti!$B$4:$B$425,0),COUNTA($E$3:K$3))=0,"",OFFSET(Nafnalisti!$C$3,MATCH($C10,Nafnalisti!$B$4:$B$425,0),COUNTA($E$3:K$3)))</f>
        <v/>
      </c>
      <c r="L10" s="63" t="str">
        <f ca="1">IF(OFFSET(Nafnalisti!$C$3,MATCH($C10,Nafnalisti!$B$4:$B$425,0),COUNTA($E$3:L$3))=0,"",OFFSET(Nafnalisti!$C$3,MATCH($C10,Nafnalisti!$B$4:$B$425,0),COUNTA($E$3:L$3)))</f>
        <v/>
      </c>
      <c r="M10" s="63" t="str">
        <f ca="1">IF(OFFSET(Nafnalisti!$C$3,MATCH($C10,Nafnalisti!$B$4:$B$425,0),COUNTA($E$3:M$3))=0,"",OFFSET(Nafnalisti!$C$3,MATCH($C10,Nafnalisti!$B$4:$B$425,0),COUNTA($E$3:M$3)))</f>
        <v/>
      </c>
      <c r="N10" s="63" t="str">
        <f ca="1">IF(OFFSET(Nafnalisti!$C$3,MATCH($C10,Nafnalisti!$B$4:$B$425,0),COUNTA($E$3:N$3))=0,"",OFFSET(Nafnalisti!$C$3,MATCH($C10,Nafnalisti!$B$4:$B$425,0),COUNTA($E$3:N$3)))</f>
        <v/>
      </c>
      <c r="Q10" s="1"/>
      <c r="T10" s="1"/>
    </row>
    <row r="11" spans="1:20" ht="17.25" customHeight="1" x14ac:dyDescent="0.2">
      <c r="A11" s="72">
        <f ca="1">IF(COUNT($A$4:A10)+1&gt;MAX(Nafnalisti!$T$4:$T$425),"",A10+1)</f>
        <v>8</v>
      </c>
      <c r="B11" s="73">
        <f ca="1">IF(A11="","",IFERROR(INDEX(Úrvinnsla!$J$2:$J$71,MATCH($A11,Úrvinnsla!$N$2:$N$71,0)),""))</f>
        <v>7</v>
      </c>
      <c r="C11" s="74" t="str">
        <f ca="1">IF(A11="","",IFERROR(INDEX(Úrvinnsla!$K$2:$K$71,MATCH($A11,Úrvinnsla!$N$2:$N$71,0)),""))</f>
        <v>Árni - Ásgeir - Sigurjón - Þórarinn</v>
      </c>
      <c r="D11" s="75">
        <f ca="1">IFERROR(INDEX(Úrvinnsla!$L$2:$L$71,MATCH($A11,Úrvinnsla!$N$2:$N$71,0)),"")</f>
        <v>588.00009999999997</v>
      </c>
      <c r="E11" s="63">
        <f ca="1">IF(OFFSET(Nafnalisti!$C$3,MATCH($C11,Nafnalisti!$B$4:$B$425,0),COUNTA($E$3:E$3))=0,"",OFFSET(Nafnalisti!$C$3,MATCH($C11,Nafnalisti!$B$4:$B$425,0),COUNTA($E$3:E$3)))</f>
        <v>119</v>
      </c>
      <c r="F11" s="63">
        <f ca="1">IF(OFFSET(Nafnalisti!$C$3,MATCH($C11,Nafnalisti!$B$4:$B$425,0),COUNTA($E$3:F$3))=0,"",OFFSET(Nafnalisti!$C$3,MATCH($C11,Nafnalisti!$B$4:$B$425,0),COUNTA($E$3:F$3)))</f>
        <v>126</v>
      </c>
      <c r="G11" s="63">
        <f ca="1">IF(OFFSET(Nafnalisti!$C$3,MATCH($C11,Nafnalisti!$B$4:$B$425,0),COUNTA($E$3:G$3))=0,"",OFFSET(Nafnalisti!$C$3,MATCH($C11,Nafnalisti!$B$4:$B$425,0),COUNTA($E$3:G$3)))</f>
        <v>118</v>
      </c>
      <c r="H11" s="63">
        <f ca="1">IF(OFFSET(Nafnalisti!$C$3,MATCH($C11,Nafnalisti!$B$4:$B$425,0),COUNTA($E$3:H$3))=0,"",OFFSET(Nafnalisti!$C$3,MATCH($C11,Nafnalisti!$B$4:$B$425,0),COUNTA($E$3:H$3)))</f>
        <v>115</v>
      </c>
      <c r="I11" s="63">
        <f ca="1">IF(OFFSET(Nafnalisti!$C$3,MATCH($C11,Nafnalisti!$B$4:$B$425,0),COUNTA($E$3:I$3))=0,"",OFFSET(Nafnalisti!$C$3,MATCH($C11,Nafnalisti!$B$4:$B$425,0),COUNTA($E$3:I$3)))</f>
        <v>110</v>
      </c>
      <c r="J11" s="63" t="str">
        <f ca="1">IF(OFFSET(Nafnalisti!$C$3,MATCH($C11,Nafnalisti!$B$4:$B$425,0),COUNTA($E$3:J$3))=0,"",OFFSET(Nafnalisti!$C$3,MATCH($C11,Nafnalisti!$B$4:$B$425,0),COUNTA($E$3:J$3)))</f>
        <v/>
      </c>
      <c r="K11" s="63" t="str">
        <f ca="1">IF(OFFSET(Nafnalisti!$C$3,MATCH($C11,Nafnalisti!$B$4:$B$425,0),COUNTA($E$3:K$3))=0,"",OFFSET(Nafnalisti!$C$3,MATCH($C11,Nafnalisti!$B$4:$B$425,0),COUNTA($E$3:K$3)))</f>
        <v/>
      </c>
      <c r="L11" s="63" t="str">
        <f ca="1">IF(OFFSET(Nafnalisti!$C$3,MATCH($C11,Nafnalisti!$B$4:$B$425,0),COUNTA($E$3:L$3))=0,"",OFFSET(Nafnalisti!$C$3,MATCH($C11,Nafnalisti!$B$4:$B$425,0),COUNTA($E$3:L$3)))</f>
        <v/>
      </c>
      <c r="M11" s="63" t="str">
        <f ca="1">IF(OFFSET(Nafnalisti!$C$3,MATCH($C11,Nafnalisti!$B$4:$B$425,0),COUNTA($E$3:M$3))=0,"",OFFSET(Nafnalisti!$C$3,MATCH($C11,Nafnalisti!$B$4:$B$425,0),COUNTA($E$3:M$3)))</f>
        <v/>
      </c>
      <c r="N11" s="63" t="str">
        <f ca="1">IF(OFFSET(Nafnalisti!$C$3,MATCH($C11,Nafnalisti!$B$4:$B$425,0),COUNTA($E$3:N$3))=0,"",OFFSET(Nafnalisti!$C$3,MATCH($C11,Nafnalisti!$B$4:$B$425,0),COUNTA($E$3:N$3)))</f>
        <v/>
      </c>
      <c r="Q11" s="1"/>
      <c r="T11" s="1"/>
    </row>
    <row r="12" spans="1:20" ht="17.25" customHeight="1" x14ac:dyDescent="0.2">
      <c r="A12" s="72">
        <f ca="1">IF(COUNT($A$4:A11)+1&gt;MAX(Nafnalisti!$T$4:$T$425),"",A11+1)</f>
        <v>9</v>
      </c>
      <c r="B12" s="73">
        <f ca="1">IF(A12="","",IFERROR(INDEX(Úrvinnsla!$J$2:$J$71,MATCH($A12,Úrvinnsla!$N$2:$N$71,0)),""))</f>
        <v>6</v>
      </c>
      <c r="C12" s="74" t="str">
        <f ca="1">IF(A12="","",IFERROR(INDEX(Úrvinnsla!$K$2:$K$71,MATCH($A12,Úrvinnsla!$N$2:$N$71,0)),""))</f>
        <v>Einar B - Einar L - Hannes - Þorfinnur</v>
      </c>
      <c r="D12" s="75">
        <f ca="1">IFERROR(INDEX(Úrvinnsla!$L$2:$L$71,MATCH($A12,Úrvinnsla!$N$2:$N$71,0)),"")</f>
        <v>589.00009999999997</v>
      </c>
      <c r="E12" s="63">
        <f ca="1">IF(OFFSET(Nafnalisti!$C$3,MATCH($C12,Nafnalisti!$B$4:$B$425,0),COUNTA($E$3:E$3))=0,"",OFFSET(Nafnalisti!$C$3,MATCH($C12,Nafnalisti!$B$4:$B$425,0),COUNTA($E$3:E$3)))</f>
        <v>116</v>
      </c>
      <c r="F12" s="63">
        <f ca="1">IF(OFFSET(Nafnalisti!$C$3,MATCH($C12,Nafnalisti!$B$4:$B$425,0),COUNTA($E$3:F$3))=0,"",OFFSET(Nafnalisti!$C$3,MATCH($C12,Nafnalisti!$B$4:$B$425,0),COUNTA($E$3:F$3)))</f>
        <v>121</v>
      </c>
      <c r="G12" s="63">
        <f ca="1">IF(OFFSET(Nafnalisti!$C$3,MATCH($C12,Nafnalisti!$B$4:$B$425,0),COUNTA($E$3:G$3))=0,"",OFFSET(Nafnalisti!$C$3,MATCH($C12,Nafnalisti!$B$4:$B$425,0),COUNTA($E$3:G$3)))</f>
        <v>116</v>
      </c>
      <c r="H12" s="63">
        <f ca="1">IF(OFFSET(Nafnalisti!$C$3,MATCH($C12,Nafnalisti!$B$4:$B$425,0),COUNTA($E$3:H$3))=0,"",OFFSET(Nafnalisti!$C$3,MATCH($C12,Nafnalisti!$B$4:$B$425,0),COUNTA($E$3:H$3)))</f>
        <v>119</v>
      </c>
      <c r="I12" s="63">
        <f ca="1">IF(OFFSET(Nafnalisti!$C$3,MATCH($C12,Nafnalisti!$B$4:$B$425,0),COUNTA($E$3:I$3))=0,"",OFFSET(Nafnalisti!$C$3,MATCH($C12,Nafnalisti!$B$4:$B$425,0),COUNTA($E$3:I$3)))</f>
        <v>117</v>
      </c>
      <c r="J12" s="63" t="str">
        <f ca="1">IF(OFFSET(Nafnalisti!$C$3,MATCH($C12,Nafnalisti!$B$4:$B$425,0),COUNTA($E$3:J$3))=0,"",OFFSET(Nafnalisti!$C$3,MATCH($C12,Nafnalisti!$B$4:$B$425,0),COUNTA($E$3:J$3)))</f>
        <v/>
      </c>
      <c r="K12" s="63" t="str">
        <f ca="1">IF(OFFSET(Nafnalisti!$C$3,MATCH($C12,Nafnalisti!$B$4:$B$425,0),COUNTA($E$3:K$3))=0,"",OFFSET(Nafnalisti!$C$3,MATCH($C12,Nafnalisti!$B$4:$B$425,0),COUNTA($E$3:K$3)))</f>
        <v/>
      </c>
      <c r="L12" s="63" t="str">
        <f ca="1">IF(OFFSET(Nafnalisti!$C$3,MATCH($C12,Nafnalisti!$B$4:$B$425,0),COUNTA($E$3:L$3))=0,"",OFFSET(Nafnalisti!$C$3,MATCH($C12,Nafnalisti!$B$4:$B$425,0),COUNTA($E$3:L$3)))</f>
        <v/>
      </c>
      <c r="M12" s="63" t="str">
        <f ca="1">IF(OFFSET(Nafnalisti!$C$3,MATCH($C12,Nafnalisti!$B$4:$B$425,0),COUNTA($E$3:M$3))=0,"",OFFSET(Nafnalisti!$C$3,MATCH($C12,Nafnalisti!$B$4:$B$425,0),COUNTA($E$3:M$3)))</f>
        <v/>
      </c>
      <c r="N12" s="63" t="str">
        <f ca="1">IF(OFFSET(Nafnalisti!$C$3,MATCH($C12,Nafnalisti!$B$4:$B$425,0),COUNTA($E$3:N$3))=0,"",OFFSET(Nafnalisti!$C$3,MATCH($C12,Nafnalisti!$B$4:$B$425,0),COUNTA($E$3:N$3)))</f>
        <v/>
      </c>
      <c r="Q12" s="1"/>
      <c r="T12" s="1"/>
    </row>
    <row r="13" spans="1:20" ht="17.25" customHeight="1" x14ac:dyDescent="0.2">
      <c r="A13" s="72">
        <f ca="1">IF(COUNT($A$4:A12)+1&gt;MAX(Nafnalisti!$T$4:$T$425),"",A12+1)</f>
        <v>10</v>
      </c>
      <c r="B13" s="73">
        <f ca="1">IF(A13="","",IFERROR(INDEX(Úrvinnsla!$J$2:$J$71,MATCH($A13,Úrvinnsla!$N$2:$N$71,0)),""))</f>
        <v>4</v>
      </c>
      <c r="C13" s="74" t="str">
        <f ca="1">IF(A13="","",IFERROR(INDEX(Úrvinnsla!$K$2:$K$71,MATCH($A13,Úrvinnsla!$N$2:$N$71,0)),""))</f>
        <v>Guðmundur - Ingimar - Jónas - Kristján - Róbert</v>
      </c>
      <c r="D13" s="75">
        <f ca="1">IFERROR(INDEX(Úrvinnsla!$L$2:$L$71,MATCH($A13,Úrvinnsla!$N$2:$N$71,0)),"")</f>
        <v>590.00009999999997</v>
      </c>
      <c r="E13" s="63">
        <f ca="1">IF(OFFSET(Nafnalisti!$C$3,MATCH($C13,Nafnalisti!$B$4:$B$425,0),COUNTA($E$3:E$3))=0,"",OFFSET(Nafnalisti!$C$3,MATCH($C13,Nafnalisti!$B$4:$B$425,0),COUNTA($E$3:E$3)))</f>
        <v>117</v>
      </c>
      <c r="F13" s="63">
        <f ca="1">IF(OFFSET(Nafnalisti!$C$3,MATCH($C13,Nafnalisti!$B$4:$B$425,0),COUNTA($E$3:F$3))=0,"",OFFSET(Nafnalisti!$C$3,MATCH($C13,Nafnalisti!$B$4:$B$425,0),COUNTA($E$3:F$3)))</f>
        <v>120</v>
      </c>
      <c r="G13" s="63">
        <f ca="1">IF(OFFSET(Nafnalisti!$C$3,MATCH($C13,Nafnalisti!$B$4:$B$425,0),COUNTA($E$3:G$3))=0,"",OFFSET(Nafnalisti!$C$3,MATCH($C13,Nafnalisti!$B$4:$B$425,0),COUNTA($E$3:G$3)))</f>
        <v>120</v>
      </c>
      <c r="H13" s="63">
        <f ca="1">IF(OFFSET(Nafnalisti!$C$3,MATCH($C13,Nafnalisti!$B$4:$B$425,0),COUNTA($E$3:H$3))=0,"",OFFSET(Nafnalisti!$C$3,MATCH($C13,Nafnalisti!$B$4:$B$425,0),COUNTA($E$3:H$3)))</f>
        <v>113</v>
      </c>
      <c r="I13" s="63">
        <f ca="1">IF(OFFSET(Nafnalisti!$C$3,MATCH($C13,Nafnalisti!$B$4:$B$425,0),COUNTA($E$3:I$3))=0,"",OFFSET(Nafnalisti!$C$3,MATCH($C13,Nafnalisti!$B$4:$B$425,0),COUNTA($E$3:I$3)))</f>
        <v>120</v>
      </c>
      <c r="J13" s="63" t="str">
        <f ca="1">IF(OFFSET(Nafnalisti!$C$3,MATCH($C13,Nafnalisti!$B$4:$B$425,0),COUNTA($E$3:J$3))=0,"",OFFSET(Nafnalisti!$C$3,MATCH($C13,Nafnalisti!$B$4:$B$425,0),COUNTA($E$3:J$3)))</f>
        <v/>
      </c>
      <c r="K13" s="63" t="str">
        <f ca="1">IF(OFFSET(Nafnalisti!$C$3,MATCH($C13,Nafnalisti!$B$4:$B$425,0),COUNTA($E$3:K$3))=0,"",OFFSET(Nafnalisti!$C$3,MATCH($C13,Nafnalisti!$B$4:$B$425,0),COUNTA($E$3:K$3)))</f>
        <v/>
      </c>
      <c r="L13" s="63" t="str">
        <f ca="1">IF(OFFSET(Nafnalisti!$C$3,MATCH($C13,Nafnalisti!$B$4:$B$425,0),COUNTA($E$3:L$3))=0,"",OFFSET(Nafnalisti!$C$3,MATCH($C13,Nafnalisti!$B$4:$B$425,0),COUNTA($E$3:L$3)))</f>
        <v/>
      </c>
      <c r="M13" s="63" t="str">
        <f ca="1">IF(OFFSET(Nafnalisti!$C$3,MATCH($C13,Nafnalisti!$B$4:$B$425,0),COUNTA($E$3:M$3))=0,"",OFFSET(Nafnalisti!$C$3,MATCH($C13,Nafnalisti!$B$4:$B$425,0),COUNTA($E$3:M$3)))</f>
        <v/>
      </c>
      <c r="N13" s="63" t="str">
        <f ca="1">IF(OFFSET(Nafnalisti!$C$3,MATCH($C13,Nafnalisti!$B$4:$B$425,0),COUNTA($E$3:N$3))=0,"",OFFSET(Nafnalisti!$C$3,MATCH($C13,Nafnalisti!$B$4:$B$425,0),COUNTA($E$3:N$3)))</f>
        <v/>
      </c>
      <c r="Q13" s="1"/>
      <c r="T13" s="1"/>
    </row>
    <row r="14" spans="1:20" ht="17.25" customHeight="1" x14ac:dyDescent="0.2">
      <c r="A14" s="72">
        <f ca="1">IF(COUNT($A$4:A13)+1&gt;MAX(Nafnalisti!$T$4:$T$425),"",A13+1)</f>
        <v>11</v>
      </c>
      <c r="B14" s="73">
        <f ca="1">IF(A14="","",IFERROR(INDEX(Úrvinnsla!$J$2:$J$71,MATCH($A14,Úrvinnsla!$N$2:$N$71,0)),""))</f>
        <v>3</v>
      </c>
      <c r="C14" s="74" t="str">
        <f ca="1">IF(A14="","",IFERROR(INDEX(Úrvinnsla!$K$2:$K$71,MATCH($A14,Úrvinnsla!$N$2:$N$71,0)),""))</f>
        <v>Páll - Guðmundur - Hannes - Sigurður</v>
      </c>
      <c r="D14" s="75">
        <f ca="1">IFERROR(INDEX(Úrvinnsla!$L$2:$L$71,MATCH($A14,Úrvinnsla!$N$2:$N$71,0)),"")</f>
        <v>591.00009999999997</v>
      </c>
      <c r="E14" s="63">
        <f ca="1">IF(OFFSET(Nafnalisti!$C$3,MATCH($C14,Nafnalisti!$B$4:$B$425,0),COUNTA($E$3:E$3))=0,"",OFFSET(Nafnalisti!$C$3,MATCH($C14,Nafnalisti!$B$4:$B$425,0),COUNTA($E$3:E$3)))</f>
        <v>118</v>
      </c>
      <c r="F14" s="63">
        <f ca="1">IF(OFFSET(Nafnalisti!$C$3,MATCH($C14,Nafnalisti!$B$4:$B$425,0),COUNTA($E$3:F$3))=0,"",OFFSET(Nafnalisti!$C$3,MATCH($C14,Nafnalisti!$B$4:$B$425,0),COUNTA($E$3:F$3)))</f>
        <v>116</v>
      </c>
      <c r="G14" s="63">
        <f ca="1">IF(OFFSET(Nafnalisti!$C$3,MATCH($C14,Nafnalisti!$B$4:$B$425,0),COUNTA($E$3:G$3))=0,"",OFFSET(Nafnalisti!$C$3,MATCH($C14,Nafnalisti!$B$4:$B$425,0),COUNTA($E$3:G$3)))</f>
        <v>122</v>
      </c>
      <c r="H14" s="63">
        <f ca="1">IF(OFFSET(Nafnalisti!$C$3,MATCH($C14,Nafnalisti!$B$4:$B$425,0),COUNTA($E$3:H$3))=0,"",OFFSET(Nafnalisti!$C$3,MATCH($C14,Nafnalisti!$B$4:$B$425,0),COUNTA($E$3:H$3)))</f>
        <v>122</v>
      </c>
      <c r="I14" s="63">
        <f ca="1">IF(OFFSET(Nafnalisti!$C$3,MATCH($C14,Nafnalisti!$B$4:$B$425,0),COUNTA($E$3:I$3))=0,"",OFFSET(Nafnalisti!$C$3,MATCH($C14,Nafnalisti!$B$4:$B$425,0),COUNTA($E$3:I$3)))</f>
        <v>113</v>
      </c>
      <c r="J14" s="63" t="str">
        <f ca="1">IF(OFFSET(Nafnalisti!$C$3,MATCH($C14,Nafnalisti!$B$4:$B$425,0),COUNTA($E$3:J$3))=0,"",OFFSET(Nafnalisti!$C$3,MATCH($C14,Nafnalisti!$B$4:$B$425,0),COUNTA($E$3:J$3)))</f>
        <v/>
      </c>
      <c r="K14" s="63" t="str">
        <f ca="1">IF(OFFSET(Nafnalisti!$C$3,MATCH($C14,Nafnalisti!$B$4:$B$425,0),COUNTA($E$3:K$3))=0,"",OFFSET(Nafnalisti!$C$3,MATCH($C14,Nafnalisti!$B$4:$B$425,0),COUNTA($E$3:K$3)))</f>
        <v/>
      </c>
      <c r="L14" s="63" t="str">
        <f ca="1">IF(OFFSET(Nafnalisti!$C$3,MATCH($C14,Nafnalisti!$B$4:$B$425,0),COUNTA($E$3:L$3))=0,"",OFFSET(Nafnalisti!$C$3,MATCH($C14,Nafnalisti!$B$4:$B$425,0),COUNTA($E$3:L$3)))</f>
        <v/>
      </c>
      <c r="M14" s="63" t="str">
        <f ca="1">IF(OFFSET(Nafnalisti!$C$3,MATCH($C14,Nafnalisti!$B$4:$B$425,0),COUNTA($E$3:M$3))=0,"",OFFSET(Nafnalisti!$C$3,MATCH($C14,Nafnalisti!$B$4:$B$425,0),COUNTA($E$3:M$3)))</f>
        <v/>
      </c>
      <c r="N14" s="63" t="str">
        <f ca="1">IF(OFFSET(Nafnalisti!$C$3,MATCH($C14,Nafnalisti!$B$4:$B$425,0),COUNTA($E$3:N$3))=0,"",OFFSET(Nafnalisti!$C$3,MATCH($C14,Nafnalisti!$B$4:$B$425,0),COUNTA($E$3:N$3)))</f>
        <v/>
      </c>
      <c r="Q14" s="1"/>
      <c r="T14" s="1"/>
    </row>
    <row r="15" spans="1:20" ht="17.25" customHeight="1" x14ac:dyDescent="0.2">
      <c r="A15" s="72">
        <f ca="1">IF(COUNT($A$4:A14)+1&gt;MAX(Nafnalisti!$T$4:$T$425),"",A14+1)</f>
        <v>12</v>
      </c>
      <c r="B15" s="73">
        <f ca="1">IF(A15="","",IFERROR(INDEX(Úrvinnsla!$J$2:$J$71,MATCH($A15,Úrvinnsla!$N$2:$N$71,0)),""))</f>
        <v>38</v>
      </c>
      <c r="C15" s="74" t="str">
        <f ca="1">IF(A15="","",IFERROR(INDEX(Úrvinnsla!$K$2:$K$71,MATCH($A15,Úrvinnsla!$N$2:$N$71,0)),""))</f>
        <v>Björn - Guðmundur - Kjartan - Sveinbjörn</v>
      </c>
      <c r="D15" s="75">
        <f ca="1">IFERROR(INDEX(Úrvinnsla!$L$2:$L$71,MATCH($A15,Úrvinnsla!$N$2:$N$71,0)),"")</f>
        <v>591.00009999999997</v>
      </c>
      <c r="E15" s="63">
        <f ca="1">IF(OFFSET(Nafnalisti!$C$3,MATCH($C15,Nafnalisti!$B$4:$B$425,0),COUNTA($E$3:E$3))=0,"",OFFSET(Nafnalisti!$C$3,MATCH($C15,Nafnalisti!$B$4:$B$425,0),COUNTA($E$3:E$3)))</f>
        <v>125</v>
      </c>
      <c r="F15" s="63">
        <f ca="1">IF(OFFSET(Nafnalisti!$C$3,MATCH($C15,Nafnalisti!$B$4:$B$425,0),COUNTA($E$3:F$3))=0,"",OFFSET(Nafnalisti!$C$3,MATCH($C15,Nafnalisti!$B$4:$B$425,0),COUNTA($E$3:F$3)))</f>
        <v>116</v>
      </c>
      <c r="G15" s="63">
        <f ca="1">IF(OFFSET(Nafnalisti!$C$3,MATCH($C15,Nafnalisti!$B$4:$B$425,0),COUNTA($E$3:G$3))=0,"",OFFSET(Nafnalisti!$C$3,MATCH($C15,Nafnalisti!$B$4:$B$425,0),COUNTA($E$3:G$3)))</f>
        <v>115</v>
      </c>
      <c r="H15" s="63">
        <f ca="1">IF(OFFSET(Nafnalisti!$C$3,MATCH($C15,Nafnalisti!$B$4:$B$425,0),COUNTA($E$3:H$3))=0,"",OFFSET(Nafnalisti!$C$3,MATCH($C15,Nafnalisti!$B$4:$B$425,0),COUNTA($E$3:H$3)))</f>
        <v>114</v>
      </c>
      <c r="I15" s="63">
        <f ca="1">IF(OFFSET(Nafnalisti!$C$3,MATCH($C15,Nafnalisti!$B$4:$B$425,0),COUNTA($E$3:I$3))=0,"",OFFSET(Nafnalisti!$C$3,MATCH($C15,Nafnalisti!$B$4:$B$425,0),COUNTA($E$3:I$3)))</f>
        <v>121</v>
      </c>
      <c r="J15" s="63" t="str">
        <f ca="1">IF(OFFSET(Nafnalisti!$C$3,MATCH($C15,Nafnalisti!$B$4:$B$425,0),COUNTA($E$3:J$3))=0,"",OFFSET(Nafnalisti!$C$3,MATCH($C15,Nafnalisti!$B$4:$B$425,0),COUNTA($E$3:J$3)))</f>
        <v/>
      </c>
      <c r="K15" s="63" t="str">
        <f ca="1">IF(OFFSET(Nafnalisti!$C$3,MATCH($C15,Nafnalisti!$B$4:$B$425,0),COUNTA($E$3:K$3))=0,"",OFFSET(Nafnalisti!$C$3,MATCH($C15,Nafnalisti!$B$4:$B$425,0),COUNTA($E$3:K$3)))</f>
        <v/>
      </c>
      <c r="L15" s="63" t="str">
        <f ca="1">IF(OFFSET(Nafnalisti!$C$3,MATCH($C15,Nafnalisti!$B$4:$B$425,0),COUNTA($E$3:L$3))=0,"",OFFSET(Nafnalisti!$C$3,MATCH($C15,Nafnalisti!$B$4:$B$425,0),COUNTA($E$3:L$3)))</f>
        <v/>
      </c>
      <c r="M15" s="63" t="str">
        <f ca="1">IF(OFFSET(Nafnalisti!$C$3,MATCH($C15,Nafnalisti!$B$4:$B$425,0),COUNTA($E$3:M$3))=0,"",OFFSET(Nafnalisti!$C$3,MATCH($C15,Nafnalisti!$B$4:$B$425,0),COUNTA($E$3:M$3)))</f>
        <v/>
      </c>
      <c r="N15" s="63" t="str">
        <f ca="1">IF(OFFSET(Nafnalisti!$C$3,MATCH($C15,Nafnalisti!$B$4:$B$425,0),COUNTA($E$3:N$3))=0,"",OFFSET(Nafnalisti!$C$3,MATCH($C15,Nafnalisti!$B$4:$B$425,0),COUNTA($E$3:N$3)))</f>
        <v/>
      </c>
      <c r="Q15" s="1"/>
      <c r="T15" s="1"/>
    </row>
    <row r="16" spans="1:20" ht="17.25" customHeight="1" x14ac:dyDescent="0.2">
      <c r="A16" s="72">
        <f ca="1">IF(COUNT($A$4:A15)+1&gt;MAX(Nafnalisti!$T$4:$T$425),"",A15+1)</f>
        <v>13</v>
      </c>
      <c r="B16" s="73">
        <f ca="1">IF(A16="","",IFERROR(INDEX(Úrvinnsla!$J$2:$J$71,MATCH($A16,Úrvinnsla!$N$2:$N$71,0)),""))</f>
        <v>36</v>
      </c>
      <c r="C16" s="74" t="str">
        <f ca="1">IF(A16="","",IFERROR(INDEX(Úrvinnsla!$K$2:$K$71,MATCH($A16,Úrvinnsla!$N$2:$N$71,0)),""))</f>
        <v>Garðar - Jón - Kristinn - Sigurður</v>
      </c>
      <c r="D16" s="75">
        <f ca="1">IFERROR(INDEX(Úrvinnsla!$L$2:$L$71,MATCH($A16,Úrvinnsla!$N$2:$N$71,0)),"")</f>
        <v>591.00009999999997</v>
      </c>
      <c r="E16" s="63">
        <f ca="1">IF(OFFSET(Nafnalisti!$C$3,MATCH($C16,Nafnalisti!$B$4:$B$425,0),COUNTA($E$3:E$3))=0,"",OFFSET(Nafnalisti!$C$3,MATCH($C16,Nafnalisti!$B$4:$B$425,0),COUNTA($E$3:E$3)))</f>
        <v>120</v>
      </c>
      <c r="F16" s="63">
        <f ca="1">IF(OFFSET(Nafnalisti!$C$3,MATCH($C16,Nafnalisti!$B$4:$B$425,0),COUNTA($E$3:F$3))=0,"",OFFSET(Nafnalisti!$C$3,MATCH($C16,Nafnalisti!$B$4:$B$425,0),COUNTA($E$3:F$3)))</f>
        <v>120</v>
      </c>
      <c r="G16" s="63">
        <f ca="1">IF(OFFSET(Nafnalisti!$C$3,MATCH($C16,Nafnalisti!$B$4:$B$425,0),COUNTA($E$3:G$3))=0,"",OFFSET(Nafnalisti!$C$3,MATCH($C16,Nafnalisti!$B$4:$B$425,0),COUNTA($E$3:G$3)))</f>
        <v>117</v>
      </c>
      <c r="H16" s="63">
        <f ca="1">IF(OFFSET(Nafnalisti!$C$3,MATCH($C16,Nafnalisti!$B$4:$B$425,0),COUNTA($E$3:H$3))=0,"",OFFSET(Nafnalisti!$C$3,MATCH($C16,Nafnalisti!$B$4:$B$425,0),COUNTA($E$3:H$3)))</f>
        <v>117</v>
      </c>
      <c r="I16" s="63">
        <f ca="1">IF(OFFSET(Nafnalisti!$C$3,MATCH($C16,Nafnalisti!$B$4:$B$425,0),COUNTA($E$3:I$3))=0,"",OFFSET(Nafnalisti!$C$3,MATCH($C16,Nafnalisti!$B$4:$B$425,0),COUNTA($E$3:I$3)))</f>
        <v>117</v>
      </c>
      <c r="J16" s="63" t="str">
        <f ca="1">IF(OFFSET(Nafnalisti!$C$3,MATCH($C16,Nafnalisti!$B$4:$B$425,0),COUNTA($E$3:J$3))=0,"",OFFSET(Nafnalisti!$C$3,MATCH($C16,Nafnalisti!$B$4:$B$425,0),COUNTA($E$3:J$3)))</f>
        <v/>
      </c>
      <c r="K16" s="63" t="str">
        <f ca="1">IF(OFFSET(Nafnalisti!$C$3,MATCH($C16,Nafnalisti!$B$4:$B$425,0),COUNTA($E$3:K$3))=0,"",OFFSET(Nafnalisti!$C$3,MATCH($C16,Nafnalisti!$B$4:$B$425,0),COUNTA($E$3:K$3)))</f>
        <v/>
      </c>
      <c r="L16" s="63" t="str">
        <f ca="1">IF(OFFSET(Nafnalisti!$C$3,MATCH($C16,Nafnalisti!$B$4:$B$425,0),COUNTA($E$3:L$3))=0,"",OFFSET(Nafnalisti!$C$3,MATCH($C16,Nafnalisti!$B$4:$B$425,0),COUNTA($E$3:L$3)))</f>
        <v/>
      </c>
      <c r="M16" s="63" t="str">
        <f ca="1">IF(OFFSET(Nafnalisti!$C$3,MATCH($C16,Nafnalisti!$B$4:$B$425,0),COUNTA($E$3:M$3))=0,"",OFFSET(Nafnalisti!$C$3,MATCH($C16,Nafnalisti!$B$4:$B$425,0),COUNTA($E$3:M$3)))</f>
        <v/>
      </c>
      <c r="N16" s="63" t="str">
        <f ca="1">IF(OFFSET(Nafnalisti!$C$3,MATCH($C16,Nafnalisti!$B$4:$B$425,0),COUNTA($E$3:N$3))=0,"",OFFSET(Nafnalisti!$C$3,MATCH($C16,Nafnalisti!$B$4:$B$425,0),COUNTA($E$3:N$3)))</f>
        <v/>
      </c>
      <c r="Q16" s="1"/>
      <c r="T16" s="1"/>
    </row>
    <row r="17" spans="1:20" ht="17.25" customHeight="1" x14ac:dyDescent="0.2">
      <c r="A17" s="72">
        <f ca="1">IF(COUNT($A$4:A16)+1&gt;MAX(Nafnalisti!$T$4:$T$425),"",A16+1)</f>
        <v>14</v>
      </c>
      <c r="B17" s="73">
        <f ca="1">IF(A17="","",IFERROR(INDEX(Úrvinnsla!$J$2:$J$71,MATCH($A17,Úrvinnsla!$N$2:$N$71,0)),""))</f>
        <v>31</v>
      </c>
      <c r="C17" s="74" t="str">
        <f ca="1">IF(A17="","",IFERROR(INDEX(Úrvinnsla!$K$2:$K$71,MATCH($A17,Úrvinnsla!$N$2:$N$71,0)),""))</f>
        <v>Erlingur - Magnús - Snorri - Sævar</v>
      </c>
      <c r="D17" s="75">
        <f ca="1">IFERROR(INDEX(Úrvinnsla!$L$2:$L$71,MATCH($A17,Úrvinnsla!$N$2:$N$71,0)),"")</f>
        <v>592.00009999999997</v>
      </c>
      <c r="E17" s="63">
        <f ca="1">IF(OFFSET(Nafnalisti!$C$3,MATCH($C17,Nafnalisti!$B$4:$B$425,0),COUNTA($E$3:E$3))=0,"",OFFSET(Nafnalisti!$C$3,MATCH($C17,Nafnalisti!$B$4:$B$425,0),COUNTA($E$3:E$3)))</f>
        <v>121</v>
      </c>
      <c r="F17" s="63">
        <f ca="1">IF(OFFSET(Nafnalisti!$C$3,MATCH($C17,Nafnalisti!$B$4:$B$425,0),COUNTA($E$3:F$3))=0,"",OFFSET(Nafnalisti!$C$3,MATCH($C17,Nafnalisti!$B$4:$B$425,0),COUNTA($E$3:F$3)))</f>
        <v>121</v>
      </c>
      <c r="G17" s="63">
        <f ca="1">IF(OFFSET(Nafnalisti!$C$3,MATCH($C17,Nafnalisti!$B$4:$B$425,0),COUNTA($E$3:G$3))=0,"",OFFSET(Nafnalisti!$C$3,MATCH($C17,Nafnalisti!$B$4:$B$425,0),COUNTA($E$3:G$3)))</f>
        <v>116</v>
      </c>
      <c r="H17" s="63">
        <f ca="1">IF(OFFSET(Nafnalisti!$C$3,MATCH($C17,Nafnalisti!$B$4:$B$425,0),COUNTA($E$3:H$3))=0,"",OFFSET(Nafnalisti!$C$3,MATCH($C17,Nafnalisti!$B$4:$B$425,0),COUNTA($E$3:H$3)))</f>
        <v>116</v>
      </c>
      <c r="I17" s="63">
        <f ca="1">IF(OFFSET(Nafnalisti!$C$3,MATCH($C17,Nafnalisti!$B$4:$B$425,0),COUNTA($E$3:I$3))=0,"",OFFSET(Nafnalisti!$C$3,MATCH($C17,Nafnalisti!$B$4:$B$425,0),COUNTA($E$3:I$3)))</f>
        <v>118</v>
      </c>
      <c r="J17" s="63" t="str">
        <f ca="1">IF(OFFSET(Nafnalisti!$C$3,MATCH($C17,Nafnalisti!$B$4:$B$425,0),COUNTA($E$3:J$3))=0,"",OFFSET(Nafnalisti!$C$3,MATCH($C17,Nafnalisti!$B$4:$B$425,0),COUNTA($E$3:J$3)))</f>
        <v/>
      </c>
      <c r="K17" s="63" t="str">
        <f ca="1">IF(OFFSET(Nafnalisti!$C$3,MATCH($C17,Nafnalisti!$B$4:$B$425,0),COUNTA($E$3:K$3))=0,"",OFFSET(Nafnalisti!$C$3,MATCH($C17,Nafnalisti!$B$4:$B$425,0),COUNTA($E$3:K$3)))</f>
        <v/>
      </c>
      <c r="L17" s="63" t="str">
        <f ca="1">IF(OFFSET(Nafnalisti!$C$3,MATCH($C17,Nafnalisti!$B$4:$B$425,0),COUNTA($E$3:L$3))=0,"",OFFSET(Nafnalisti!$C$3,MATCH($C17,Nafnalisti!$B$4:$B$425,0),COUNTA($E$3:L$3)))</f>
        <v/>
      </c>
      <c r="M17" s="63" t="str">
        <f ca="1">IF(OFFSET(Nafnalisti!$C$3,MATCH($C17,Nafnalisti!$B$4:$B$425,0),COUNTA($E$3:M$3))=0,"",OFFSET(Nafnalisti!$C$3,MATCH($C17,Nafnalisti!$B$4:$B$425,0),COUNTA($E$3:M$3)))</f>
        <v/>
      </c>
      <c r="N17" s="63" t="str">
        <f ca="1">IF(OFFSET(Nafnalisti!$C$3,MATCH($C17,Nafnalisti!$B$4:$B$425,0),COUNTA($E$3:N$3))=0,"",OFFSET(Nafnalisti!$C$3,MATCH($C17,Nafnalisti!$B$4:$B$425,0),COUNTA($E$3:N$3)))</f>
        <v/>
      </c>
      <c r="Q17" s="1"/>
      <c r="T17" s="1"/>
    </row>
    <row r="18" spans="1:20" ht="17.25" customHeight="1" x14ac:dyDescent="0.2">
      <c r="A18" s="72">
        <f ca="1">IF(COUNT($A$4:A17)+1&gt;MAX(Nafnalisti!$T$4:$T$425),"",A17+1)</f>
        <v>15</v>
      </c>
      <c r="B18" s="73">
        <f ca="1">IF(A18="","",IFERROR(INDEX(Úrvinnsla!$J$2:$J$71,MATCH($A18,Úrvinnsla!$N$2:$N$71,0)),""))</f>
        <v>63</v>
      </c>
      <c r="C18" s="74" t="str">
        <f ca="1">IF(A18="","",IFERROR(INDEX(Úrvinnsla!$K$2:$K$71,MATCH($A18,Úrvinnsla!$N$2:$N$71,0)),""))</f>
        <v>Hlynur - Óliver - Trausti - Valur</v>
      </c>
      <c r="D18" s="75">
        <f ca="1">IFERROR(INDEX(Úrvinnsla!$L$2:$L$71,MATCH($A18,Úrvinnsla!$N$2:$N$71,0)),"")</f>
        <v>593.00009999999997</v>
      </c>
      <c r="E18" s="63">
        <f ca="1">IF(OFFSET(Nafnalisti!$C$3,MATCH($C18,Nafnalisti!$B$4:$B$425,0),COUNTA($E$3:E$3))=0,"",OFFSET(Nafnalisti!$C$3,MATCH($C18,Nafnalisti!$B$4:$B$425,0),COUNTA($E$3:E$3)))</f>
        <v>122</v>
      </c>
      <c r="F18" s="63">
        <f ca="1">IF(OFFSET(Nafnalisti!$C$3,MATCH($C18,Nafnalisti!$B$4:$B$425,0),COUNTA($E$3:F$3))=0,"",OFFSET(Nafnalisti!$C$3,MATCH($C18,Nafnalisti!$B$4:$B$425,0),COUNTA($E$3:F$3)))</f>
        <v>120</v>
      </c>
      <c r="G18" s="63">
        <f ca="1">IF(OFFSET(Nafnalisti!$C$3,MATCH($C18,Nafnalisti!$B$4:$B$425,0),COUNTA($E$3:G$3))=0,"",OFFSET(Nafnalisti!$C$3,MATCH($C18,Nafnalisti!$B$4:$B$425,0),COUNTA($E$3:G$3)))</f>
        <v>115</v>
      </c>
      <c r="H18" s="63">
        <f ca="1">IF(OFFSET(Nafnalisti!$C$3,MATCH($C18,Nafnalisti!$B$4:$B$425,0),COUNTA($E$3:H$3))=0,"",OFFSET(Nafnalisti!$C$3,MATCH($C18,Nafnalisti!$B$4:$B$425,0),COUNTA($E$3:H$3)))</f>
        <v>118</v>
      </c>
      <c r="I18" s="63">
        <f ca="1">IF(OFFSET(Nafnalisti!$C$3,MATCH($C18,Nafnalisti!$B$4:$B$425,0),COUNTA($E$3:I$3))=0,"",OFFSET(Nafnalisti!$C$3,MATCH($C18,Nafnalisti!$B$4:$B$425,0),COUNTA($E$3:I$3)))</f>
        <v>118</v>
      </c>
      <c r="J18" s="63" t="str">
        <f ca="1">IF(OFFSET(Nafnalisti!$C$3,MATCH($C18,Nafnalisti!$B$4:$B$425,0),COUNTA($E$3:J$3))=0,"",OFFSET(Nafnalisti!$C$3,MATCH($C18,Nafnalisti!$B$4:$B$425,0),COUNTA($E$3:J$3)))</f>
        <v/>
      </c>
      <c r="K18" s="63" t="str">
        <f ca="1">IF(OFFSET(Nafnalisti!$C$3,MATCH($C18,Nafnalisti!$B$4:$B$425,0),COUNTA($E$3:K$3))=0,"",OFFSET(Nafnalisti!$C$3,MATCH($C18,Nafnalisti!$B$4:$B$425,0),COUNTA($E$3:K$3)))</f>
        <v/>
      </c>
      <c r="L18" s="63" t="str">
        <f ca="1">IF(OFFSET(Nafnalisti!$C$3,MATCH($C18,Nafnalisti!$B$4:$B$425,0),COUNTA($E$3:L$3))=0,"",OFFSET(Nafnalisti!$C$3,MATCH($C18,Nafnalisti!$B$4:$B$425,0),COUNTA($E$3:L$3)))</f>
        <v/>
      </c>
      <c r="M18" s="63" t="str">
        <f ca="1">IF(OFFSET(Nafnalisti!$C$3,MATCH($C18,Nafnalisti!$B$4:$B$425,0),COUNTA($E$3:M$3))=0,"",OFFSET(Nafnalisti!$C$3,MATCH($C18,Nafnalisti!$B$4:$B$425,0),COUNTA($E$3:M$3)))</f>
        <v/>
      </c>
      <c r="N18" s="63" t="str">
        <f ca="1">IF(OFFSET(Nafnalisti!$C$3,MATCH($C18,Nafnalisti!$B$4:$B$425,0),COUNTA($E$3:N$3))=0,"",OFFSET(Nafnalisti!$C$3,MATCH($C18,Nafnalisti!$B$4:$B$425,0),COUNTA($E$3:N$3)))</f>
        <v/>
      </c>
      <c r="Q18" s="1"/>
      <c r="T18" s="1"/>
    </row>
    <row r="19" spans="1:20" ht="17.25" customHeight="1" x14ac:dyDescent="0.2">
      <c r="A19" s="72">
        <f ca="1">IF(COUNT($A$4:A18)+1&gt;MAX(Nafnalisti!$T$4:$T$425),"",A18+1)</f>
        <v>16</v>
      </c>
      <c r="B19" s="73">
        <f ca="1">IF(A19="","",IFERROR(INDEX(Úrvinnsla!$J$2:$J$71,MATCH($A19,Úrvinnsla!$N$2:$N$71,0)),""))</f>
        <v>15</v>
      </c>
      <c r="C19" s="74" t="str">
        <f ca="1">IF(A19="","",IFERROR(INDEX(Úrvinnsla!$K$2:$K$71,MATCH($A19,Úrvinnsla!$N$2:$N$71,0)),""))</f>
        <v>Haraldur - Ragnar - Sigurður S - Sigurður V</v>
      </c>
      <c r="D19" s="75">
        <f ca="1">IFERROR(INDEX(Úrvinnsla!$L$2:$L$71,MATCH($A19,Úrvinnsla!$N$2:$N$71,0)),"")</f>
        <v>593.00009999999997</v>
      </c>
      <c r="E19" s="63">
        <f ca="1">IF(OFFSET(Nafnalisti!$C$3,MATCH($C19,Nafnalisti!$B$4:$B$425,0),COUNTA($E$3:E$3))=0,"",OFFSET(Nafnalisti!$C$3,MATCH($C19,Nafnalisti!$B$4:$B$425,0),COUNTA($E$3:E$3)))</f>
        <v>121</v>
      </c>
      <c r="F19" s="63">
        <f ca="1">IF(OFFSET(Nafnalisti!$C$3,MATCH($C19,Nafnalisti!$B$4:$B$425,0),COUNTA($E$3:F$3))=0,"",OFFSET(Nafnalisti!$C$3,MATCH($C19,Nafnalisti!$B$4:$B$425,0),COUNTA($E$3:F$3)))</f>
        <v>115</v>
      </c>
      <c r="G19" s="63">
        <f ca="1">IF(OFFSET(Nafnalisti!$C$3,MATCH($C19,Nafnalisti!$B$4:$B$425,0),COUNTA($E$3:G$3))=0,"",OFFSET(Nafnalisti!$C$3,MATCH($C19,Nafnalisti!$B$4:$B$425,0),COUNTA($E$3:G$3)))</f>
        <v>117</v>
      </c>
      <c r="H19" s="63">
        <f ca="1">IF(OFFSET(Nafnalisti!$C$3,MATCH($C19,Nafnalisti!$B$4:$B$425,0),COUNTA($E$3:H$3))=0,"",OFFSET(Nafnalisti!$C$3,MATCH($C19,Nafnalisti!$B$4:$B$425,0),COUNTA($E$3:H$3)))</f>
        <v>122</v>
      </c>
      <c r="I19" s="63">
        <f ca="1">IF(OFFSET(Nafnalisti!$C$3,MATCH($C19,Nafnalisti!$B$4:$B$425,0),COUNTA($E$3:I$3))=0,"",OFFSET(Nafnalisti!$C$3,MATCH($C19,Nafnalisti!$B$4:$B$425,0),COUNTA($E$3:I$3)))</f>
        <v>118</v>
      </c>
      <c r="J19" s="63" t="str">
        <f ca="1">IF(OFFSET(Nafnalisti!$C$3,MATCH($C19,Nafnalisti!$B$4:$B$425,0),COUNTA($E$3:J$3))=0,"",OFFSET(Nafnalisti!$C$3,MATCH($C19,Nafnalisti!$B$4:$B$425,0),COUNTA($E$3:J$3)))</f>
        <v/>
      </c>
      <c r="K19" s="63" t="str">
        <f ca="1">IF(OFFSET(Nafnalisti!$C$3,MATCH($C19,Nafnalisti!$B$4:$B$425,0),COUNTA($E$3:K$3))=0,"",OFFSET(Nafnalisti!$C$3,MATCH($C19,Nafnalisti!$B$4:$B$425,0),COUNTA($E$3:K$3)))</f>
        <v/>
      </c>
      <c r="L19" s="63" t="str">
        <f ca="1">IF(OFFSET(Nafnalisti!$C$3,MATCH($C19,Nafnalisti!$B$4:$B$425,0),COUNTA($E$3:L$3))=0,"",OFFSET(Nafnalisti!$C$3,MATCH($C19,Nafnalisti!$B$4:$B$425,0),COUNTA($E$3:L$3)))</f>
        <v/>
      </c>
      <c r="M19" s="63" t="str">
        <f ca="1">IF(OFFSET(Nafnalisti!$C$3,MATCH($C19,Nafnalisti!$B$4:$B$425,0),COUNTA($E$3:M$3))=0,"",OFFSET(Nafnalisti!$C$3,MATCH($C19,Nafnalisti!$B$4:$B$425,0),COUNTA($E$3:M$3)))</f>
        <v/>
      </c>
      <c r="N19" s="63" t="str">
        <f ca="1">IF(OFFSET(Nafnalisti!$C$3,MATCH($C19,Nafnalisti!$B$4:$B$425,0),COUNTA($E$3:N$3))=0,"",OFFSET(Nafnalisti!$C$3,MATCH($C19,Nafnalisti!$B$4:$B$425,0),COUNTA($E$3:N$3)))</f>
        <v/>
      </c>
      <c r="Q19" s="1"/>
      <c r="T19" s="1"/>
    </row>
    <row r="20" spans="1:20" ht="17.25" customHeight="1" x14ac:dyDescent="0.2">
      <c r="A20" s="72">
        <f ca="1">IF(COUNT($A$4:A19)+1&gt;MAX(Nafnalisti!$T$4:$T$425),"",A19+1)</f>
        <v>17</v>
      </c>
      <c r="B20" s="73">
        <f ca="1">IF(A20="","",IFERROR(INDEX(Úrvinnsla!$J$2:$J$71,MATCH($A20,Úrvinnsla!$N$2:$N$71,0)),""))</f>
        <v>22</v>
      </c>
      <c r="C20" s="74" t="str">
        <f ca="1">IF(A20="","",IFERROR(INDEX(Úrvinnsla!$K$2:$K$71,MATCH($A20,Úrvinnsla!$N$2:$N$71,0)),""))</f>
        <v>Björgvin - Gunnar - Jón - Sævar</v>
      </c>
      <c r="D20" s="75">
        <f ca="1">IFERROR(INDEX(Úrvinnsla!$L$2:$L$71,MATCH($A20,Úrvinnsla!$N$2:$N$71,0)),"")</f>
        <v>596.00009999999997</v>
      </c>
      <c r="E20" s="63">
        <f ca="1">IF(OFFSET(Nafnalisti!$C$3,MATCH($C20,Nafnalisti!$B$4:$B$425,0),COUNTA($E$3:E$3))=0,"",OFFSET(Nafnalisti!$C$3,MATCH($C20,Nafnalisti!$B$4:$B$425,0),COUNTA($E$3:E$3)))</f>
        <v>117</v>
      </c>
      <c r="F20" s="63">
        <f ca="1">IF(OFFSET(Nafnalisti!$C$3,MATCH($C20,Nafnalisti!$B$4:$B$425,0),COUNTA($E$3:F$3))=0,"",OFFSET(Nafnalisti!$C$3,MATCH($C20,Nafnalisti!$B$4:$B$425,0),COUNTA($E$3:F$3)))</f>
        <v>125</v>
      </c>
      <c r="G20" s="63">
        <f ca="1">IF(OFFSET(Nafnalisti!$C$3,MATCH($C20,Nafnalisti!$B$4:$B$425,0),COUNTA($E$3:G$3))=0,"",OFFSET(Nafnalisti!$C$3,MATCH($C20,Nafnalisti!$B$4:$B$425,0),COUNTA($E$3:G$3)))</f>
        <v>118</v>
      </c>
      <c r="H20" s="63">
        <f ca="1">IF(OFFSET(Nafnalisti!$C$3,MATCH($C20,Nafnalisti!$B$4:$B$425,0),COUNTA($E$3:H$3))=0,"",OFFSET(Nafnalisti!$C$3,MATCH($C20,Nafnalisti!$B$4:$B$425,0),COUNTA($E$3:H$3)))</f>
        <v>119</v>
      </c>
      <c r="I20" s="63">
        <f ca="1">IF(OFFSET(Nafnalisti!$C$3,MATCH($C20,Nafnalisti!$B$4:$B$425,0),COUNTA($E$3:I$3))=0,"",OFFSET(Nafnalisti!$C$3,MATCH($C20,Nafnalisti!$B$4:$B$425,0),COUNTA($E$3:I$3)))</f>
        <v>117</v>
      </c>
      <c r="J20" s="63" t="str">
        <f ca="1">IF(OFFSET(Nafnalisti!$C$3,MATCH($C20,Nafnalisti!$B$4:$B$425,0),COUNTA($E$3:J$3))=0,"",OFFSET(Nafnalisti!$C$3,MATCH($C20,Nafnalisti!$B$4:$B$425,0),COUNTA($E$3:J$3)))</f>
        <v/>
      </c>
      <c r="K20" s="63" t="str">
        <f ca="1">IF(OFFSET(Nafnalisti!$C$3,MATCH($C20,Nafnalisti!$B$4:$B$425,0),COUNTA($E$3:K$3))=0,"",OFFSET(Nafnalisti!$C$3,MATCH($C20,Nafnalisti!$B$4:$B$425,0),COUNTA($E$3:K$3)))</f>
        <v/>
      </c>
      <c r="L20" s="63" t="str">
        <f ca="1">IF(OFFSET(Nafnalisti!$C$3,MATCH($C20,Nafnalisti!$B$4:$B$425,0),COUNTA($E$3:L$3))=0,"",OFFSET(Nafnalisti!$C$3,MATCH($C20,Nafnalisti!$B$4:$B$425,0),COUNTA($E$3:L$3)))</f>
        <v/>
      </c>
      <c r="M20" s="63" t="str">
        <f ca="1">IF(OFFSET(Nafnalisti!$C$3,MATCH($C20,Nafnalisti!$B$4:$B$425,0),COUNTA($E$3:M$3))=0,"",OFFSET(Nafnalisti!$C$3,MATCH($C20,Nafnalisti!$B$4:$B$425,0),COUNTA($E$3:M$3)))</f>
        <v/>
      </c>
      <c r="N20" s="63" t="str">
        <f ca="1">IF(OFFSET(Nafnalisti!$C$3,MATCH($C20,Nafnalisti!$B$4:$B$425,0),COUNTA($E$3:N$3))=0,"",OFFSET(Nafnalisti!$C$3,MATCH($C20,Nafnalisti!$B$4:$B$425,0),COUNTA($E$3:N$3)))</f>
        <v/>
      </c>
      <c r="Q20" s="1"/>
      <c r="T20" s="1"/>
    </row>
    <row r="21" spans="1:20" ht="17.25" customHeight="1" x14ac:dyDescent="0.2">
      <c r="A21" s="72">
        <f ca="1">IF(COUNT($A$4:A20)+1&gt;MAX(Nafnalisti!$T$4:$T$425),"",A20+1)</f>
        <v>18</v>
      </c>
      <c r="B21" s="73">
        <f ca="1">IF(A21="","",IFERROR(INDEX(Úrvinnsla!$J$2:$J$71,MATCH($A21,Úrvinnsla!$N$2:$N$71,0)),""))</f>
        <v>65</v>
      </c>
      <c r="C21" s="74" t="str">
        <f ca="1">IF(A21="","",IFERROR(INDEX(Úrvinnsla!$K$2:$K$71,MATCH($A21,Úrvinnsla!$N$2:$N$71,0)),""))</f>
        <v>Ásgeir I - Ásgeir N - Einar - Elliði</v>
      </c>
      <c r="D21" s="75">
        <f ca="1">IFERROR(INDEX(Úrvinnsla!$L$2:$L$71,MATCH($A21,Úrvinnsla!$N$2:$N$71,0)),"")</f>
        <v>597.00009999999997</v>
      </c>
      <c r="E21" s="63">
        <f ca="1">IF(OFFSET(Nafnalisti!$C$3,MATCH($C21,Nafnalisti!$B$4:$B$425,0),COUNTA($E$3:E$3))=0,"",OFFSET(Nafnalisti!$C$3,MATCH($C21,Nafnalisti!$B$4:$B$425,0),COUNTA($E$3:E$3)))</f>
        <v>121</v>
      </c>
      <c r="F21" s="63">
        <f ca="1">IF(OFFSET(Nafnalisti!$C$3,MATCH($C21,Nafnalisti!$B$4:$B$425,0),COUNTA($E$3:F$3))=0,"",OFFSET(Nafnalisti!$C$3,MATCH($C21,Nafnalisti!$B$4:$B$425,0),COUNTA($E$3:F$3)))</f>
        <v>119</v>
      </c>
      <c r="G21" s="63">
        <f ca="1">IF(OFFSET(Nafnalisti!$C$3,MATCH($C21,Nafnalisti!$B$4:$B$425,0),COUNTA($E$3:G$3))=0,"",OFFSET(Nafnalisti!$C$3,MATCH($C21,Nafnalisti!$B$4:$B$425,0),COUNTA($E$3:G$3)))</f>
        <v>116</v>
      </c>
      <c r="H21" s="63">
        <f ca="1">IF(OFFSET(Nafnalisti!$C$3,MATCH($C21,Nafnalisti!$B$4:$B$425,0),COUNTA($E$3:H$3))=0,"",OFFSET(Nafnalisti!$C$3,MATCH($C21,Nafnalisti!$B$4:$B$425,0),COUNTA($E$3:H$3)))</f>
        <v>120</v>
      </c>
      <c r="I21" s="63">
        <f ca="1">IF(OFFSET(Nafnalisti!$C$3,MATCH($C21,Nafnalisti!$B$4:$B$425,0),COUNTA($E$3:I$3))=0,"",OFFSET(Nafnalisti!$C$3,MATCH($C21,Nafnalisti!$B$4:$B$425,0),COUNTA($E$3:I$3)))</f>
        <v>121</v>
      </c>
      <c r="J21" s="63" t="str">
        <f ca="1">IF(OFFSET(Nafnalisti!$C$3,MATCH($C21,Nafnalisti!$B$4:$B$425,0),COUNTA($E$3:J$3))=0,"",OFFSET(Nafnalisti!$C$3,MATCH($C21,Nafnalisti!$B$4:$B$425,0),COUNTA($E$3:J$3)))</f>
        <v/>
      </c>
      <c r="K21" s="63" t="str">
        <f ca="1">IF(OFFSET(Nafnalisti!$C$3,MATCH($C21,Nafnalisti!$B$4:$B$425,0),COUNTA($E$3:K$3))=0,"",OFFSET(Nafnalisti!$C$3,MATCH($C21,Nafnalisti!$B$4:$B$425,0),COUNTA($E$3:K$3)))</f>
        <v/>
      </c>
      <c r="L21" s="63" t="str">
        <f ca="1">IF(OFFSET(Nafnalisti!$C$3,MATCH($C21,Nafnalisti!$B$4:$B$425,0),COUNTA($E$3:L$3))=0,"",OFFSET(Nafnalisti!$C$3,MATCH($C21,Nafnalisti!$B$4:$B$425,0),COUNTA($E$3:L$3)))</f>
        <v/>
      </c>
      <c r="M21" s="63" t="str">
        <f ca="1">IF(OFFSET(Nafnalisti!$C$3,MATCH($C21,Nafnalisti!$B$4:$B$425,0),COUNTA($E$3:M$3))=0,"",OFFSET(Nafnalisti!$C$3,MATCH($C21,Nafnalisti!$B$4:$B$425,0),COUNTA($E$3:M$3)))</f>
        <v/>
      </c>
      <c r="N21" s="63" t="str">
        <f ca="1">IF(OFFSET(Nafnalisti!$C$3,MATCH($C21,Nafnalisti!$B$4:$B$425,0),COUNTA($E$3:N$3))=0,"",OFFSET(Nafnalisti!$C$3,MATCH($C21,Nafnalisti!$B$4:$B$425,0),COUNTA($E$3:N$3)))</f>
        <v/>
      </c>
      <c r="Q21" s="1"/>
      <c r="T21" s="1"/>
    </row>
    <row r="22" spans="1:20" ht="17.25" customHeight="1" x14ac:dyDescent="0.2">
      <c r="A22" s="72">
        <f ca="1">IF(COUNT($A$4:A21)+1&gt;MAX(Nafnalisti!$T$4:$T$425),"",A21+1)</f>
        <v>19</v>
      </c>
      <c r="B22" s="73">
        <f ca="1">IF(A22="","",IFERROR(INDEX(Úrvinnsla!$J$2:$J$71,MATCH($A22,Úrvinnsla!$N$2:$N$71,0)),""))</f>
        <v>46</v>
      </c>
      <c r="C22" s="74" t="str">
        <f ca="1">IF(A22="","",IFERROR(INDEX(Úrvinnsla!$K$2:$K$71,MATCH($A22,Úrvinnsla!$N$2:$N$71,0)),""))</f>
        <v>Gísli - Hjalti - Jón P - Jón K - Sigurbjörn</v>
      </c>
      <c r="D22" s="75">
        <f ca="1">IFERROR(INDEX(Úrvinnsla!$L$2:$L$71,MATCH($A22,Úrvinnsla!$N$2:$N$71,0)),"")</f>
        <v>598.00009999999997</v>
      </c>
      <c r="E22" s="63">
        <f ca="1">IF(OFFSET(Nafnalisti!$C$3,MATCH($C22,Nafnalisti!$B$4:$B$425,0),COUNTA($E$3:E$3))=0,"",OFFSET(Nafnalisti!$C$3,MATCH($C22,Nafnalisti!$B$4:$B$425,0),COUNTA($E$3:E$3)))</f>
        <v>123</v>
      </c>
      <c r="F22" s="63">
        <f ca="1">IF(OFFSET(Nafnalisti!$C$3,MATCH($C22,Nafnalisti!$B$4:$B$425,0),COUNTA($E$3:F$3))=0,"",OFFSET(Nafnalisti!$C$3,MATCH($C22,Nafnalisti!$B$4:$B$425,0),COUNTA($E$3:F$3)))</f>
        <v>120</v>
      </c>
      <c r="G22" s="63">
        <f ca="1">IF(OFFSET(Nafnalisti!$C$3,MATCH($C22,Nafnalisti!$B$4:$B$425,0),COUNTA($E$3:G$3))=0,"",OFFSET(Nafnalisti!$C$3,MATCH($C22,Nafnalisti!$B$4:$B$425,0),COUNTA($E$3:G$3)))</f>
        <v>115</v>
      </c>
      <c r="H22" s="63">
        <f ca="1">IF(OFFSET(Nafnalisti!$C$3,MATCH($C22,Nafnalisti!$B$4:$B$425,0),COUNTA($E$3:H$3))=0,"",OFFSET(Nafnalisti!$C$3,MATCH($C22,Nafnalisti!$B$4:$B$425,0),COUNTA($E$3:H$3)))</f>
        <v>121</v>
      </c>
      <c r="I22" s="63">
        <f ca="1">IF(OFFSET(Nafnalisti!$C$3,MATCH($C22,Nafnalisti!$B$4:$B$425,0),COUNTA($E$3:I$3))=0,"",OFFSET(Nafnalisti!$C$3,MATCH($C22,Nafnalisti!$B$4:$B$425,0),COUNTA($E$3:I$3)))</f>
        <v>119</v>
      </c>
      <c r="J22" s="63" t="str">
        <f ca="1">IF(OFFSET(Nafnalisti!$C$3,MATCH($C22,Nafnalisti!$B$4:$B$425,0),COUNTA($E$3:J$3))=0,"",OFFSET(Nafnalisti!$C$3,MATCH($C22,Nafnalisti!$B$4:$B$425,0),COUNTA($E$3:J$3)))</f>
        <v/>
      </c>
      <c r="K22" s="63" t="str">
        <f ca="1">IF(OFFSET(Nafnalisti!$C$3,MATCH($C22,Nafnalisti!$B$4:$B$425,0),COUNTA($E$3:K$3))=0,"",OFFSET(Nafnalisti!$C$3,MATCH($C22,Nafnalisti!$B$4:$B$425,0),COUNTA($E$3:K$3)))</f>
        <v/>
      </c>
      <c r="L22" s="63" t="str">
        <f ca="1">IF(OFFSET(Nafnalisti!$C$3,MATCH($C22,Nafnalisti!$B$4:$B$425,0),COUNTA($E$3:L$3))=0,"",OFFSET(Nafnalisti!$C$3,MATCH($C22,Nafnalisti!$B$4:$B$425,0),COUNTA($E$3:L$3)))</f>
        <v/>
      </c>
      <c r="M22" s="63" t="str">
        <f ca="1">IF(OFFSET(Nafnalisti!$C$3,MATCH($C22,Nafnalisti!$B$4:$B$425,0),COUNTA($E$3:M$3))=0,"",OFFSET(Nafnalisti!$C$3,MATCH($C22,Nafnalisti!$B$4:$B$425,0),COUNTA($E$3:M$3)))</f>
        <v/>
      </c>
      <c r="N22" s="63" t="str">
        <f ca="1">IF(OFFSET(Nafnalisti!$C$3,MATCH($C22,Nafnalisti!$B$4:$B$425,0),COUNTA($E$3:N$3))=0,"",OFFSET(Nafnalisti!$C$3,MATCH($C22,Nafnalisti!$B$4:$B$425,0),COUNTA($E$3:N$3)))</f>
        <v/>
      </c>
      <c r="Q22" s="1"/>
      <c r="T22" s="1"/>
    </row>
    <row r="23" spans="1:20" ht="17.25" customHeight="1" x14ac:dyDescent="0.2">
      <c r="A23" s="72">
        <f ca="1">IF(COUNT($A$4:A22)+1&gt;MAX(Nafnalisti!$T$4:$T$425),"",A22+1)</f>
        <v>20</v>
      </c>
      <c r="B23" s="73">
        <f ca="1">IF(A23="","",IFERROR(INDEX(Úrvinnsla!$J$2:$J$71,MATCH($A23,Úrvinnsla!$N$2:$N$71,0)),""))</f>
        <v>21</v>
      </c>
      <c r="C23" s="74" t="str">
        <f ca="1">IF(A23="","",IFERROR(INDEX(Úrvinnsla!$K$2:$K$71,MATCH($A23,Úrvinnsla!$N$2:$N$71,0)),""))</f>
        <v>Gunnar - Kjartan - Magnús - Sveinn</v>
      </c>
      <c r="D23" s="75">
        <f ca="1">IFERROR(INDEX(Úrvinnsla!$L$2:$L$71,MATCH($A23,Úrvinnsla!$N$2:$N$71,0)),"")</f>
        <v>598.00009999999997</v>
      </c>
      <c r="E23" s="63">
        <f ca="1">IF(OFFSET(Nafnalisti!$C$3,MATCH($C23,Nafnalisti!$B$4:$B$425,0),COUNTA($E$3:E$3))=0,"",OFFSET(Nafnalisti!$C$3,MATCH($C23,Nafnalisti!$B$4:$B$425,0),COUNTA($E$3:E$3)))</f>
        <v>118</v>
      </c>
      <c r="F23" s="63">
        <f ca="1">IF(OFFSET(Nafnalisti!$C$3,MATCH($C23,Nafnalisti!$B$4:$B$425,0),COUNTA($E$3:F$3))=0,"",OFFSET(Nafnalisti!$C$3,MATCH($C23,Nafnalisti!$B$4:$B$425,0),COUNTA($E$3:F$3)))</f>
        <v>123</v>
      </c>
      <c r="G23" s="63">
        <f ca="1">IF(OFFSET(Nafnalisti!$C$3,MATCH($C23,Nafnalisti!$B$4:$B$425,0),COUNTA($E$3:G$3))=0,"",OFFSET(Nafnalisti!$C$3,MATCH($C23,Nafnalisti!$B$4:$B$425,0),COUNTA($E$3:G$3)))</f>
        <v>115</v>
      </c>
      <c r="H23" s="63">
        <f ca="1">IF(OFFSET(Nafnalisti!$C$3,MATCH($C23,Nafnalisti!$B$4:$B$425,0),COUNTA($E$3:H$3))=0,"",OFFSET(Nafnalisti!$C$3,MATCH($C23,Nafnalisti!$B$4:$B$425,0),COUNTA($E$3:H$3)))</f>
        <v>117</v>
      </c>
      <c r="I23" s="63">
        <f ca="1">IF(OFFSET(Nafnalisti!$C$3,MATCH($C23,Nafnalisti!$B$4:$B$425,0),COUNTA($E$3:I$3))=0,"",OFFSET(Nafnalisti!$C$3,MATCH($C23,Nafnalisti!$B$4:$B$425,0),COUNTA($E$3:I$3)))</f>
        <v>125</v>
      </c>
      <c r="J23" s="63" t="str">
        <f ca="1">IF(OFFSET(Nafnalisti!$C$3,MATCH($C23,Nafnalisti!$B$4:$B$425,0),COUNTA($E$3:J$3))=0,"",OFFSET(Nafnalisti!$C$3,MATCH($C23,Nafnalisti!$B$4:$B$425,0),COUNTA($E$3:J$3)))</f>
        <v/>
      </c>
      <c r="K23" s="63" t="str">
        <f ca="1">IF(OFFSET(Nafnalisti!$C$3,MATCH($C23,Nafnalisti!$B$4:$B$425,0),COUNTA($E$3:K$3))=0,"",OFFSET(Nafnalisti!$C$3,MATCH($C23,Nafnalisti!$B$4:$B$425,0),COUNTA($E$3:K$3)))</f>
        <v/>
      </c>
      <c r="L23" s="63" t="str">
        <f ca="1">IF(OFFSET(Nafnalisti!$C$3,MATCH($C23,Nafnalisti!$B$4:$B$425,0),COUNTA($E$3:L$3))=0,"",OFFSET(Nafnalisti!$C$3,MATCH($C23,Nafnalisti!$B$4:$B$425,0),COUNTA($E$3:L$3)))</f>
        <v/>
      </c>
      <c r="M23" s="63" t="str">
        <f ca="1">IF(OFFSET(Nafnalisti!$C$3,MATCH($C23,Nafnalisti!$B$4:$B$425,0),COUNTA($E$3:M$3))=0,"",OFFSET(Nafnalisti!$C$3,MATCH($C23,Nafnalisti!$B$4:$B$425,0),COUNTA($E$3:M$3)))</f>
        <v/>
      </c>
      <c r="N23" s="63" t="str">
        <f ca="1">IF(OFFSET(Nafnalisti!$C$3,MATCH($C23,Nafnalisti!$B$4:$B$425,0),COUNTA($E$3:N$3))=0,"",OFFSET(Nafnalisti!$C$3,MATCH($C23,Nafnalisti!$B$4:$B$425,0),COUNTA($E$3:N$3)))</f>
        <v/>
      </c>
      <c r="Q23" s="1"/>
      <c r="T23" s="1"/>
    </row>
    <row r="24" spans="1:20" ht="17.25" customHeight="1" x14ac:dyDescent="0.2">
      <c r="A24" s="72">
        <f ca="1">IF(COUNT($A$4:A23)+1&gt;MAX(Nafnalisti!$T$4:$T$425),"",A23+1)</f>
        <v>21</v>
      </c>
      <c r="B24" s="73">
        <f ca="1">IF(A24="","",IFERROR(INDEX(Úrvinnsla!$J$2:$J$71,MATCH($A24,Úrvinnsla!$N$2:$N$71,0)),""))</f>
        <v>19</v>
      </c>
      <c r="C24" s="74" t="str">
        <f ca="1">IF(A24="","",IFERROR(INDEX(Úrvinnsla!$K$2:$K$71,MATCH($A24,Úrvinnsla!$N$2:$N$71,0)),""))</f>
        <v>Halldór - Jóhann - Sigurður - Þorbjörn</v>
      </c>
      <c r="D24" s="75">
        <f ca="1">IFERROR(INDEX(Úrvinnsla!$L$2:$L$71,MATCH($A24,Úrvinnsla!$N$2:$N$71,0)),"")</f>
        <v>599.00009999999997</v>
      </c>
      <c r="E24" s="63">
        <f ca="1">IF(OFFSET(Nafnalisti!$C$3,MATCH($C24,Nafnalisti!$B$4:$B$425,0),COUNTA($E$3:E$3))=0,"",OFFSET(Nafnalisti!$C$3,MATCH($C24,Nafnalisti!$B$4:$B$425,0),COUNTA($E$3:E$3)))</f>
        <v>124</v>
      </c>
      <c r="F24" s="63">
        <f ca="1">IF(OFFSET(Nafnalisti!$C$3,MATCH($C24,Nafnalisti!$B$4:$B$425,0),COUNTA($E$3:F$3))=0,"",OFFSET(Nafnalisti!$C$3,MATCH($C24,Nafnalisti!$B$4:$B$425,0),COUNTA($E$3:F$3)))</f>
        <v>117</v>
      </c>
      <c r="G24" s="63">
        <f ca="1">IF(OFFSET(Nafnalisti!$C$3,MATCH($C24,Nafnalisti!$B$4:$B$425,0),COUNTA($E$3:G$3))=0,"",OFFSET(Nafnalisti!$C$3,MATCH($C24,Nafnalisti!$B$4:$B$425,0),COUNTA($E$3:G$3)))</f>
        <v>117</v>
      </c>
      <c r="H24" s="63">
        <f ca="1">IF(OFFSET(Nafnalisti!$C$3,MATCH($C24,Nafnalisti!$B$4:$B$425,0),COUNTA($E$3:H$3))=0,"",OFFSET(Nafnalisti!$C$3,MATCH($C24,Nafnalisti!$B$4:$B$425,0),COUNTA($E$3:H$3)))</f>
        <v>121</v>
      </c>
      <c r="I24" s="63">
        <f ca="1">IF(OFFSET(Nafnalisti!$C$3,MATCH($C24,Nafnalisti!$B$4:$B$425,0),COUNTA($E$3:I$3))=0,"",OFFSET(Nafnalisti!$C$3,MATCH($C24,Nafnalisti!$B$4:$B$425,0),COUNTA($E$3:I$3)))</f>
        <v>120</v>
      </c>
      <c r="J24" s="63" t="str">
        <f ca="1">IF(OFFSET(Nafnalisti!$C$3,MATCH($C24,Nafnalisti!$B$4:$B$425,0),COUNTA($E$3:J$3))=0,"",OFFSET(Nafnalisti!$C$3,MATCH($C24,Nafnalisti!$B$4:$B$425,0),COUNTA($E$3:J$3)))</f>
        <v/>
      </c>
      <c r="K24" s="63" t="str">
        <f ca="1">IF(OFFSET(Nafnalisti!$C$3,MATCH($C24,Nafnalisti!$B$4:$B$425,0),COUNTA($E$3:K$3))=0,"",OFFSET(Nafnalisti!$C$3,MATCH($C24,Nafnalisti!$B$4:$B$425,0),COUNTA($E$3:K$3)))</f>
        <v/>
      </c>
      <c r="L24" s="63" t="str">
        <f ca="1">IF(OFFSET(Nafnalisti!$C$3,MATCH($C24,Nafnalisti!$B$4:$B$425,0),COUNTA($E$3:L$3))=0,"",OFFSET(Nafnalisti!$C$3,MATCH($C24,Nafnalisti!$B$4:$B$425,0),COUNTA($E$3:L$3)))</f>
        <v/>
      </c>
      <c r="M24" s="63" t="str">
        <f ca="1">IF(OFFSET(Nafnalisti!$C$3,MATCH($C24,Nafnalisti!$B$4:$B$425,0),COUNTA($E$3:M$3))=0,"",OFFSET(Nafnalisti!$C$3,MATCH($C24,Nafnalisti!$B$4:$B$425,0),COUNTA($E$3:M$3)))</f>
        <v/>
      </c>
      <c r="N24" s="63" t="str">
        <f ca="1">IF(OFFSET(Nafnalisti!$C$3,MATCH($C24,Nafnalisti!$B$4:$B$425,0),COUNTA($E$3:N$3))=0,"",OFFSET(Nafnalisti!$C$3,MATCH($C24,Nafnalisti!$B$4:$B$425,0),COUNTA($E$3:N$3)))</f>
        <v/>
      </c>
      <c r="Q24" s="1"/>
      <c r="T24" s="1"/>
    </row>
    <row r="25" spans="1:20" ht="17.25" customHeight="1" x14ac:dyDescent="0.2">
      <c r="A25" s="72">
        <f ca="1">IF(COUNT($A$4:A24)+1&gt;MAX(Nafnalisti!$T$4:$T$425),"",A24+1)</f>
        <v>22</v>
      </c>
      <c r="B25" s="73">
        <f ca="1">IF(A25="","",IFERROR(INDEX(Úrvinnsla!$J$2:$J$71,MATCH($A25,Úrvinnsla!$N$2:$N$71,0)),""))</f>
        <v>50</v>
      </c>
      <c r="C25" s="74" t="str">
        <f ca="1">IF(A25="","",IFERROR(INDEX(Úrvinnsla!$K$2:$K$71,MATCH($A25,Úrvinnsla!$N$2:$N$71,0)),""))</f>
        <v>Ingi - Jón - Kristján - Steinþór</v>
      </c>
      <c r="D25" s="75">
        <f ca="1">IFERROR(INDEX(Úrvinnsla!$L$2:$L$71,MATCH($A25,Úrvinnsla!$N$2:$N$71,0)),"")</f>
        <v>601.00009999999997</v>
      </c>
      <c r="E25" s="63">
        <f ca="1">IF(OFFSET(Nafnalisti!$C$3,MATCH($C25,Nafnalisti!$B$4:$B$425,0),COUNTA($E$3:E$3))=0,"",OFFSET(Nafnalisti!$C$3,MATCH($C25,Nafnalisti!$B$4:$B$425,0),COUNTA($E$3:E$3)))</f>
        <v>119</v>
      </c>
      <c r="F25" s="63">
        <f ca="1">IF(OFFSET(Nafnalisti!$C$3,MATCH($C25,Nafnalisti!$B$4:$B$425,0),COUNTA($E$3:F$3))=0,"",OFFSET(Nafnalisti!$C$3,MATCH($C25,Nafnalisti!$B$4:$B$425,0),COUNTA($E$3:F$3)))</f>
        <v>124</v>
      </c>
      <c r="G25" s="63">
        <f ca="1">IF(OFFSET(Nafnalisti!$C$3,MATCH($C25,Nafnalisti!$B$4:$B$425,0),COUNTA($E$3:G$3))=0,"",OFFSET(Nafnalisti!$C$3,MATCH($C25,Nafnalisti!$B$4:$B$425,0),COUNTA($E$3:G$3)))</f>
        <v>120</v>
      </c>
      <c r="H25" s="63">
        <f ca="1">IF(OFFSET(Nafnalisti!$C$3,MATCH($C25,Nafnalisti!$B$4:$B$425,0),COUNTA($E$3:H$3))=0,"",OFFSET(Nafnalisti!$C$3,MATCH($C25,Nafnalisti!$B$4:$B$425,0),COUNTA($E$3:H$3)))</f>
        <v>120</v>
      </c>
      <c r="I25" s="63">
        <f ca="1">IF(OFFSET(Nafnalisti!$C$3,MATCH($C25,Nafnalisti!$B$4:$B$425,0),COUNTA($E$3:I$3))=0,"",OFFSET(Nafnalisti!$C$3,MATCH($C25,Nafnalisti!$B$4:$B$425,0),COUNTA($E$3:I$3)))</f>
        <v>118</v>
      </c>
      <c r="J25" s="63" t="str">
        <f ca="1">IF(OFFSET(Nafnalisti!$C$3,MATCH($C25,Nafnalisti!$B$4:$B$425,0),COUNTA($E$3:J$3))=0,"",OFFSET(Nafnalisti!$C$3,MATCH($C25,Nafnalisti!$B$4:$B$425,0),COUNTA($E$3:J$3)))</f>
        <v/>
      </c>
      <c r="K25" s="63" t="str">
        <f ca="1">IF(OFFSET(Nafnalisti!$C$3,MATCH($C25,Nafnalisti!$B$4:$B$425,0),COUNTA($E$3:K$3))=0,"",OFFSET(Nafnalisti!$C$3,MATCH($C25,Nafnalisti!$B$4:$B$425,0),COUNTA($E$3:K$3)))</f>
        <v/>
      </c>
      <c r="L25" s="63" t="str">
        <f ca="1">IF(OFFSET(Nafnalisti!$C$3,MATCH($C25,Nafnalisti!$B$4:$B$425,0),COUNTA($E$3:L$3))=0,"",OFFSET(Nafnalisti!$C$3,MATCH($C25,Nafnalisti!$B$4:$B$425,0),COUNTA($E$3:L$3)))</f>
        <v/>
      </c>
      <c r="M25" s="63" t="str">
        <f ca="1">IF(OFFSET(Nafnalisti!$C$3,MATCH($C25,Nafnalisti!$B$4:$B$425,0),COUNTA($E$3:M$3))=0,"",OFFSET(Nafnalisti!$C$3,MATCH($C25,Nafnalisti!$B$4:$B$425,0),COUNTA($E$3:M$3)))</f>
        <v/>
      </c>
      <c r="N25" s="63" t="str">
        <f ca="1">IF(OFFSET(Nafnalisti!$C$3,MATCH($C25,Nafnalisti!$B$4:$B$425,0),COUNTA($E$3:N$3))=0,"",OFFSET(Nafnalisti!$C$3,MATCH($C25,Nafnalisti!$B$4:$B$425,0),COUNTA($E$3:N$3)))</f>
        <v/>
      </c>
      <c r="Q25" s="1"/>
      <c r="T25" s="1"/>
    </row>
    <row r="26" spans="1:20" ht="17.25" customHeight="1" x14ac:dyDescent="0.2">
      <c r="A26" s="72">
        <f ca="1">IF(COUNT($A$4:A25)+1&gt;MAX(Nafnalisti!$T$4:$T$425),"",A25+1)</f>
        <v>23</v>
      </c>
      <c r="B26" s="73">
        <f ca="1">IF(A26="","",IFERROR(INDEX(Úrvinnsla!$J$2:$J$71,MATCH($A26,Úrvinnsla!$N$2:$N$71,0)),""))</f>
        <v>8</v>
      </c>
      <c r="C26" s="74" t="str">
        <f ca="1">IF(A26="","",IFERROR(INDEX(Úrvinnsla!$K$2:$K$71,MATCH($A26,Úrvinnsla!$N$2:$N$71,0)),""))</f>
        <v>Daði - Elías - Hans - Loftur - Óskar</v>
      </c>
      <c r="D26" s="75">
        <f ca="1">IFERROR(INDEX(Úrvinnsla!$L$2:$L$71,MATCH($A26,Úrvinnsla!$N$2:$N$71,0)),"")</f>
        <v>601.00009999999997</v>
      </c>
      <c r="E26" s="63">
        <f ca="1">IF(OFFSET(Nafnalisti!$C$3,MATCH($C26,Nafnalisti!$B$4:$B$425,0),COUNTA($E$3:E$3))=0,"",OFFSET(Nafnalisti!$C$3,MATCH($C26,Nafnalisti!$B$4:$B$425,0),COUNTA($E$3:E$3)))</f>
        <v>120</v>
      </c>
      <c r="F26" s="63">
        <f ca="1">IF(OFFSET(Nafnalisti!$C$3,MATCH($C26,Nafnalisti!$B$4:$B$425,0),COUNTA($E$3:F$3))=0,"",OFFSET(Nafnalisti!$C$3,MATCH($C26,Nafnalisti!$B$4:$B$425,0),COUNTA($E$3:F$3)))</f>
        <v>124</v>
      </c>
      <c r="G26" s="63">
        <f ca="1">IF(OFFSET(Nafnalisti!$C$3,MATCH($C26,Nafnalisti!$B$4:$B$425,0),COUNTA($E$3:G$3))=0,"",OFFSET(Nafnalisti!$C$3,MATCH($C26,Nafnalisti!$B$4:$B$425,0),COUNTA($E$3:G$3)))</f>
        <v>115</v>
      </c>
      <c r="H26" s="63">
        <f ca="1">IF(OFFSET(Nafnalisti!$C$3,MATCH($C26,Nafnalisti!$B$4:$B$425,0),COUNTA($E$3:H$3))=0,"",OFFSET(Nafnalisti!$C$3,MATCH($C26,Nafnalisti!$B$4:$B$425,0),COUNTA($E$3:H$3)))</f>
        <v>120</v>
      </c>
      <c r="I26" s="63">
        <f ca="1">IF(OFFSET(Nafnalisti!$C$3,MATCH($C26,Nafnalisti!$B$4:$B$425,0),COUNTA($E$3:I$3))=0,"",OFFSET(Nafnalisti!$C$3,MATCH($C26,Nafnalisti!$B$4:$B$425,0),COUNTA($E$3:I$3)))</f>
        <v>122</v>
      </c>
      <c r="J26" s="63" t="str">
        <f ca="1">IF(OFFSET(Nafnalisti!$C$3,MATCH($C26,Nafnalisti!$B$4:$B$425,0),COUNTA($E$3:J$3))=0,"",OFFSET(Nafnalisti!$C$3,MATCH($C26,Nafnalisti!$B$4:$B$425,0),COUNTA($E$3:J$3)))</f>
        <v/>
      </c>
      <c r="K26" s="63" t="str">
        <f ca="1">IF(OFFSET(Nafnalisti!$C$3,MATCH($C26,Nafnalisti!$B$4:$B$425,0),COUNTA($E$3:K$3))=0,"",OFFSET(Nafnalisti!$C$3,MATCH($C26,Nafnalisti!$B$4:$B$425,0),COUNTA($E$3:K$3)))</f>
        <v/>
      </c>
      <c r="L26" s="63" t="str">
        <f ca="1">IF(OFFSET(Nafnalisti!$C$3,MATCH($C26,Nafnalisti!$B$4:$B$425,0),COUNTA($E$3:L$3))=0,"",OFFSET(Nafnalisti!$C$3,MATCH($C26,Nafnalisti!$B$4:$B$425,0),COUNTA($E$3:L$3)))</f>
        <v/>
      </c>
      <c r="M26" s="63" t="str">
        <f ca="1">IF(OFFSET(Nafnalisti!$C$3,MATCH($C26,Nafnalisti!$B$4:$B$425,0),COUNTA($E$3:M$3))=0,"",OFFSET(Nafnalisti!$C$3,MATCH($C26,Nafnalisti!$B$4:$B$425,0),COUNTA($E$3:M$3)))</f>
        <v/>
      </c>
      <c r="N26" s="63" t="str">
        <f ca="1">IF(OFFSET(Nafnalisti!$C$3,MATCH($C26,Nafnalisti!$B$4:$B$425,0),COUNTA($E$3:N$3))=0,"",OFFSET(Nafnalisti!$C$3,MATCH($C26,Nafnalisti!$B$4:$B$425,0),COUNTA($E$3:N$3)))</f>
        <v/>
      </c>
      <c r="Q26" s="1"/>
      <c r="T26" s="1"/>
    </row>
    <row r="27" spans="1:20" ht="17.25" customHeight="1" x14ac:dyDescent="0.2">
      <c r="A27" s="72">
        <f ca="1">IF(COUNT($A$4:A26)+1&gt;MAX(Nafnalisti!$T$4:$T$425),"",A26+1)</f>
        <v>24</v>
      </c>
      <c r="B27" s="73">
        <f ca="1">IF(A27="","",IFERROR(INDEX(Úrvinnsla!$J$2:$J$71,MATCH($A27,Úrvinnsla!$N$2:$N$71,0)),""))</f>
        <v>9</v>
      </c>
      <c r="C27" s="74" t="str">
        <f ca="1">IF(A27="","",IFERROR(INDEX(Úrvinnsla!$K$2:$K$71,MATCH($A27,Úrvinnsla!$N$2:$N$71,0)),""))</f>
        <v>Guðjón - Guðmundur - Jens - Sverrir - Tryggvi</v>
      </c>
      <c r="D27" s="75">
        <f ca="1">IFERROR(INDEX(Úrvinnsla!$L$2:$L$71,MATCH($A27,Úrvinnsla!$N$2:$N$71,0)),"")</f>
        <v>601.00009999999997</v>
      </c>
      <c r="E27" s="63">
        <f ca="1">IF(OFFSET(Nafnalisti!$C$3,MATCH($C27,Nafnalisti!$B$4:$B$425,0),COUNTA($E$3:E$3))=0,"",OFFSET(Nafnalisti!$C$3,MATCH($C27,Nafnalisti!$B$4:$B$425,0),COUNTA($E$3:E$3)))</f>
        <v>118</v>
      </c>
      <c r="F27" s="63">
        <f ca="1">IF(OFFSET(Nafnalisti!$C$3,MATCH($C27,Nafnalisti!$B$4:$B$425,0),COUNTA($E$3:F$3))=0,"",OFFSET(Nafnalisti!$C$3,MATCH($C27,Nafnalisti!$B$4:$B$425,0),COUNTA($E$3:F$3)))</f>
        <v>121</v>
      </c>
      <c r="G27" s="63">
        <f ca="1">IF(OFFSET(Nafnalisti!$C$3,MATCH($C27,Nafnalisti!$B$4:$B$425,0),COUNTA($E$3:G$3))=0,"",OFFSET(Nafnalisti!$C$3,MATCH($C27,Nafnalisti!$B$4:$B$425,0),COUNTA($E$3:G$3)))</f>
        <v>121</v>
      </c>
      <c r="H27" s="63">
        <f ca="1">IF(OFFSET(Nafnalisti!$C$3,MATCH($C27,Nafnalisti!$B$4:$B$425,0),COUNTA($E$3:H$3))=0,"",OFFSET(Nafnalisti!$C$3,MATCH($C27,Nafnalisti!$B$4:$B$425,0),COUNTA($E$3:H$3)))</f>
        <v>116</v>
      </c>
      <c r="I27" s="63">
        <f ca="1">IF(OFFSET(Nafnalisti!$C$3,MATCH($C27,Nafnalisti!$B$4:$B$425,0),COUNTA($E$3:I$3))=0,"",OFFSET(Nafnalisti!$C$3,MATCH($C27,Nafnalisti!$B$4:$B$425,0),COUNTA($E$3:I$3)))</f>
        <v>125</v>
      </c>
      <c r="J27" s="63" t="str">
        <f ca="1">IF(OFFSET(Nafnalisti!$C$3,MATCH($C27,Nafnalisti!$B$4:$B$425,0),COUNTA($E$3:J$3))=0,"",OFFSET(Nafnalisti!$C$3,MATCH($C27,Nafnalisti!$B$4:$B$425,0),COUNTA($E$3:J$3)))</f>
        <v/>
      </c>
      <c r="K27" s="63" t="str">
        <f ca="1">IF(OFFSET(Nafnalisti!$C$3,MATCH($C27,Nafnalisti!$B$4:$B$425,0),COUNTA($E$3:K$3))=0,"",OFFSET(Nafnalisti!$C$3,MATCH($C27,Nafnalisti!$B$4:$B$425,0),COUNTA($E$3:K$3)))</f>
        <v/>
      </c>
      <c r="L27" s="63" t="str">
        <f ca="1">IF(OFFSET(Nafnalisti!$C$3,MATCH($C27,Nafnalisti!$B$4:$B$425,0),COUNTA($E$3:L$3))=0,"",OFFSET(Nafnalisti!$C$3,MATCH($C27,Nafnalisti!$B$4:$B$425,0),COUNTA($E$3:L$3)))</f>
        <v/>
      </c>
      <c r="M27" s="63" t="str">
        <f ca="1">IF(OFFSET(Nafnalisti!$C$3,MATCH($C27,Nafnalisti!$B$4:$B$425,0),COUNTA($E$3:M$3))=0,"",OFFSET(Nafnalisti!$C$3,MATCH($C27,Nafnalisti!$B$4:$B$425,0),COUNTA($E$3:M$3)))</f>
        <v/>
      </c>
      <c r="N27" s="63" t="str">
        <f ca="1">IF(OFFSET(Nafnalisti!$C$3,MATCH($C27,Nafnalisti!$B$4:$B$425,0),COUNTA($E$3:N$3))=0,"",OFFSET(Nafnalisti!$C$3,MATCH($C27,Nafnalisti!$B$4:$B$425,0),COUNTA($E$3:N$3)))</f>
        <v/>
      </c>
      <c r="Q27" s="1"/>
      <c r="T27" s="1"/>
    </row>
    <row r="28" spans="1:20" ht="17.25" customHeight="1" x14ac:dyDescent="0.2">
      <c r="A28" s="72">
        <f ca="1">IF(COUNT($A$4:A27)+1&gt;MAX(Nafnalisti!$T$4:$T$425),"",A27+1)</f>
        <v>25</v>
      </c>
      <c r="B28" s="73">
        <f ca="1">IF(A28="","",IFERROR(INDEX(Úrvinnsla!$J$2:$J$71,MATCH($A28,Úrvinnsla!$N$2:$N$71,0)),""))</f>
        <v>32</v>
      </c>
      <c r="C28" s="74" t="str">
        <f ca="1">IF(A28="","",IFERROR(INDEX(Úrvinnsla!$K$2:$K$71,MATCH($A28,Úrvinnsla!$N$2:$N$71,0)),""))</f>
        <v>Jóhannes - Matthías - Óskar - Hafsteinn - Þórður</v>
      </c>
      <c r="D28" s="75">
        <f ca="1">IFERROR(INDEX(Úrvinnsla!$L$2:$L$71,MATCH($A28,Úrvinnsla!$N$2:$N$71,0)),"")</f>
        <v>602.00009999999997</v>
      </c>
      <c r="E28" s="63">
        <f ca="1">IF(OFFSET(Nafnalisti!$C$3,MATCH($C28,Nafnalisti!$B$4:$B$425,0),COUNTA($E$3:E$3))=0,"",OFFSET(Nafnalisti!$C$3,MATCH($C28,Nafnalisti!$B$4:$B$425,0),COUNTA($E$3:E$3)))</f>
        <v>121</v>
      </c>
      <c r="F28" s="63">
        <f ca="1">IF(OFFSET(Nafnalisti!$C$3,MATCH($C28,Nafnalisti!$B$4:$B$425,0),COUNTA($E$3:F$3))=0,"",OFFSET(Nafnalisti!$C$3,MATCH($C28,Nafnalisti!$B$4:$B$425,0),COUNTA($E$3:F$3)))</f>
        <v>127</v>
      </c>
      <c r="G28" s="63">
        <f ca="1">IF(OFFSET(Nafnalisti!$C$3,MATCH($C28,Nafnalisti!$B$4:$B$425,0),COUNTA($E$3:G$3))=0,"",OFFSET(Nafnalisti!$C$3,MATCH($C28,Nafnalisti!$B$4:$B$425,0),COUNTA($E$3:G$3)))</f>
        <v>116</v>
      </c>
      <c r="H28" s="63">
        <f ca="1">IF(OFFSET(Nafnalisti!$C$3,MATCH($C28,Nafnalisti!$B$4:$B$425,0),COUNTA($E$3:H$3))=0,"",OFFSET(Nafnalisti!$C$3,MATCH($C28,Nafnalisti!$B$4:$B$425,0),COUNTA($E$3:H$3)))</f>
        <v>120</v>
      </c>
      <c r="I28" s="63">
        <f ca="1">IF(OFFSET(Nafnalisti!$C$3,MATCH($C28,Nafnalisti!$B$4:$B$425,0),COUNTA($E$3:I$3))=0,"",OFFSET(Nafnalisti!$C$3,MATCH($C28,Nafnalisti!$B$4:$B$425,0),COUNTA($E$3:I$3)))</f>
        <v>118</v>
      </c>
      <c r="J28" s="63" t="str">
        <f ca="1">IF(OFFSET(Nafnalisti!$C$3,MATCH($C28,Nafnalisti!$B$4:$B$425,0),COUNTA($E$3:J$3))=0,"",OFFSET(Nafnalisti!$C$3,MATCH($C28,Nafnalisti!$B$4:$B$425,0),COUNTA($E$3:J$3)))</f>
        <v/>
      </c>
      <c r="K28" s="63" t="str">
        <f ca="1">IF(OFFSET(Nafnalisti!$C$3,MATCH($C28,Nafnalisti!$B$4:$B$425,0),COUNTA($E$3:K$3))=0,"",OFFSET(Nafnalisti!$C$3,MATCH($C28,Nafnalisti!$B$4:$B$425,0),COUNTA($E$3:K$3)))</f>
        <v/>
      </c>
      <c r="L28" s="63" t="str">
        <f ca="1">IF(OFFSET(Nafnalisti!$C$3,MATCH($C28,Nafnalisti!$B$4:$B$425,0),COUNTA($E$3:L$3))=0,"",OFFSET(Nafnalisti!$C$3,MATCH($C28,Nafnalisti!$B$4:$B$425,0),COUNTA($E$3:L$3)))</f>
        <v/>
      </c>
      <c r="M28" s="63" t="str">
        <f ca="1">IF(OFFSET(Nafnalisti!$C$3,MATCH($C28,Nafnalisti!$B$4:$B$425,0),COUNTA($E$3:M$3))=0,"",OFFSET(Nafnalisti!$C$3,MATCH($C28,Nafnalisti!$B$4:$B$425,0),COUNTA($E$3:M$3)))</f>
        <v/>
      </c>
      <c r="N28" s="63" t="str">
        <f ca="1">IF(OFFSET(Nafnalisti!$C$3,MATCH($C28,Nafnalisti!$B$4:$B$425,0),COUNTA($E$3:N$3))=0,"",OFFSET(Nafnalisti!$C$3,MATCH($C28,Nafnalisti!$B$4:$B$425,0),COUNTA($E$3:N$3)))</f>
        <v/>
      </c>
      <c r="Q28" s="1"/>
      <c r="T28" s="1"/>
    </row>
    <row r="29" spans="1:20" ht="17.25" customHeight="1" x14ac:dyDescent="0.2">
      <c r="A29" s="72">
        <f ca="1">IF(COUNT($A$4:A28)+1&gt;MAX(Nafnalisti!$T$4:$T$425),"",A28+1)</f>
        <v>26</v>
      </c>
      <c r="B29" s="73">
        <f ca="1">IF(A29="","",IFERROR(INDEX(Úrvinnsla!$J$2:$J$71,MATCH($A29,Úrvinnsla!$N$2:$N$71,0)),""))</f>
        <v>17</v>
      </c>
      <c r="C29" s="74" t="str">
        <f ca="1">IF(A29="","",IFERROR(INDEX(Úrvinnsla!$K$2:$K$71,MATCH($A29,Úrvinnsla!$N$2:$N$71,0)),""))</f>
        <v>Börkur - Jón - Rúnar - Sigurður</v>
      </c>
      <c r="D29" s="75">
        <f ca="1">IFERROR(INDEX(Úrvinnsla!$L$2:$L$71,MATCH($A29,Úrvinnsla!$N$2:$N$71,0)),"")</f>
        <v>605.00009999999997</v>
      </c>
      <c r="E29" s="63">
        <f ca="1">IF(OFFSET(Nafnalisti!$C$3,MATCH($C29,Nafnalisti!$B$4:$B$425,0),COUNTA($E$3:E$3))=0,"",OFFSET(Nafnalisti!$C$3,MATCH($C29,Nafnalisti!$B$4:$B$425,0),COUNTA($E$3:E$3)))</f>
        <v>119</v>
      </c>
      <c r="F29" s="63">
        <f ca="1">IF(OFFSET(Nafnalisti!$C$3,MATCH($C29,Nafnalisti!$B$4:$B$425,0),COUNTA($E$3:F$3))=0,"",OFFSET(Nafnalisti!$C$3,MATCH($C29,Nafnalisti!$B$4:$B$425,0),COUNTA($E$3:F$3)))</f>
        <v>124</v>
      </c>
      <c r="G29" s="63">
        <f ca="1">IF(OFFSET(Nafnalisti!$C$3,MATCH($C29,Nafnalisti!$B$4:$B$425,0),COUNTA($E$3:G$3))=0,"",OFFSET(Nafnalisti!$C$3,MATCH($C29,Nafnalisti!$B$4:$B$425,0),COUNTA($E$3:G$3)))</f>
        <v>119</v>
      </c>
      <c r="H29" s="63">
        <f ca="1">IF(OFFSET(Nafnalisti!$C$3,MATCH($C29,Nafnalisti!$B$4:$B$425,0),COUNTA($E$3:H$3))=0,"",OFFSET(Nafnalisti!$C$3,MATCH($C29,Nafnalisti!$B$4:$B$425,0),COUNTA($E$3:H$3)))</f>
        <v>119</v>
      </c>
      <c r="I29" s="63">
        <f ca="1">IF(OFFSET(Nafnalisti!$C$3,MATCH($C29,Nafnalisti!$B$4:$B$425,0),COUNTA($E$3:I$3))=0,"",OFFSET(Nafnalisti!$C$3,MATCH($C29,Nafnalisti!$B$4:$B$425,0),COUNTA($E$3:I$3)))</f>
        <v>124</v>
      </c>
      <c r="J29" s="63" t="str">
        <f ca="1">IF(OFFSET(Nafnalisti!$C$3,MATCH($C29,Nafnalisti!$B$4:$B$425,0),COUNTA($E$3:J$3))=0,"",OFFSET(Nafnalisti!$C$3,MATCH($C29,Nafnalisti!$B$4:$B$425,0),COUNTA($E$3:J$3)))</f>
        <v/>
      </c>
      <c r="K29" s="63" t="str">
        <f ca="1">IF(OFFSET(Nafnalisti!$C$3,MATCH($C29,Nafnalisti!$B$4:$B$425,0),COUNTA($E$3:K$3))=0,"",OFFSET(Nafnalisti!$C$3,MATCH($C29,Nafnalisti!$B$4:$B$425,0),COUNTA($E$3:K$3)))</f>
        <v/>
      </c>
      <c r="L29" s="63" t="str">
        <f ca="1">IF(OFFSET(Nafnalisti!$C$3,MATCH($C29,Nafnalisti!$B$4:$B$425,0),COUNTA($E$3:L$3))=0,"",OFFSET(Nafnalisti!$C$3,MATCH($C29,Nafnalisti!$B$4:$B$425,0),COUNTA($E$3:L$3)))</f>
        <v/>
      </c>
      <c r="M29" s="63" t="str">
        <f ca="1">IF(OFFSET(Nafnalisti!$C$3,MATCH($C29,Nafnalisti!$B$4:$B$425,0),COUNTA($E$3:M$3))=0,"",OFFSET(Nafnalisti!$C$3,MATCH($C29,Nafnalisti!$B$4:$B$425,0),COUNTA($E$3:M$3)))</f>
        <v/>
      </c>
      <c r="N29" s="63" t="str">
        <f ca="1">IF(OFFSET(Nafnalisti!$C$3,MATCH($C29,Nafnalisti!$B$4:$B$425,0),COUNTA($E$3:N$3))=0,"",OFFSET(Nafnalisti!$C$3,MATCH($C29,Nafnalisti!$B$4:$B$425,0),COUNTA($E$3:N$3)))</f>
        <v/>
      </c>
      <c r="Q29" s="1"/>
      <c r="T29" s="1"/>
    </row>
    <row r="30" spans="1:20" ht="17.25" customHeight="1" x14ac:dyDescent="0.2">
      <c r="A30" s="72">
        <f ca="1">IF(COUNT($A$4:A29)+1&gt;MAX(Nafnalisti!$T$4:$T$425),"",A29+1)</f>
        <v>27</v>
      </c>
      <c r="B30" s="73">
        <f ca="1">IF(A30="","",IFERROR(INDEX(Úrvinnsla!$J$2:$J$71,MATCH($A30,Úrvinnsla!$N$2:$N$71,0)),""))</f>
        <v>70</v>
      </c>
      <c r="C30" s="74" t="str">
        <f ca="1">IF(A30="","",IFERROR(INDEX(Úrvinnsla!$K$2:$K$71,MATCH($A30,Úrvinnsla!$N$2:$N$71,0)),""))</f>
        <v>Hilmar - Halldór - Sigurjón - Þorbjörn</v>
      </c>
      <c r="D30" s="75">
        <f ca="1">IFERROR(INDEX(Úrvinnsla!$L$2:$L$71,MATCH($A30,Úrvinnsla!$N$2:$N$71,0)),"")</f>
        <v>605.00009999999997</v>
      </c>
      <c r="E30" s="63">
        <f ca="1">IF(OFFSET(Nafnalisti!$C$3,MATCH($C30,Nafnalisti!$B$4:$B$425,0),COUNTA($E$3:E$3))=0,"",OFFSET(Nafnalisti!$C$3,MATCH($C30,Nafnalisti!$B$4:$B$425,0),COUNTA($E$3:E$3)))</f>
        <v>120</v>
      </c>
      <c r="F30" s="63">
        <f ca="1">IF(OFFSET(Nafnalisti!$C$3,MATCH($C30,Nafnalisti!$B$4:$B$425,0),COUNTA($E$3:F$3))=0,"",OFFSET(Nafnalisti!$C$3,MATCH($C30,Nafnalisti!$B$4:$B$425,0),COUNTA($E$3:F$3)))</f>
        <v>125</v>
      </c>
      <c r="G30" s="63">
        <f ca="1">IF(OFFSET(Nafnalisti!$C$3,MATCH($C30,Nafnalisti!$B$4:$B$425,0),COUNTA($E$3:G$3))=0,"",OFFSET(Nafnalisti!$C$3,MATCH($C30,Nafnalisti!$B$4:$B$425,0),COUNTA($E$3:G$3)))</f>
        <v>121</v>
      </c>
      <c r="H30" s="63">
        <f ca="1">IF(OFFSET(Nafnalisti!$C$3,MATCH($C30,Nafnalisti!$B$4:$B$425,0),COUNTA($E$3:H$3))=0,"",OFFSET(Nafnalisti!$C$3,MATCH($C30,Nafnalisti!$B$4:$B$425,0),COUNTA($E$3:H$3)))</f>
        <v>121</v>
      </c>
      <c r="I30" s="63">
        <f ca="1">IF(OFFSET(Nafnalisti!$C$3,MATCH($C30,Nafnalisti!$B$4:$B$425,0),COUNTA($E$3:I$3))=0,"",OFFSET(Nafnalisti!$C$3,MATCH($C30,Nafnalisti!$B$4:$B$425,0),COUNTA($E$3:I$3)))</f>
        <v>118</v>
      </c>
      <c r="J30" s="63" t="str">
        <f ca="1">IF(OFFSET(Nafnalisti!$C$3,MATCH($C30,Nafnalisti!$B$4:$B$425,0),COUNTA($E$3:J$3))=0,"",OFFSET(Nafnalisti!$C$3,MATCH($C30,Nafnalisti!$B$4:$B$425,0),COUNTA($E$3:J$3)))</f>
        <v/>
      </c>
      <c r="K30" s="63" t="str">
        <f ca="1">IF(OFFSET(Nafnalisti!$C$3,MATCH($C30,Nafnalisti!$B$4:$B$425,0),COUNTA($E$3:K$3))=0,"",OFFSET(Nafnalisti!$C$3,MATCH($C30,Nafnalisti!$B$4:$B$425,0),COUNTA($E$3:K$3)))</f>
        <v/>
      </c>
      <c r="L30" s="63" t="str">
        <f ca="1">IF(OFFSET(Nafnalisti!$C$3,MATCH($C30,Nafnalisti!$B$4:$B$425,0),COUNTA($E$3:L$3))=0,"",OFFSET(Nafnalisti!$C$3,MATCH($C30,Nafnalisti!$B$4:$B$425,0),COUNTA($E$3:L$3)))</f>
        <v/>
      </c>
      <c r="M30" s="63" t="str">
        <f ca="1">IF(OFFSET(Nafnalisti!$C$3,MATCH($C30,Nafnalisti!$B$4:$B$425,0),COUNTA($E$3:M$3))=0,"",OFFSET(Nafnalisti!$C$3,MATCH($C30,Nafnalisti!$B$4:$B$425,0),COUNTA($E$3:M$3)))</f>
        <v/>
      </c>
      <c r="N30" s="63" t="str">
        <f ca="1">IF(OFFSET(Nafnalisti!$C$3,MATCH($C30,Nafnalisti!$B$4:$B$425,0),COUNTA($E$3:N$3))=0,"",OFFSET(Nafnalisti!$C$3,MATCH($C30,Nafnalisti!$B$4:$B$425,0),COUNTA($E$3:N$3)))</f>
        <v/>
      </c>
      <c r="Q30" s="1"/>
      <c r="T30" s="1"/>
    </row>
    <row r="31" spans="1:20" ht="17.25" customHeight="1" x14ac:dyDescent="0.2">
      <c r="A31" s="72">
        <f ca="1">IF(COUNT($A$4:A30)+1&gt;MAX(Nafnalisti!$T$4:$T$425),"",A30+1)</f>
        <v>28</v>
      </c>
      <c r="B31" s="73">
        <f ca="1">IF(A31="","",IFERROR(INDEX(Úrvinnsla!$J$2:$J$71,MATCH($A31,Úrvinnsla!$N$2:$N$71,0)),""))</f>
        <v>14</v>
      </c>
      <c r="C31" s="74" t="str">
        <f ca="1">IF(A31="","",IFERROR(INDEX(Úrvinnsla!$K$2:$K$71,MATCH($A31,Úrvinnsla!$N$2:$N$71,0)),""))</f>
        <v>Magnús - Hrólfur - Sigurður - Kristján</v>
      </c>
      <c r="D31" s="75">
        <f ca="1">IFERROR(INDEX(Úrvinnsla!$L$2:$L$71,MATCH($A31,Úrvinnsla!$N$2:$N$71,0)),"")</f>
        <v>605.00009999999997</v>
      </c>
      <c r="E31" s="63">
        <f ca="1">IF(OFFSET(Nafnalisti!$C$3,MATCH($C31,Nafnalisti!$B$4:$B$425,0),COUNTA($E$3:E$3))=0,"",OFFSET(Nafnalisti!$C$3,MATCH($C31,Nafnalisti!$B$4:$B$425,0),COUNTA($E$3:E$3)))</f>
        <v>122</v>
      </c>
      <c r="F31" s="63">
        <f ca="1">IF(OFFSET(Nafnalisti!$C$3,MATCH($C31,Nafnalisti!$B$4:$B$425,0),COUNTA($E$3:F$3))=0,"",OFFSET(Nafnalisti!$C$3,MATCH($C31,Nafnalisti!$B$4:$B$425,0),COUNTA($E$3:F$3)))</f>
        <v>124</v>
      </c>
      <c r="G31" s="63">
        <f ca="1">IF(OFFSET(Nafnalisti!$C$3,MATCH($C31,Nafnalisti!$B$4:$B$425,0),COUNTA($E$3:G$3))=0,"",OFFSET(Nafnalisti!$C$3,MATCH($C31,Nafnalisti!$B$4:$B$425,0),COUNTA($E$3:G$3)))</f>
        <v>119</v>
      </c>
      <c r="H31" s="63">
        <f ca="1">IF(OFFSET(Nafnalisti!$C$3,MATCH($C31,Nafnalisti!$B$4:$B$425,0),COUNTA($E$3:H$3))=0,"",OFFSET(Nafnalisti!$C$3,MATCH($C31,Nafnalisti!$B$4:$B$425,0),COUNTA($E$3:H$3)))</f>
        <v>119</v>
      </c>
      <c r="I31" s="63">
        <f ca="1">IF(OFFSET(Nafnalisti!$C$3,MATCH($C31,Nafnalisti!$B$4:$B$425,0),COUNTA($E$3:I$3))=0,"",OFFSET(Nafnalisti!$C$3,MATCH($C31,Nafnalisti!$B$4:$B$425,0),COUNTA($E$3:I$3)))</f>
        <v>121</v>
      </c>
      <c r="J31" s="63" t="str">
        <f ca="1">IF(OFFSET(Nafnalisti!$C$3,MATCH($C31,Nafnalisti!$B$4:$B$425,0),COUNTA($E$3:J$3))=0,"",OFFSET(Nafnalisti!$C$3,MATCH($C31,Nafnalisti!$B$4:$B$425,0),COUNTA($E$3:J$3)))</f>
        <v/>
      </c>
      <c r="K31" s="63" t="str">
        <f ca="1">IF(OFFSET(Nafnalisti!$C$3,MATCH($C31,Nafnalisti!$B$4:$B$425,0),COUNTA($E$3:K$3))=0,"",OFFSET(Nafnalisti!$C$3,MATCH($C31,Nafnalisti!$B$4:$B$425,0),COUNTA($E$3:K$3)))</f>
        <v/>
      </c>
      <c r="L31" s="63" t="str">
        <f ca="1">IF(OFFSET(Nafnalisti!$C$3,MATCH($C31,Nafnalisti!$B$4:$B$425,0),COUNTA($E$3:L$3))=0,"",OFFSET(Nafnalisti!$C$3,MATCH($C31,Nafnalisti!$B$4:$B$425,0),COUNTA($E$3:L$3)))</f>
        <v/>
      </c>
      <c r="M31" s="63" t="str">
        <f ca="1">IF(OFFSET(Nafnalisti!$C$3,MATCH($C31,Nafnalisti!$B$4:$B$425,0),COUNTA($E$3:M$3))=0,"",OFFSET(Nafnalisti!$C$3,MATCH($C31,Nafnalisti!$B$4:$B$425,0),COUNTA($E$3:M$3)))</f>
        <v/>
      </c>
      <c r="N31" s="63" t="str">
        <f ca="1">IF(OFFSET(Nafnalisti!$C$3,MATCH($C31,Nafnalisti!$B$4:$B$425,0),COUNTA($E$3:N$3))=0,"",OFFSET(Nafnalisti!$C$3,MATCH($C31,Nafnalisti!$B$4:$B$425,0),COUNTA($E$3:N$3)))</f>
        <v/>
      </c>
      <c r="Q31" s="1"/>
      <c r="T31" s="1"/>
    </row>
    <row r="32" spans="1:20" ht="17.25" customHeight="1" x14ac:dyDescent="0.2">
      <c r="A32" s="72">
        <f ca="1">IF(COUNT($A$4:A31)+1&gt;MAX(Nafnalisti!$T$4:$T$425),"",A31+1)</f>
        <v>29</v>
      </c>
      <c r="B32" s="73">
        <f ca="1">IF(A32="","",IFERROR(INDEX(Úrvinnsla!$J$2:$J$71,MATCH($A32,Úrvinnsla!$N$2:$N$71,0)),""))</f>
        <v>30</v>
      </c>
      <c r="C32" s="74" t="str">
        <f ca="1">IF(A32="","",IFERROR(INDEX(Úrvinnsla!$K$2:$K$71,MATCH($A32,Úrvinnsla!$N$2:$N$71,0)),""))</f>
        <v>Atli - Arnar - Baldur - Björn - Ragnar</v>
      </c>
      <c r="D32" s="75">
        <f ca="1">IFERROR(INDEX(Úrvinnsla!$L$2:$L$71,MATCH($A32,Úrvinnsla!$N$2:$N$71,0)),"")</f>
        <v>605.00009999999997</v>
      </c>
      <c r="E32" s="63">
        <f ca="1">IF(OFFSET(Nafnalisti!$C$3,MATCH($C32,Nafnalisti!$B$4:$B$425,0),COUNTA($E$3:E$3))=0,"",OFFSET(Nafnalisti!$C$3,MATCH($C32,Nafnalisti!$B$4:$B$425,0),COUNTA($E$3:E$3)))</f>
        <v>122</v>
      </c>
      <c r="F32" s="63">
        <f ca="1">IF(OFFSET(Nafnalisti!$C$3,MATCH($C32,Nafnalisti!$B$4:$B$425,0),COUNTA($E$3:F$3))=0,"",OFFSET(Nafnalisti!$C$3,MATCH($C32,Nafnalisti!$B$4:$B$425,0),COUNTA($E$3:F$3)))</f>
        <v>125</v>
      </c>
      <c r="G32" s="63">
        <f ca="1">IF(OFFSET(Nafnalisti!$C$3,MATCH($C32,Nafnalisti!$B$4:$B$425,0),COUNTA($E$3:G$3))=0,"",OFFSET(Nafnalisti!$C$3,MATCH($C32,Nafnalisti!$B$4:$B$425,0),COUNTA($E$3:G$3)))</f>
        <v>115</v>
      </c>
      <c r="H32" s="63">
        <f ca="1">IF(OFFSET(Nafnalisti!$C$3,MATCH($C32,Nafnalisti!$B$4:$B$425,0),COUNTA($E$3:H$3))=0,"",OFFSET(Nafnalisti!$C$3,MATCH($C32,Nafnalisti!$B$4:$B$425,0),COUNTA($E$3:H$3)))</f>
        <v>126</v>
      </c>
      <c r="I32" s="63">
        <f ca="1">IF(OFFSET(Nafnalisti!$C$3,MATCH($C32,Nafnalisti!$B$4:$B$425,0),COUNTA($E$3:I$3))=0,"",OFFSET(Nafnalisti!$C$3,MATCH($C32,Nafnalisti!$B$4:$B$425,0),COUNTA($E$3:I$3)))</f>
        <v>117</v>
      </c>
      <c r="J32" s="63" t="str">
        <f ca="1">IF(OFFSET(Nafnalisti!$C$3,MATCH($C32,Nafnalisti!$B$4:$B$425,0),COUNTA($E$3:J$3))=0,"",OFFSET(Nafnalisti!$C$3,MATCH($C32,Nafnalisti!$B$4:$B$425,0),COUNTA($E$3:J$3)))</f>
        <v/>
      </c>
      <c r="K32" s="63" t="str">
        <f ca="1">IF(OFFSET(Nafnalisti!$C$3,MATCH($C32,Nafnalisti!$B$4:$B$425,0),COUNTA($E$3:K$3))=0,"",OFFSET(Nafnalisti!$C$3,MATCH($C32,Nafnalisti!$B$4:$B$425,0),COUNTA($E$3:K$3)))</f>
        <v/>
      </c>
      <c r="L32" s="63" t="str">
        <f ca="1">IF(OFFSET(Nafnalisti!$C$3,MATCH($C32,Nafnalisti!$B$4:$B$425,0),COUNTA($E$3:L$3))=0,"",OFFSET(Nafnalisti!$C$3,MATCH($C32,Nafnalisti!$B$4:$B$425,0),COUNTA($E$3:L$3)))</f>
        <v/>
      </c>
      <c r="M32" s="63" t="str">
        <f ca="1">IF(OFFSET(Nafnalisti!$C$3,MATCH($C32,Nafnalisti!$B$4:$B$425,0),COUNTA($E$3:M$3))=0,"",OFFSET(Nafnalisti!$C$3,MATCH($C32,Nafnalisti!$B$4:$B$425,0),COUNTA($E$3:M$3)))</f>
        <v/>
      </c>
      <c r="N32" s="63" t="str">
        <f ca="1">IF(OFFSET(Nafnalisti!$C$3,MATCH($C32,Nafnalisti!$B$4:$B$425,0),COUNTA($E$3:N$3))=0,"",OFFSET(Nafnalisti!$C$3,MATCH($C32,Nafnalisti!$B$4:$B$425,0),COUNTA($E$3:N$3)))</f>
        <v/>
      </c>
      <c r="Q32" s="1"/>
      <c r="T32" s="1"/>
    </row>
    <row r="33" spans="1:20" ht="17.25" customHeight="1" x14ac:dyDescent="0.2">
      <c r="A33" s="72">
        <f ca="1">IF(COUNT($A$4:A32)+1&gt;MAX(Nafnalisti!$T$4:$T$425),"",A32+1)</f>
        <v>30</v>
      </c>
      <c r="B33" s="73">
        <f ca="1">IF(A33="","",IFERROR(INDEX(Úrvinnsla!$J$2:$J$71,MATCH($A33,Úrvinnsla!$N$2:$N$71,0)),""))</f>
        <v>37</v>
      </c>
      <c r="C33" s="74" t="str">
        <f ca="1">IF(A33="","",IFERROR(INDEX(Úrvinnsla!$K$2:$K$71,MATCH($A33,Úrvinnsla!$N$2:$N$71,0)),""))</f>
        <v>Magnús - Njörður - Pétur R - Pétur G - Þorvaldur</v>
      </c>
      <c r="D33" s="75">
        <f ca="1">IFERROR(INDEX(Úrvinnsla!$L$2:$L$71,MATCH($A33,Úrvinnsla!$N$2:$N$71,0)),"")</f>
        <v>607.00009999999997</v>
      </c>
      <c r="E33" s="63">
        <f ca="1">IF(OFFSET(Nafnalisti!$C$3,MATCH($C33,Nafnalisti!$B$4:$B$425,0),COUNTA($E$3:E$3))=0,"",OFFSET(Nafnalisti!$C$3,MATCH($C33,Nafnalisti!$B$4:$B$425,0),COUNTA($E$3:E$3)))</f>
        <v>122</v>
      </c>
      <c r="F33" s="63">
        <f ca="1">IF(OFFSET(Nafnalisti!$C$3,MATCH($C33,Nafnalisti!$B$4:$B$425,0),COUNTA($E$3:F$3))=0,"",OFFSET(Nafnalisti!$C$3,MATCH($C33,Nafnalisti!$B$4:$B$425,0),COUNTA($E$3:F$3)))</f>
        <v>126</v>
      </c>
      <c r="G33" s="63">
        <f ca="1">IF(OFFSET(Nafnalisti!$C$3,MATCH($C33,Nafnalisti!$B$4:$B$425,0),COUNTA($E$3:G$3))=0,"",OFFSET(Nafnalisti!$C$3,MATCH($C33,Nafnalisti!$B$4:$B$425,0),COUNTA($E$3:G$3)))</f>
        <v>121</v>
      </c>
      <c r="H33" s="63">
        <f ca="1">IF(OFFSET(Nafnalisti!$C$3,MATCH($C33,Nafnalisti!$B$4:$B$425,0),COUNTA($E$3:H$3))=0,"",OFFSET(Nafnalisti!$C$3,MATCH($C33,Nafnalisti!$B$4:$B$425,0),COUNTA($E$3:H$3)))</f>
        <v>119</v>
      </c>
      <c r="I33" s="63">
        <f ca="1">IF(OFFSET(Nafnalisti!$C$3,MATCH($C33,Nafnalisti!$B$4:$B$425,0),COUNTA($E$3:I$3))=0,"",OFFSET(Nafnalisti!$C$3,MATCH($C33,Nafnalisti!$B$4:$B$425,0),COUNTA($E$3:I$3)))</f>
        <v>119</v>
      </c>
      <c r="J33" s="63" t="str">
        <f ca="1">IF(OFFSET(Nafnalisti!$C$3,MATCH($C33,Nafnalisti!$B$4:$B$425,0),COUNTA($E$3:J$3))=0,"",OFFSET(Nafnalisti!$C$3,MATCH($C33,Nafnalisti!$B$4:$B$425,0),COUNTA($E$3:J$3)))</f>
        <v/>
      </c>
      <c r="K33" s="63" t="str">
        <f ca="1">IF(OFFSET(Nafnalisti!$C$3,MATCH($C33,Nafnalisti!$B$4:$B$425,0),COUNTA($E$3:K$3))=0,"",OFFSET(Nafnalisti!$C$3,MATCH($C33,Nafnalisti!$B$4:$B$425,0),COUNTA($E$3:K$3)))</f>
        <v/>
      </c>
      <c r="L33" s="63" t="str">
        <f ca="1">IF(OFFSET(Nafnalisti!$C$3,MATCH($C33,Nafnalisti!$B$4:$B$425,0),COUNTA($E$3:L$3))=0,"",OFFSET(Nafnalisti!$C$3,MATCH($C33,Nafnalisti!$B$4:$B$425,0),COUNTA($E$3:L$3)))</f>
        <v/>
      </c>
      <c r="M33" s="63" t="str">
        <f ca="1">IF(OFFSET(Nafnalisti!$C$3,MATCH($C33,Nafnalisti!$B$4:$B$425,0),COUNTA($E$3:M$3))=0,"",OFFSET(Nafnalisti!$C$3,MATCH($C33,Nafnalisti!$B$4:$B$425,0),COUNTA($E$3:M$3)))</f>
        <v/>
      </c>
      <c r="N33" s="63" t="str">
        <f ca="1">IF(OFFSET(Nafnalisti!$C$3,MATCH($C33,Nafnalisti!$B$4:$B$425,0),COUNTA($E$3:N$3))=0,"",OFFSET(Nafnalisti!$C$3,MATCH($C33,Nafnalisti!$B$4:$B$425,0),COUNTA($E$3:N$3)))</f>
        <v/>
      </c>
      <c r="Q33" s="1"/>
      <c r="T33" s="1"/>
    </row>
    <row r="34" spans="1:20" ht="17.25" customHeight="1" x14ac:dyDescent="0.2">
      <c r="A34" s="72">
        <f ca="1">IF(COUNT($A$4:A33)+1&gt;MAX(Nafnalisti!$T$4:$T$425),"",A33+1)</f>
        <v>31</v>
      </c>
      <c r="B34" s="73">
        <f ca="1">IF(A34="","",IFERROR(INDEX(Úrvinnsla!$J$2:$J$71,MATCH($A34,Úrvinnsla!$N$2:$N$71,0)),""))</f>
        <v>2</v>
      </c>
      <c r="C34" s="74" t="str">
        <f ca="1">IF(A34="","",IFERROR(INDEX(Úrvinnsla!$K$2:$K$71,MATCH($A34,Úrvinnsla!$N$2:$N$71,0)),""))</f>
        <v>Ásmundur - Gunnar -  - Viðar</v>
      </c>
      <c r="D34" s="75">
        <f ca="1">IFERROR(INDEX(Úrvinnsla!$L$2:$L$71,MATCH($A34,Úrvinnsla!$N$2:$N$71,0)),"")</f>
        <v>608.00009999999997</v>
      </c>
      <c r="E34" s="63">
        <f ca="1">IF(OFFSET(Nafnalisti!$C$3,MATCH($C34,Nafnalisti!$B$4:$B$425,0),COUNTA($E$3:E$3))=0,"",OFFSET(Nafnalisti!$C$3,MATCH($C34,Nafnalisti!$B$4:$B$425,0),COUNTA($E$3:E$3)))</f>
        <v>118</v>
      </c>
      <c r="F34" s="63">
        <f ca="1">IF(OFFSET(Nafnalisti!$C$3,MATCH($C34,Nafnalisti!$B$4:$B$425,0),COUNTA($E$3:F$3))=0,"",OFFSET(Nafnalisti!$C$3,MATCH($C34,Nafnalisti!$B$4:$B$425,0),COUNTA($E$3:F$3)))</f>
        <v>120</v>
      </c>
      <c r="G34" s="63">
        <f ca="1">IF(OFFSET(Nafnalisti!$C$3,MATCH($C34,Nafnalisti!$B$4:$B$425,0),COUNTA($E$3:G$3))=0,"",OFFSET(Nafnalisti!$C$3,MATCH($C34,Nafnalisti!$B$4:$B$425,0),COUNTA($E$3:G$3)))</f>
        <v>120</v>
      </c>
      <c r="H34" s="63">
        <f ca="1">IF(OFFSET(Nafnalisti!$C$3,MATCH($C34,Nafnalisti!$B$4:$B$425,0),COUNTA($E$3:H$3))=0,"",OFFSET(Nafnalisti!$C$3,MATCH($C34,Nafnalisti!$B$4:$B$425,0),COUNTA($E$3:H$3)))</f>
        <v>124</v>
      </c>
      <c r="I34" s="63">
        <f ca="1">IF(OFFSET(Nafnalisti!$C$3,MATCH($C34,Nafnalisti!$B$4:$B$425,0),COUNTA($E$3:I$3))=0,"",OFFSET(Nafnalisti!$C$3,MATCH($C34,Nafnalisti!$B$4:$B$425,0),COUNTA($E$3:I$3)))</f>
        <v>126</v>
      </c>
      <c r="J34" s="63" t="str">
        <f ca="1">IF(OFFSET(Nafnalisti!$C$3,MATCH($C34,Nafnalisti!$B$4:$B$425,0),COUNTA($E$3:J$3))=0,"",OFFSET(Nafnalisti!$C$3,MATCH($C34,Nafnalisti!$B$4:$B$425,0),COUNTA($E$3:J$3)))</f>
        <v/>
      </c>
      <c r="K34" s="63" t="str">
        <f ca="1">IF(OFFSET(Nafnalisti!$C$3,MATCH($C34,Nafnalisti!$B$4:$B$425,0),COUNTA($E$3:K$3))=0,"",OFFSET(Nafnalisti!$C$3,MATCH($C34,Nafnalisti!$B$4:$B$425,0),COUNTA($E$3:K$3)))</f>
        <v/>
      </c>
      <c r="L34" s="63" t="str">
        <f ca="1">IF(OFFSET(Nafnalisti!$C$3,MATCH($C34,Nafnalisti!$B$4:$B$425,0),COUNTA($E$3:L$3))=0,"",OFFSET(Nafnalisti!$C$3,MATCH($C34,Nafnalisti!$B$4:$B$425,0),COUNTA($E$3:L$3)))</f>
        <v/>
      </c>
      <c r="M34" s="63" t="str">
        <f ca="1">IF(OFFSET(Nafnalisti!$C$3,MATCH($C34,Nafnalisti!$B$4:$B$425,0),COUNTA($E$3:M$3))=0,"",OFFSET(Nafnalisti!$C$3,MATCH($C34,Nafnalisti!$B$4:$B$425,0),COUNTA($E$3:M$3)))</f>
        <v/>
      </c>
      <c r="N34" s="63" t="str">
        <f ca="1">IF(OFFSET(Nafnalisti!$C$3,MATCH($C34,Nafnalisti!$B$4:$B$425,0),COUNTA($E$3:N$3))=0,"",OFFSET(Nafnalisti!$C$3,MATCH($C34,Nafnalisti!$B$4:$B$425,0),COUNTA($E$3:N$3)))</f>
        <v/>
      </c>
      <c r="Q34" s="1"/>
      <c r="T34" s="1"/>
    </row>
    <row r="35" spans="1:20" ht="17.25" customHeight="1" x14ac:dyDescent="0.2">
      <c r="A35" s="72">
        <f ca="1">IF(COUNT($A$4:A34)+1&gt;MAX(Nafnalisti!$T$4:$T$425),"",A34+1)</f>
        <v>32</v>
      </c>
      <c r="B35" s="73">
        <f ca="1">IF(A35="","",IFERROR(INDEX(Úrvinnsla!$J$2:$J$71,MATCH($A35,Úrvinnsla!$N$2:$N$71,0)),""))</f>
        <v>10</v>
      </c>
      <c r="C35" s="74" t="str">
        <f ca="1">IF(A35="","",IFERROR(INDEX(Úrvinnsla!$K$2:$K$71,MATCH($A35,Úrvinnsla!$N$2:$N$71,0)),""))</f>
        <v>Henning - Oddur - Sigurjón</v>
      </c>
      <c r="D35" s="75">
        <f ca="1">IFERROR(INDEX(Úrvinnsla!$L$2:$L$71,MATCH($A35,Úrvinnsla!$N$2:$N$71,0)),"")</f>
        <v>612.00009999999997</v>
      </c>
      <c r="E35" s="63">
        <f ca="1">IF(OFFSET(Nafnalisti!$C$3,MATCH($C35,Nafnalisti!$B$4:$B$425,0),COUNTA($E$3:E$3))=0,"",OFFSET(Nafnalisti!$C$3,MATCH($C35,Nafnalisti!$B$4:$B$425,0),COUNTA($E$3:E$3)))</f>
        <v>123</v>
      </c>
      <c r="F35" s="63">
        <f ca="1">IF(OFFSET(Nafnalisti!$C$3,MATCH($C35,Nafnalisti!$B$4:$B$425,0),COUNTA($E$3:F$3))=0,"",OFFSET(Nafnalisti!$C$3,MATCH($C35,Nafnalisti!$B$4:$B$425,0),COUNTA($E$3:F$3)))</f>
        <v>132</v>
      </c>
      <c r="G35" s="63">
        <f ca="1">IF(OFFSET(Nafnalisti!$C$3,MATCH($C35,Nafnalisti!$B$4:$B$425,0),COUNTA($E$3:G$3))=0,"",OFFSET(Nafnalisti!$C$3,MATCH($C35,Nafnalisti!$B$4:$B$425,0),COUNTA($E$3:G$3)))</f>
        <v>117</v>
      </c>
      <c r="H35" s="63">
        <f ca="1">IF(OFFSET(Nafnalisti!$C$3,MATCH($C35,Nafnalisti!$B$4:$B$425,0),COUNTA($E$3:H$3))=0,"",OFFSET(Nafnalisti!$C$3,MATCH($C35,Nafnalisti!$B$4:$B$425,0),COUNTA($E$3:H$3)))</f>
        <v>122</v>
      </c>
      <c r="I35" s="63">
        <f ca="1">IF(OFFSET(Nafnalisti!$C$3,MATCH($C35,Nafnalisti!$B$4:$B$425,0),COUNTA($E$3:I$3))=0,"",OFFSET(Nafnalisti!$C$3,MATCH($C35,Nafnalisti!$B$4:$B$425,0),COUNTA($E$3:I$3)))</f>
        <v>118</v>
      </c>
      <c r="J35" s="63" t="str">
        <f ca="1">IF(OFFSET(Nafnalisti!$C$3,MATCH($C35,Nafnalisti!$B$4:$B$425,0),COUNTA($E$3:J$3))=0,"",OFFSET(Nafnalisti!$C$3,MATCH($C35,Nafnalisti!$B$4:$B$425,0),COUNTA($E$3:J$3)))</f>
        <v/>
      </c>
      <c r="K35" s="63" t="str">
        <f ca="1">IF(OFFSET(Nafnalisti!$C$3,MATCH($C35,Nafnalisti!$B$4:$B$425,0),COUNTA($E$3:K$3))=0,"",OFFSET(Nafnalisti!$C$3,MATCH($C35,Nafnalisti!$B$4:$B$425,0),COUNTA($E$3:K$3)))</f>
        <v/>
      </c>
      <c r="L35" s="63" t="str">
        <f ca="1">IF(OFFSET(Nafnalisti!$C$3,MATCH($C35,Nafnalisti!$B$4:$B$425,0),COUNTA($E$3:L$3))=0,"",OFFSET(Nafnalisti!$C$3,MATCH($C35,Nafnalisti!$B$4:$B$425,0),COUNTA($E$3:L$3)))</f>
        <v/>
      </c>
      <c r="M35" s="63" t="str">
        <f ca="1">IF(OFFSET(Nafnalisti!$C$3,MATCH($C35,Nafnalisti!$B$4:$B$425,0),COUNTA($E$3:M$3))=0,"",OFFSET(Nafnalisti!$C$3,MATCH($C35,Nafnalisti!$B$4:$B$425,0),COUNTA($E$3:M$3)))</f>
        <v/>
      </c>
      <c r="N35" s="63" t="str">
        <f ca="1">IF(OFFSET(Nafnalisti!$C$3,MATCH($C35,Nafnalisti!$B$4:$B$425,0),COUNTA($E$3:N$3))=0,"",OFFSET(Nafnalisti!$C$3,MATCH($C35,Nafnalisti!$B$4:$B$425,0),COUNTA($E$3:N$3)))</f>
        <v/>
      </c>
      <c r="Q35" s="1"/>
      <c r="T35" s="1"/>
    </row>
    <row r="36" spans="1:20" ht="17.25" customHeight="1" x14ac:dyDescent="0.2">
      <c r="A36" s="72">
        <f ca="1">IF(COUNT($A$4:A35)+1&gt;MAX(Nafnalisti!$T$4:$T$425),"",A35+1)</f>
        <v>33</v>
      </c>
      <c r="B36" s="73">
        <f ca="1">IF(A36="","",IFERROR(INDEX(Úrvinnsla!$J$2:$J$71,MATCH($A36,Úrvinnsla!$N$2:$N$71,0)),""))</f>
        <v>16</v>
      </c>
      <c r="C36" s="74" t="str">
        <f ca="1">IF(A36="","",IFERROR(INDEX(Úrvinnsla!$K$2:$K$71,MATCH($A36,Úrvinnsla!$N$2:$N$71,0)),""))</f>
        <v>Hel - Arn - Bjö - Jör - Pét - Þor - Þór</v>
      </c>
      <c r="D36" s="75">
        <f ca="1">IFERROR(INDEX(Úrvinnsla!$L$2:$L$71,MATCH($A36,Úrvinnsla!$N$2:$N$71,0)),"")</f>
        <v>613.00009999999997</v>
      </c>
      <c r="E36" s="63">
        <f ca="1">IF(OFFSET(Nafnalisti!$C$3,MATCH($C36,Nafnalisti!$B$4:$B$425,0),COUNTA($E$3:E$3))=0,"",OFFSET(Nafnalisti!$C$3,MATCH($C36,Nafnalisti!$B$4:$B$425,0),COUNTA($E$3:E$3)))</f>
        <v>128</v>
      </c>
      <c r="F36" s="63">
        <f ca="1">IF(OFFSET(Nafnalisti!$C$3,MATCH($C36,Nafnalisti!$B$4:$B$425,0),COUNTA($E$3:F$3))=0,"",OFFSET(Nafnalisti!$C$3,MATCH($C36,Nafnalisti!$B$4:$B$425,0),COUNTA($E$3:F$3)))</f>
        <v>127</v>
      </c>
      <c r="G36" s="63">
        <f ca="1">IF(OFFSET(Nafnalisti!$C$3,MATCH($C36,Nafnalisti!$B$4:$B$425,0),COUNTA($E$3:G$3))=0,"",OFFSET(Nafnalisti!$C$3,MATCH($C36,Nafnalisti!$B$4:$B$425,0),COUNTA($E$3:G$3)))</f>
        <v>122</v>
      </c>
      <c r="H36" s="63">
        <f ca="1">IF(OFFSET(Nafnalisti!$C$3,MATCH($C36,Nafnalisti!$B$4:$B$425,0),COUNTA($E$3:H$3))=0,"",OFFSET(Nafnalisti!$C$3,MATCH($C36,Nafnalisti!$B$4:$B$425,0),COUNTA($E$3:H$3)))</f>
        <v>120</v>
      </c>
      <c r="I36" s="63">
        <f ca="1">IF(OFFSET(Nafnalisti!$C$3,MATCH($C36,Nafnalisti!$B$4:$B$425,0),COUNTA($E$3:I$3))=0,"",OFFSET(Nafnalisti!$C$3,MATCH($C36,Nafnalisti!$B$4:$B$425,0),COUNTA($E$3:I$3)))</f>
        <v>116</v>
      </c>
      <c r="J36" s="63" t="str">
        <f ca="1">IF(OFFSET(Nafnalisti!$C$3,MATCH($C36,Nafnalisti!$B$4:$B$425,0),COUNTA($E$3:J$3))=0,"",OFFSET(Nafnalisti!$C$3,MATCH($C36,Nafnalisti!$B$4:$B$425,0),COUNTA($E$3:J$3)))</f>
        <v/>
      </c>
      <c r="K36" s="63" t="str">
        <f ca="1">IF(OFFSET(Nafnalisti!$C$3,MATCH($C36,Nafnalisti!$B$4:$B$425,0),COUNTA($E$3:K$3))=0,"",OFFSET(Nafnalisti!$C$3,MATCH($C36,Nafnalisti!$B$4:$B$425,0),COUNTA($E$3:K$3)))</f>
        <v/>
      </c>
      <c r="L36" s="63" t="str">
        <f ca="1">IF(OFFSET(Nafnalisti!$C$3,MATCH($C36,Nafnalisti!$B$4:$B$425,0),COUNTA($E$3:L$3))=0,"",OFFSET(Nafnalisti!$C$3,MATCH($C36,Nafnalisti!$B$4:$B$425,0),COUNTA($E$3:L$3)))</f>
        <v/>
      </c>
      <c r="M36" s="63" t="str">
        <f ca="1">IF(OFFSET(Nafnalisti!$C$3,MATCH($C36,Nafnalisti!$B$4:$B$425,0),COUNTA($E$3:M$3))=0,"",OFFSET(Nafnalisti!$C$3,MATCH($C36,Nafnalisti!$B$4:$B$425,0),COUNTA($E$3:M$3)))</f>
        <v/>
      </c>
      <c r="N36" s="63" t="str">
        <f ca="1">IF(OFFSET(Nafnalisti!$C$3,MATCH($C36,Nafnalisti!$B$4:$B$425,0),COUNTA($E$3:N$3))=0,"",OFFSET(Nafnalisti!$C$3,MATCH($C36,Nafnalisti!$B$4:$B$425,0),COUNTA($E$3:N$3)))</f>
        <v/>
      </c>
      <c r="Q36" s="1"/>
      <c r="T36" s="1"/>
    </row>
    <row r="37" spans="1:20" ht="17.25" customHeight="1" x14ac:dyDescent="0.2">
      <c r="A37" s="72">
        <f ca="1">IF(COUNT($A$4:A36)+1&gt;MAX(Nafnalisti!$T$4:$T$425),"",A36+1)</f>
        <v>34</v>
      </c>
      <c r="B37" s="73">
        <f ca="1">IF(A37="","",IFERROR(INDEX(Úrvinnsla!$J$2:$J$71,MATCH($A37,Úrvinnsla!$N$2:$N$71,0)),""))</f>
        <v>12</v>
      </c>
      <c r="C37" s="74" t="str">
        <f ca="1">IF(A37="","",IFERROR(INDEX(Úrvinnsla!$K$2:$K$71,MATCH($A37,Úrvinnsla!$N$2:$N$71,0)),""))</f>
        <v>Bragi - Davíð - Hilmar - Jóhannes</v>
      </c>
      <c r="D37" s="75">
        <f ca="1">IFERROR(INDEX(Úrvinnsla!$L$2:$L$71,MATCH($A37,Úrvinnsla!$N$2:$N$71,0)),"")</f>
        <v>617.00009999999997</v>
      </c>
      <c r="E37" s="63">
        <f ca="1">IF(OFFSET(Nafnalisti!$C$3,MATCH($C37,Nafnalisti!$B$4:$B$425,0),COUNTA($E$3:E$3))=0,"",OFFSET(Nafnalisti!$C$3,MATCH($C37,Nafnalisti!$B$4:$B$425,0),COUNTA($E$3:E$3)))</f>
        <v>119</v>
      </c>
      <c r="F37" s="63">
        <f ca="1">IF(OFFSET(Nafnalisti!$C$3,MATCH($C37,Nafnalisti!$B$4:$B$425,0),COUNTA($E$3:F$3))=0,"",OFFSET(Nafnalisti!$C$3,MATCH($C37,Nafnalisti!$B$4:$B$425,0),COUNTA($E$3:F$3)))</f>
        <v>129</v>
      </c>
      <c r="G37" s="63">
        <f ca="1">IF(OFFSET(Nafnalisti!$C$3,MATCH($C37,Nafnalisti!$B$4:$B$425,0),COUNTA($E$3:G$3))=0,"",OFFSET(Nafnalisti!$C$3,MATCH($C37,Nafnalisti!$B$4:$B$425,0),COUNTA($E$3:G$3)))</f>
        <v>127</v>
      </c>
      <c r="H37" s="63">
        <f ca="1">IF(OFFSET(Nafnalisti!$C$3,MATCH($C37,Nafnalisti!$B$4:$B$425,0),COUNTA($E$3:H$3))=0,"",OFFSET(Nafnalisti!$C$3,MATCH($C37,Nafnalisti!$B$4:$B$425,0),COUNTA($E$3:H$3)))</f>
        <v>119</v>
      </c>
      <c r="I37" s="63">
        <f ca="1">IF(OFFSET(Nafnalisti!$C$3,MATCH($C37,Nafnalisti!$B$4:$B$425,0),COUNTA($E$3:I$3))=0,"",OFFSET(Nafnalisti!$C$3,MATCH($C37,Nafnalisti!$B$4:$B$425,0),COUNTA($E$3:I$3)))</f>
        <v>123</v>
      </c>
      <c r="J37" s="63" t="str">
        <f ca="1">IF(OFFSET(Nafnalisti!$C$3,MATCH($C37,Nafnalisti!$B$4:$B$425,0),COUNTA($E$3:J$3))=0,"",OFFSET(Nafnalisti!$C$3,MATCH($C37,Nafnalisti!$B$4:$B$425,0),COUNTA($E$3:J$3)))</f>
        <v/>
      </c>
      <c r="K37" s="63" t="str">
        <f ca="1">IF(OFFSET(Nafnalisti!$C$3,MATCH($C37,Nafnalisti!$B$4:$B$425,0),COUNTA($E$3:K$3))=0,"",OFFSET(Nafnalisti!$C$3,MATCH($C37,Nafnalisti!$B$4:$B$425,0),COUNTA($E$3:K$3)))</f>
        <v/>
      </c>
      <c r="L37" s="63" t="str">
        <f ca="1">IF(OFFSET(Nafnalisti!$C$3,MATCH($C37,Nafnalisti!$B$4:$B$425,0),COUNTA($E$3:L$3))=0,"",OFFSET(Nafnalisti!$C$3,MATCH($C37,Nafnalisti!$B$4:$B$425,0),COUNTA($E$3:L$3)))</f>
        <v/>
      </c>
      <c r="M37" s="63" t="str">
        <f ca="1">IF(OFFSET(Nafnalisti!$C$3,MATCH($C37,Nafnalisti!$B$4:$B$425,0),COUNTA($E$3:M$3))=0,"",OFFSET(Nafnalisti!$C$3,MATCH($C37,Nafnalisti!$B$4:$B$425,0),COUNTA($E$3:M$3)))</f>
        <v/>
      </c>
      <c r="N37" s="63" t="str">
        <f ca="1">IF(OFFSET(Nafnalisti!$C$3,MATCH($C37,Nafnalisti!$B$4:$B$425,0),COUNTA($E$3:N$3))=0,"",OFFSET(Nafnalisti!$C$3,MATCH($C37,Nafnalisti!$B$4:$B$425,0),COUNTA($E$3:N$3)))</f>
        <v/>
      </c>
      <c r="Q37" s="1"/>
      <c r="T37" s="1"/>
    </row>
    <row r="38" spans="1:20" ht="17.25" customHeight="1" x14ac:dyDescent="0.2">
      <c r="A38" s="72">
        <f ca="1">IF(COUNT($A$4:A37)+1&gt;MAX(Nafnalisti!$T$4:$T$425),"",A37+1)</f>
        <v>35</v>
      </c>
      <c r="B38" s="73">
        <f ca="1">IF(A38="","",IFERROR(INDEX(Úrvinnsla!$J$2:$J$71,MATCH($A38,Úrvinnsla!$N$2:$N$71,0)),""))</f>
        <v>27</v>
      </c>
      <c r="C38" s="74" t="str">
        <f ca="1">IF(A38="","",IFERROR(INDEX(Úrvinnsla!$K$2:$K$71,MATCH($A38,Úrvinnsla!$N$2:$N$71,0)),""))</f>
        <v>Bjarni - Guðmundur - Sigurbjörn - Sigurþór - Steindór</v>
      </c>
      <c r="D38" s="75">
        <f ca="1">IFERROR(INDEX(Úrvinnsla!$L$2:$L$71,MATCH($A38,Úrvinnsla!$N$2:$N$71,0)),"")</f>
        <v>627.00009999999997</v>
      </c>
      <c r="E38" s="63">
        <f ca="1">IF(OFFSET(Nafnalisti!$C$3,MATCH($C38,Nafnalisti!$B$4:$B$425,0),COUNTA($E$3:E$3))=0,"",OFFSET(Nafnalisti!$C$3,MATCH($C38,Nafnalisti!$B$4:$B$425,0),COUNTA($E$3:E$3)))</f>
        <v>125</v>
      </c>
      <c r="F38" s="63">
        <f ca="1">IF(OFFSET(Nafnalisti!$C$3,MATCH($C38,Nafnalisti!$B$4:$B$425,0),COUNTA($E$3:F$3))=0,"",OFFSET(Nafnalisti!$C$3,MATCH($C38,Nafnalisti!$B$4:$B$425,0),COUNTA($E$3:F$3)))</f>
        <v>130</v>
      </c>
      <c r="G38" s="63">
        <f ca="1">IF(OFFSET(Nafnalisti!$C$3,MATCH($C38,Nafnalisti!$B$4:$B$425,0),COUNTA($E$3:G$3))=0,"",OFFSET(Nafnalisti!$C$3,MATCH($C38,Nafnalisti!$B$4:$B$425,0),COUNTA($E$3:G$3)))</f>
        <v>119</v>
      </c>
      <c r="H38" s="63">
        <f ca="1">IF(OFFSET(Nafnalisti!$C$3,MATCH($C38,Nafnalisti!$B$4:$B$425,0),COUNTA($E$3:H$3))=0,"",OFFSET(Nafnalisti!$C$3,MATCH($C38,Nafnalisti!$B$4:$B$425,0),COUNTA($E$3:H$3)))</f>
        <v>133</v>
      </c>
      <c r="I38" s="63">
        <f ca="1">IF(OFFSET(Nafnalisti!$C$3,MATCH($C38,Nafnalisti!$B$4:$B$425,0),COUNTA($E$3:I$3))=0,"",OFFSET(Nafnalisti!$C$3,MATCH($C38,Nafnalisti!$B$4:$B$425,0),COUNTA($E$3:I$3)))</f>
        <v>120</v>
      </c>
      <c r="J38" s="63" t="str">
        <f ca="1">IF(OFFSET(Nafnalisti!$C$3,MATCH($C38,Nafnalisti!$B$4:$B$425,0),COUNTA($E$3:J$3))=0,"",OFFSET(Nafnalisti!$C$3,MATCH($C38,Nafnalisti!$B$4:$B$425,0),COUNTA($E$3:J$3)))</f>
        <v/>
      </c>
      <c r="K38" s="63" t="str">
        <f ca="1">IF(OFFSET(Nafnalisti!$C$3,MATCH($C38,Nafnalisti!$B$4:$B$425,0),COUNTA($E$3:K$3))=0,"",OFFSET(Nafnalisti!$C$3,MATCH($C38,Nafnalisti!$B$4:$B$425,0),COUNTA($E$3:K$3)))</f>
        <v/>
      </c>
      <c r="L38" s="63" t="str">
        <f ca="1">IF(OFFSET(Nafnalisti!$C$3,MATCH($C38,Nafnalisti!$B$4:$B$425,0),COUNTA($E$3:L$3))=0,"",OFFSET(Nafnalisti!$C$3,MATCH($C38,Nafnalisti!$B$4:$B$425,0),COUNTA($E$3:L$3)))</f>
        <v/>
      </c>
      <c r="M38" s="63" t="str">
        <f ca="1">IF(OFFSET(Nafnalisti!$C$3,MATCH($C38,Nafnalisti!$B$4:$B$425,0),COUNTA($E$3:M$3))=0,"",OFFSET(Nafnalisti!$C$3,MATCH($C38,Nafnalisti!$B$4:$B$425,0),COUNTA($E$3:M$3)))</f>
        <v/>
      </c>
      <c r="N38" s="63" t="str">
        <f ca="1">IF(OFFSET(Nafnalisti!$C$3,MATCH($C38,Nafnalisti!$B$4:$B$425,0),COUNTA($E$3:N$3))=0,"",OFFSET(Nafnalisti!$C$3,MATCH($C38,Nafnalisti!$B$4:$B$425,0),COUNTA($E$3:N$3)))</f>
        <v/>
      </c>
      <c r="Q38" s="1"/>
      <c r="T38" s="1"/>
    </row>
    <row r="39" spans="1:20" ht="17.25" customHeight="1" x14ac:dyDescent="0.2">
      <c r="A39" s="72">
        <f ca="1">IF(COUNT($A$4:A38)+1&gt;MAX(Nafnalisti!$T$4:$T$425),"",A38+1)</f>
        <v>36</v>
      </c>
      <c r="B39" s="73">
        <f ca="1">IF(A39="","",IFERROR(INDEX(Úrvinnsla!$J$2:$J$71,MATCH($A39,Úrvinnsla!$N$2:$N$71,0)),""))</f>
        <v>42</v>
      </c>
      <c r="C39" s="74" t="str">
        <f ca="1">IF(A39="","",IFERROR(INDEX(Úrvinnsla!$K$2:$K$71,MATCH($A39,Úrvinnsla!$N$2:$N$71,0)),""))</f>
        <v>Guðjón - Joao - Yngvi</v>
      </c>
      <c r="D39" s="75">
        <f ca="1">IFERROR(INDEX(Úrvinnsla!$L$2:$L$71,MATCH($A39,Úrvinnsla!$N$2:$N$71,0)),"")</f>
        <v>633.00009999999997</v>
      </c>
      <c r="E39" s="63">
        <f ca="1">IF(OFFSET(Nafnalisti!$C$3,MATCH($C39,Nafnalisti!$B$4:$B$425,0),COUNTA($E$3:E$3))=0,"",OFFSET(Nafnalisti!$C$3,MATCH($C39,Nafnalisti!$B$4:$B$425,0),COUNTA($E$3:E$3)))</f>
        <v>131</v>
      </c>
      <c r="F39" s="63">
        <f ca="1">IF(OFFSET(Nafnalisti!$C$3,MATCH($C39,Nafnalisti!$B$4:$B$425,0),COUNTA($E$3:F$3))=0,"",OFFSET(Nafnalisti!$C$3,MATCH($C39,Nafnalisti!$B$4:$B$425,0),COUNTA($E$3:F$3)))</f>
        <v>130</v>
      </c>
      <c r="G39" s="63">
        <f ca="1">IF(OFFSET(Nafnalisti!$C$3,MATCH($C39,Nafnalisti!$B$4:$B$425,0),COUNTA($E$3:G$3))=0,"",OFFSET(Nafnalisti!$C$3,MATCH($C39,Nafnalisti!$B$4:$B$425,0),COUNTA($E$3:G$3)))</f>
        <v>127</v>
      </c>
      <c r="H39" s="63">
        <f ca="1">IF(OFFSET(Nafnalisti!$C$3,MATCH($C39,Nafnalisti!$B$4:$B$425,0),COUNTA($E$3:H$3))=0,"",OFFSET(Nafnalisti!$C$3,MATCH($C39,Nafnalisti!$B$4:$B$425,0),COUNTA($E$3:H$3)))</f>
        <v>119</v>
      </c>
      <c r="I39" s="63">
        <f ca="1">IF(OFFSET(Nafnalisti!$C$3,MATCH($C39,Nafnalisti!$B$4:$B$425,0),COUNTA($E$3:I$3))=0,"",OFFSET(Nafnalisti!$C$3,MATCH($C39,Nafnalisti!$B$4:$B$425,0),COUNTA($E$3:I$3)))</f>
        <v>126</v>
      </c>
      <c r="J39" s="63" t="str">
        <f ca="1">IF(OFFSET(Nafnalisti!$C$3,MATCH($C39,Nafnalisti!$B$4:$B$425,0),COUNTA($E$3:J$3))=0,"",OFFSET(Nafnalisti!$C$3,MATCH($C39,Nafnalisti!$B$4:$B$425,0),COUNTA($E$3:J$3)))</f>
        <v/>
      </c>
      <c r="K39" s="63" t="str">
        <f ca="1">IF(OFFSET(Nafnalisti!$C$3,MATCH($C39,Nafnalisti!$B$4:$B$425,0),COUNTA($E$3:K$3))=0,"",OFFSET(Nafnalisti!$C$3,MATCH($C39,Nafnalisti!$B$4:$B$425,0),COUNTA($E$3:K$3)))</f>
        <v/>
      </c>
      <c r="L39" s="63" t="str">
        <f ca="1">IF(OFFSET(Nafnalisti!$C$3,MATCH($C39,Nafnalisti!$B$4:$B$425,0),COUNTA($E$3:L$3))=0,"",OFFSET(Nafnalisti!$C$3,MATCH($C39,Nafnalisti!$B$4:$B$425,0),COUNTA($E$3:L$3)))</f>
        <v/>
      </c>
      <c r="M39" s="63" t="str">
        <f ca="1">IF(OFFSET(Nafnalisti!$C$3,MATCH($C39,Nafnalisti!$B$4:$B$425,0),COUNTA($E$3:M$3))=0,"",OFFSET(Nafnalisti!$C$3,MATCH($C39,Nafnalisti!$B$4:$B$425,0),COUNTA($E$3:M$3)))</f>
        <v/>
      </c>
      <c r="N39" s="63" t="str">
        <f ca="1">IF(OFFSET(Nafnalisti!$C$3,MATCH($C39,Nafnalisti!$B$4:$B$425,0),COUNTA($E$3:N$3))=0,"",OFFSET(Nafnalisti!$C$3,MATCH($C39,Nafnalisti!$B$4:$B$425,0),COUNTA($E$3:N$3)))</f>
        <v/>
      </c>
      <c r="Q39" s="1"/>
      <c r="T39" s="1"/>
    </row>
    <row r="40" spans="1:20" ht="17.25" customHeight="1" x14ac:dyDescent="0.2">
      <c r="A40" s="72">
        <f ca="1">IF(COUNT($A$4:A39)+1&gt;MAX(Nafnalisti!$T$4:$T$425),"",A39+1)</f>
        <v>37</v>
      </c>
      <c r="B40" s="73">
        <f ca="1">IF(A40="","",IFERROR(INDEX(Úrvinnsla!$J$2:$J$71,MATCH($A40,Úrvinnsla!$N$2:$N$71,0)),""))</f>
        <v>34</v>
      </c>
      <c r="C40" s="74" t="str">
        <f ca="1">IF(A40="","",IFERROR(INDEX(Úrvinnsla!$K$2:$K$71,MATCH($A40,Úrvinnsla!$N$2:$N$71,0)),""))</f>
        <v>Gunnar - Gylfi - Guðmundur - Kristján - Sveinn</v>
      </c>
      <c r="D40" s="75">
        <f ca="1">IFERROR(INDEX(Úrvinnsla!$L$2:$L$71,MATCH($A40,Úrvinnsla!$N$2:$N$71,0)),"")</f>
        <v>648.00009999999997</v>
      </c>
      <c r="E40" s="63">
        <f ca="1">IF(OFFSET(Nafnalisti!$C$3,MATCH($C40,Nafnalisti!$B$4:$B$425,0),COUNTA($E$3:E$3))=0,"",OFFSET(Nafnalisti!$C$3,MATCH($C40,Nafnalisti!$B$4:$B$425,0),COUNTA($E$3:E$3)))</f>
        <v>126</v>
      </c>
      <c r="F40" s="63">
        <f ca="1">IF(OFFSET(Nafnalisti!$C$3,MATCH($C40,Nafnalisti!$B$4:$B$425,0),COUNTA($E$3:F$3))=0,"",OFFSET(Nafnalisti!$C$3,MATCH($C40,Nafnalisti!$B$4:$B$425,0),COUNTA($E$3:F$3)))</f>
        <v>131</v>
      </c>
      <c r="G40" s="63">
        <f ca="1">IF(OFFSET(Nafnalisti!$C$3,MATCH($C40,Nafnalisti!$B$4:$B$425,0),COUNTA($E$3:G$3))=0,"",OFFSET(Nafnalisti!$C$3,MATCH($C40,Nafnalisti!$B$4:$B$425,0),COUNTA($E$3:G$3)))</f>
        <v>127</v>
      </c>
      <c r="H40" s="63">
        <f ca="1">IF(OFFSET(Nafnalisti!$C$3,MATCH($C40,Nafnalisti!$B$4:$B$425,0),COUNTA($E$3:H$3))=0,"",OFFSET(Nafnalisti!$C$3,MATCH($C40,Nafnalisti!$B$4:$B$425,0),COUNTA($E$3:H$3)))</f>
        <v>133</v>
      </c>
      <c r="I40" s="63">
        <f ca="1">IF(OFFSET(Nafnalisti!$C$3,MATCH($C40,Nafnalisti!$B$4:$B$425,0),COUNTA($E$3:I$3))=0,"",OFFSET(Nafnalisti!$C$3,MATCH($C40,Nafnalisti!$B$4:$B$425,0),COUNTA($E$3:I$3)))</f>
        <v>131</v>
      </c>
      <c r="J40" s="63" t="str">
        <f ca="1">IF(OFFSET(Nafnalisti!$C$3,MATCH($C40,Nafnalisti!$B$4:$B$425,0),COUNTA($E$3:J$3))=0,"",OFFSET(Nafnalisti!$C$3,MATCH($C40,Nafnalisti!$B$4:$B$425,0),COUNTA($E$3:J$3)))</f>
        <v/>
      </c>
      <c r="K40" s="63" t="str">
        <f ca="1">IF(OFFSET(Nafnalisti!$C$3,MATCH($C40,Nafnalisti!$B$4:$B$425,0),COUNTA($E$3:K$3))=0,"",OFFSET(Nafnalisti!$C$3,MATCH($C40,Nafnalisti!$B$4:$B$425,0),COUNTA($E$3:K$3)))</f>
        <v/>
      </c>
      <c r="L40" s="63" t="str">
        <f ca="1">IF(OFFSET(Nafnalisti!$C$3,MATCH($C40,Nafnalisti!$B$4:$B$425,0),COUNTA($E$3:L$3))=0,"",OFFSET(Nafnalisti!$C$3,MATCH($C40,Nafnalisti!$B$4:$B$425,0),COUNTA($E$3:L$3)))</f>
        <v/>
      </c>
      <c r="M40" s="63" t="str">
        <f ca="1">IF(OFFSET(Nafnalisti!$C$3,MATCH($C40,Nafnalisti!$B$4:$B$425,0),COUNTA($E$3:M$3))=0,"",OFFSET(Nafnalisti!$C$3,MATCH($C40,Nafnalisti!$B$4:$B$425,0),COUNTA($E$3:M$3)))</f>
        <v/>
      </c>
      <c r="N40" s="63" t="str">
        <f ca="1">IF(OFFSET(Nafnalisti!$C$3,MATCH($C40,Nafnalisti!$B$4:$B$425,0),COUNTA($E$3:N$3))=0,"",OFFSET(Nafnalisti!$C$3,MATCH($C40,Nafnalisti!$B$4:$B$425,0),COUNTA($E$3:N$3)))</f>
        <v/>
      </c>
      <c r="Q40" s="1"/>
      <c r="T40" s="1"/>
    </row>
    <row r="41" spans="1:20" ht="17.25" customHeight="1" x14ac:dyDescent="0.2">
      <c r="A41" s="72">
        <f ca="1">IF(COUNT($A$4:A40)+1&gt;MAX(Nafnalisti!$T$4:$T$425),"",A40+1)</f>
        <v>38</v>
      </c>
      <c r="B41" s="73">
        <f ca="1">IF(A41="","",IFERROR(INDEX(Úrvinnsla!$J$2:$J$71,MATCH($A41,Úrvinnsla!$N$2:$N$71,0)),""))</f>
        <v>25</v>
      </c>
      <c r="C41" s="74" t="str">
        <f ca="1">IF(A41="","",IFERROR(INDEX(Úrvinnsla!$K$2:$K$71,MATCH($A41,Úrvinnsla!$N$2:$N$71,0)),""))</f>
        <v>Gunnar - Héðinn - Valur</v>
      </c>
      <c r="D41" s="75">
        <f ca="1">IFERROR(INDEX(Úrvinnsla!$L$2:$L$71,MATCH($A41,Úrvinnsla!$N$2:$N$71,0)),"")</f>
        <v>648.00009999999997</v>
      </c>
      <c r="E41" s="63">
        <f ca="1">IF(OFFSET(Nafnalisti!$C$3,MATCH($C41,Nafnalisti!$B$4:$B$425,0),COUNTA($E$3:E$3))=0,"",OFFSET(Nafnalisti!$C$3,MATCH($C41,Nafnalisti!$B$4:$B$425,0),COUNTA($E$3:E$3)))</f>
        <v>128</v>
      </c>
      <c r="F41" s="63">
        <f ca="1">IF(OFFSET(Nafnalisti!$C$3,MATCH($C41,Nafnalisti!$B$4:$B$425,0),COUNTA($E$3:F$3))=0,"",OFFSET(Nafnalisti!$C$3,MATCH($C41,Nafnalisti!$B$4:$B$425,0),COUNTA($E$3:F$3)))</f>
        <v>127</v>
      </c>
      <c r="G41" s="63">
        <f ca="1">IF(OFFSET(Nafnalisti!$C$3,MATCH($C41,Nafnalisti!$B$4:$B$425,0),COUNTA($E$3:G$3))=0,"",OFFSET(Nafnalisti!$C$3,MATCH($C41,Nafnalisti!$B$4:$B$425,0),COUNTA($E$3:G$3)))</f>
        <v>132</v>
      </c>
      <c r="H41" s="63">
        <f ca="1">IF(OFFSET(Nafnalisti!$C$3,MATCH($C41,Nafnalisti!$B$4:$B$425,0),COUNTA($E$3:H$3))=0,"",OFFSET(Nafnalisti!$C$3,MATCH($C41,Nafnalisti!$B$4:$B$425,0),COUNTA($E$3:H$3)))</f>
        <v>138</v>
      </c>
      <c r="I41" s="63">
        <f ca="1">IF(OFFSET(Nafnalisti!$C$3,MATCH($C41,Nafnalisti!$B$4:$B$425,0),COUNTA($E$3:I$3))=0,"",OFFSET(Nafnalisti!$C$3,MATCH($C41,Nafnalisti!$B$4:$B$425,0),COUNTA($E$3:I$3)))</f>
        <v>123</v>
      </c>
      <c r="J41" s="63" t="str">
        <f ca="1">IF(OFFSET(Nafnalisti!$C$3,MATCH($C41,Nafnalisti!$B$4:$B$425,0),COUNTA($E$3:J$3))=0,"",OFFSET(Nafnalisti!$C$3,MATCH($C41,Nafnalisti!$B$4:$B$425,0),COUNTA($E$3:J$3)))</f>
        <v/>
      </c>
      <c r="K41" s="63" t="str">
        <f ca="1">IF(OFFSET(Nafnalisti!$C$3,MATCH($C41,Nafnalisti!$B$4:$B$425,0),COUNTA($E$3:K$3))=0,"",OFFSET(Nafnalisti!$C$3,MATCH($C41,Nafnalisti!$B$4:$B$425,0),COUNTA($E$3:K$3)))</f>
        <v/>
      </c>
      <c r="L41" s="63" t="str">
        <f ca="1">IF(OFFSET(Nafnalisti!$C$3,MATCH($C41,Nafnalisti!$B$4:$B$425,0),COUNTA($E$3:L$3))=0,"",OFFSET(Nafnalisti!$C$3,MATCH($C41,Nafnalisti!$B$4:$B$425,0),COUNTA($E$3:L$3)))</f>
        <v/>
      </c>
      <c r="M41" s="63" t="str">
        <f ca="1">IF(OFFSET(Nafnalisti!$C$3,MATCH($C41,Nafnalisti!$B$4:$B$425,0),COUNTA($E$3:M$3))=0,"",OFFSET(Nafnalisti!$C$3,MATCH($C41,Nafnalisti!$B$4:$B$425,0),COUNTA($E$3:M$3)))</f>
        <v/>
      </c>
      <c r="N41" s="63" t="str">
        <f ca="1">IF(OFFSET(Nafnalisti!$C$3,MATCH($C41,Nafnalisti!$B$4:$B$425,0),COUNTA($E$3:N$3))=0,"",OFFSET(Nafnalisti!$C$3,MATCH($C41,Nafnalisti!$B$4:$B$425,0),COUNTA($E$3:N$3)))</f>
        <v/>
      </c>
      <c r="Q41" s="1"/>
      <c r="T41" s="1"/>
    </row>
    <row r="42" spans="1:20" ht="17.25" customHeight="1" x14ac:dyDescent="0.2">
      <c r="A42" s="72">
        <f ca="1">IF(COUNT($A$4:A41)+1&gt;MAX(Nafnalisti!$T$4:$T$425),"",A41+1)</f>
        <v>39</v>
      </c>
      <c r="B42" s="73">
        <f ca="1">IF(A42="","",IFERROR(INDEX(Úrvinnsla!$J$2:$J$71,MATCH($A42,Úrvinnsla!$N$2:$N$71,0)),""))</f>
        <v>20</v>
      </c>
      <c r="C42" s="74" t="str">
        <f ca="1">IF(A42="","",IFERROR(INDEX(Úrvinnsla!$K$2:$K$71,MATCH($A42,Úrvinnsla!$N$2:$N$71,0)),""))</f>
        <v>Atli - Gunnar - Ingi - Lúðvík - Rudolf</v>
      </c>
      <c r="D42" s="75">
        <f ca="1">IFERROR(INDEX(Úrvinnsla!$L$2:$L$71,MATCH($A42,Úrvinnsla!$N$2:$N$71,0)),"")</f>
        <v>481.00009999999997</v>
      </c>
      <c r="E42" s="63">
        <f ca="1">IF(OFFSET(Nafnalisti!$C$3,MATCH($C42,Nafnalisti!$B$4:$B$425,0),COUNTA($E$3:E$3))=0,"",OFFSET(Nafnalisti!$C$3,MATCH($C42,Nafnalisti!$B$4:$B$425,0),COUNTA($E$3:E$3)))</f>
        <v>120</v>
      </c>
      <c r="F42" s="63">
        <f ca="1">IF(OFFSET(Nafnalisti!$C$3,MATCH($C42,Nafnalisti!$B$4:$B$425,0),COUNTA($E$3:F$3))=0,"",OFFSET(Nafnalisti!$C$3,MATCH($C42,Nafnalisti!$B$4:$B$425,0),COUNTA($E$3:F$3)))</f>
        <v>124</v>
      </c>
      <c r="G42" s="63" t="str">
        <f ca="1">IF(OFFSET(Nafnalisti!$C$3,MATCH($C42,Nafnalisti!$B$4:$B$425,0),COUNTA($E$3:G$3))=0,"",OFFSET(Nafnalisti!$C$3,MATCH($C42,Nafnalisti!$B$4:$B$425,0),COUNTA($E$3:G$3)))</f>
        <v/>
      </c>
      <c r="H42" s="63">
        <f ca="1">IF(OFFSET(Nafnalisti!$C$3,MATCH($C42,Nafnalisti!$B$4:$B$425,0),COUNTA($E$3:H$3))=0,"",OFFSET(Nafnalisti!$C$3,MATCH($C42,Nafnalisti!$B$4:$B$425,0),COUNTA($E$3:H$3)))</f>
        <v>119</v>
      </c>
      <c r="I42" s="63">
        <f ca="1">IF(OFFSET(Nafnalisti!$C$3,MATCH($C42,Nafnalisti!$B$4:$B$425,0),COUNTA($E$3:I$3))=0,"",OFFSET(Nafnalisti!$C$3,MATCH($C42,Nafnalisti!$B$4:$B$425,0),COUNTA($E$3:I$3)))</f>
        <v>118</v>
      </c>
      <c r="J42" s="63" t="str">
        <f ca="1">IF(OFFSET(Nafnalisti!$C$3,MATCH($C42,Nafnalisti!$B$4:$B$425,0),COUNTA($E$3:J$3))=0,"",OFFSET(Nafnalisti!$C$3,MATCH($C42,Nafnalisti!$B$4:$B$425,0),COUNTA($E$3:J$3)))</f>
        <v/>
      </c>
      <c r="K42" s="63" t="str">
        <f ca="1">IF(OFFSET(Nafnalisti!$C$3,MATCH($C42,Nafnalisti!$B$4:$B$425,0),COUNTA($E$3:K$3))=0,"",OFFSET(Nafnalisti!$C$3,MATCH($C42,Nafnalisti!$B$4:$B$425,0),COUNTA($E$3:K$3)))</f>
        <v/>
      </c>
      <c r="L42" s="63" t="str">
        <f ca="1">IF(OFFSET(Nafnalisti!$C$3,MATCH($C42,Nafnalisti!$B$4:$B$425,0),COUNTA($E$3:L$3))=0,"",OFFSET(Nafnalisti!$C$3,MATCH($C42,Nafnalisti!$B$4:$B$425,0),COUNTA($E$3:L$3)))</f>
        <v/>
      </c>
      <c r="M42" s="63" t="str">
        <f ca="1">IF(OFFSET(Nafnalisti!$C$3,MATCH($C42,Nafnalisti!$B$4:$B$425,0),COUNTA($E$3:M$3))=0,"",OFFSET(Nafnalisti!$C$3,MATCH($C42,Nafnalisti!$B$4:$B$425,0),COUNTA($E$3:M$3)))</f>
        <v/>
      </c>
      <c r="N42" s="63" t="str">
        <f ca="1">IF(OFFSET(Nafnalisti!$C$3,MATCH($C42,Nafnalisti!$B$4:$B$425,0),COUNTA($E$3:N$3))=0,"",OFFSET(Nafnalisti!$C$3,MATCH($C42,Nafnalisti!$B$4:$B$425,0),COUNTA($E$3:N$3)))</f>
        <v/>
      </c>
      <c r="Q42" s="1"/>
      <c r="T42" s="1"/>
    </row>
    <row r="43" spans="1:20" ht="17.25" customHeight="1" x14ac:dyDescent="0.2">
      <c r="A43" s="72">
        <f ca="1">IF(COUNT($A$4:A42)+1&gt;MAX(Nafnalisti!$T$4:$T$425),"",A42+1)</f>
        <v>40</v>
      </c>
      <c r="B43" s="73">
        <f ca="1">IF(A43="","",IFERROR(INDEX(Úrvinnsla!$J$2:$J$71,MATCH($A43,Úrvinnsla!$N$2:$N$71,0)),""))</f>
        <v>54</v>
      </c>
      <c r="C43" s="74" t="str">
        <f ca="1">IF(A43="","",IFERROR(INDEX(Úrvinnsla!$K$2:$K$71,MATCH($A43,Úrvinnsla!$N$2:$N$71,0)),""))</f>
        <v>Guðmundur - Hjörtur - Magnús - Jón K - Jón V</v>
      </c>
      <c r="D43" s="75">
        <f ca="1">IFERROR(INDEX(Úrvinnsla!$L$2:$L$71,MATCH($A43,Úrvinnsla!$N$2:$N$71,0)),"")</f>
        <v>496.00009999999997</v>
      </c>
      <c r="E43" s="63">
        <f ca="1">IF(OFFSET(Nafnalisti!$C$3,MATCH($C43,Nafnalisti!$B$4:$B$425,0),COUNTA($E$3:E$3))=0,"",OFFSET(Nafnalisti!$C$3,MATCH($C43,Nafnalisti!$B$4:$B$425,0),COUNTA($E$3:E$3)))</f>
        <v>126</v>
      </c>
      <c r="F43" s="63">
        <f ca="1">IF(OFFSET(Nafnalisti!$C$3,MATCH($C43,Nafnalisti!$B$4:$B$425,0),COUNTA($E$3:F$3))=0,"",OFFSET(Nafnalisti!$C$3,MATCH($C43,Nafnalisti!$B$4:$B$425,0),COUNTA($E$3:F$3)))</f>
        <v>122</v>
      </c>
      <c r="G43" s="63">
        <f ca="1">IF(OFFSET(Nafnalisti!$C$3,MATCH($C43,Nafnalisti!$B$4:$B$425,0),COUNTA($E$3:G$3))=0,"",OFFSET(Nafnalisti!$C$3,MATCH($C43,Nafnalisti!$B$4:$B$425,0),COUNTA($E$3:G$3)))</f>
        <v>124</v>
      </c>
      <c r="H43" s="63">
        <f ca="1">IF(OFFSET(Nafnalisti!$C$3,MATCH($C43,Nafnalisti!$B$4:$B$425,0),COUNTA($E$3:H$3))=0,"",OFFSET(Nafnalisti!$C$3,MATCH($C43,Nafnalisti!$B$4:$B$425,0),COUNTA($E$3:H$3)))</f>
        <v>124</v>
      </c>
      <c r="I43" s="63" t="str">
        <f ca="1">IF(OFFSET(Nafnalisti!$C$3,MATCH($C43,Nafnalisti!$B$4:$B$425,0),COUNTA($E$3:I$3))=0,"",OFFSET(Nafnalisti!$C$3,MATCH($C43,Nafnalisti!$B$4:$B$425,0),COUNTA($E$3:I$3)))</f>
        <v/>
      </c>
      <c r="J43" s="63" t="str">
        <f ca="1">IF(OFFSET(Nafnalisti!$C$3,MATCH($C43,Nafnalisti!$B$4:$B$425,0),COUNTA($E$3:J$3))=0,"",OFFSET(Nafnalisti!$C$3,MATCH($C43,Nafnalisti!$B$4:$B$425,0),COUNTA($E$3:J$3)))</f>
        <v/>
      </c>
      <c r="K43" s="63" t="str">
        <f ca="1">IF(OFFSET(Nafnalisti!$C$3,MATCH($C43,Nafnalisti!$B$4:$B$425,0),COUNTA($E$3:K$3))=0,"",OFFSET(Nafnalisti!$C$3,MATCH($C43,Nafnalisti!$B$4:$B$425,0),COUNTA($E$3:K$3)))</f>
        <v/>
      </c>
      <c r="L43" s="63" t="str">
        <f ca="1">IF(OFFSET(Nafnalisti!$C$3,MATCH($C43,Nafnalisti!$B$4:$B$425,0),COUNTA($E$3:L$3))=0,"",OFFSET(Nafnalisti!$C$3,MATCH($C43,Nafnalisti!$B$4:$B$425,0),COUNTA($E$3:L$3)))</f>
        <v/>
      </c>
      <c r="M43" s="63" t="str">
        <f ca="1">IF(OFFSET(Nafnalisti!$C$3,MATCH($C43,Nafnalisti!$B$4:$B$425,0),COUNTA($E$3:M$3))=0,"",OFFSET(Nafnalisti!$C$3,MATCH($C43,Nafnalisti!$B$4:$B$425,0),COUNTA($E$3:M$3)))</f>
        <v/>
      </c>
      <c r="N43" s="63" t="str">
        <f ca="1">IF(OFFSET(Nafnalisti!$C$3,MATCH($C43,Nafnalisti!$B$4:$B$425,0),COUNTA($E$3:N$3))=0,"",OFFSET(Nafnalisti!$C$3,MATCH($C43,Nafnalisti!$B$4:$B$425,0),COUNTA($E$3:N$3)))</f>
        <v/>
      </c>
      <c r="Q43" s="1"/>
      <c r="T43" s="1"/>
    </row>
    <row r="44" spans="1:20" ht="17.25" customHeight="1" x14ac:dyDescent="0.2">
      <c r="A44" s="72">
        <f ca="1">IF(COUNT($A$4:A43)+1&gt;MAX(Nafnalisti!$T$4:$T$425),"",A43+1)</f>
        <v>41</v>
      </c>
      <c r="B44" s="73">
        <f ca="1">IF(A44="","",IFERROR(INDEX(Úrvinnsla!$J$2:$J$71,MATCH($A44,Úrvinnsla!$N$2:$N$71,0)),""))</f>
        <v>43</v>
      </c>
      <c r="C44" s="74" t="str">
        <f ca="1">IF(A44="","",IFERROR(INDEX(Úrvinnsla!$K$2:$K$71,MATCH($A44,Úrvinnsla!$N$2:$N$71,0)),""))</f>
        <v>Ágúst - Geir - Jón - Walter</v>
      </c>
      <c r="D44" s="75">
        <f ca="1">IFERROR(INDEX(Úrvinnsla!$L$2:$L$71,MATCH($A44,Úrvinnsla!$N$2:$N$71,0)),"")</f>
        <v>496.00009999999997</v>
      </c>
      <c r="E44" s="63">
        <f ca="1">IF(OFFSET(Nafnalisti!$C$3,MATCH($C44,Nafnalisti!$B$4:$B$425,0),COUNTA($E$3:E$3))=0,"",OFFSET(Nafnalisti!$C$3,MATCH($C44,Nafnalisti!$B$4:$B$425,0),COUNTA($E$3:E$3)))</f>
        <v>124</v>
      </c>
      <c r="F44" s="63">
        <f ca="1">IF(OFFSET(Nafnalisti!$C$3,MATCH($C44,Nafnalisti!$B$4:$B$425,0),COUNTA($E$3:F$3))=0,"",OFFSET(Nafnalisti!$C$3,MATCH($C44,Nafnalisti!$B$4:$B$425,0),COUNTA($E$3:F$3)))</f>
        <v>121</v>
      </c>
      <c r="G44" s="63">
        <f ca="1">IF(OFFSET(Nafnalisti!$C$3,MATCH($C44,Nafnalisti!$B$4:$B$425,0),COUNTA($E$3:G$3))=0,"",OFFSET(Nafnalisti!$C$3,MATCH($C44,Nafnalisti!$B$4:$B$425,0),COUNTA($E$3:G$3)))</f>
        <v>131</v>
      </c>
      <c r="H44" s="63" t="str">
        <f ca="1">IF(OFFSET(Nafnalisti!$C$3,MATCH($C44,Nafnalisti!$B$4:$B$425,0),COUNTA($E$3:H$3))=0,"",OFFSET(Nafnalisti!$C$3,MATCH($C44,Nafnalisti!$B$4:$B$425,0),COUNTA($E$3:H$3)))</f>
        <v/>
      </c>
      <c r="I44" s="63">
        <f ca="1">IF(OFFSET(Nafnalisti!$C$3,MATCH($C44,Nafnalisti!$B$4:$B$425,0),COUNTA($E$3:I$3))=0,"",OFFSET(Nafnalisti!$C$3,MATCH($C44,Nafnalisti!$B$4:$B$425,0),COUNTA($E$3:I$3)))</f>
        <v>120</v>
      </c>
      <c r="J44" s="63" t="str">
        <f ca="1">IF(OFFSET(Nafnalisti!$C$3,MATCH($C44,Nafnalisti!$B$4:$B$425,0),COUNTA($E$3:J$3))=0,"",OFFSET(Nafnalisti!$C$3,MATCH($C44,Nafnalisti!$B$4:$B$425,0),COUNTA($E$3:J$3)))</f>
        <v/>
      </c>
      <c r="K44" s="63" t="str">
        <f ca="1">IF(OFFSET(Nafnalisti!$C$3,MATCH($C44,Nafnalisti!$B$4:$B$425,0),COUNTA($E$3:K$3))=0,"",OFFSET(Nafnalisti!$C$3,MATCH($C44,Nafnalisti!$B$4:$B$425,0),COUNTA($E$3:K$3)))</f>
        <v/>
      </c>
      <c r="L44" s="63" t="str">
        <f ca="1">IF(OFFSET(Nafnalisti!$C$3,MATCH($C44,Nafnalisti!$B$4:$B$425,0),COUNTA($E$3:L$3))=0,"",OFFSET(Nafnalisti!$C$3,MATCH($C44,Nafnalisti!$B$4:$B$425,0),COUNTA($E$3:L$3)))</f>
        <v/>
      </c>
      <c r="M44" s="63" t="str">
        <f ca="1">IF(OFFSET(Nafnalisti!$C$3,MATCH($C44,Nafnalisti!$B$4:$B$425,0),COUNTA($E$3:M$3))=0,"",OFFSET(Nafnalisti!$C$3,MATCH($C44,Nafnalisti!$B$4:$B$425,0),COUNTA($E$3:M$3)))</f>
        <v/>
      </c>
      <c r="N44" s="63" t="str">
        <f ca="1">IF(OFFSET(Nafnalisti!$C$3,MATCH($C44,Nafnalisti!$B$4:$B$425,0),COUNTA($E$3:N$3))=0,"",OFFSET(Nafnalisti!$C$3,MATCH($C44,Nafnalisti!$B$4:$B$425,0),COUNTA($E$3:N$3)))</f>
        <v/>
      </c>
      <c r="Q44" s="1"/>
      <c r="T44" s="1"/>
    </row>
    <row r="45" spans="1:20" ht="17.25" customHeight="1" x14ac:dyDescent="0.2">
      <c r="A45" s="72">
        <f ca="1">IF(COUNT($A$4:A44)+1&gt;MAX(Nafnalisti!$T$4:$T$425),"",A44+1)</f>
        <v>42</v>
      </c>
      <c r="B45" s="73">
        <f ca="1">IF(A45="","",IFERROR(INDEX(Úrvinnsla!$J$2:$J$71,MATCH($A45,Úrvinnsla!$N$2:$N$71,0)),""))</f>
        <v>11</v>
      </c>
      <c r="C45" s="74" t="str">
        <f ca="1">IF(A45="","",IFERROR(INDEX(Úrvinnsla!$K$2:$K$71,MATCH($A45,Úrvinnsla!$N$2:$N$71,0)),""))</f>
        <v>Cristian - Reynir - Steinar Á - Steinar Þ</v>
      </c>
      <c r="D45" s="75">
        <f ca="1">IFERROR(INDEX(Úrvinnsla!$L$2:$L$71,MATCH($A45,Úrvinnsla!$N$2:$N$71,0)),"")</f>
        <v>349.00009999999997</v>
      </c>
      <c r="E45" s="63">
        <f ca="1">IF(OFFSET(Nafnalisti!$C$3,MATCH($C45,Nafnalisti!$B$4:$B$425,0),COUNTA($E$3:E$3))=0,"",OFFSET(Nafnalisti!$C$3,MATCH($C45,Nafnalisti!$B$4:$B$425,0),COUNTA($E$3:E$3)))</f>
        <v>111</v>
      </c>
      <c r="F45" s="63">
        <f ca="1">IF(OFFSET(Nafnalisti!$C$3,MATCH($C45,Nafnalisti!$B$4:$B$425,0),COUNTA($E$3:F$3))=0,"",OFFSET(Nafnalisti!$C$3,MATCH($C45,Nafnalisti!$B$4:$B$425,0),COUNTA($E$3:F$3)))</f>
        <v>118</v>
      </c>
      <c r="G45" s="63">
        <f ca="1">IF(OFFSET(Nafnalisti!$C$3,MATCH($C45,Nafnalisti!$B$4:$B$425,0),COUNTA($E$3:G$3))=0,"",OFFSET(Nafnalisti!$C$3,MATCH($C45,Nafnalisti!$B$4:$B$425,0),COUNTA($E$3:G$3)))</f>
        <v>120</v>
      </c>
      <c r="H45" s="63" t="str">
        <f ca="1">IF(OFFSET(Nafnalisti!$C$3,MATCH($C45,Nafnalisti!$B$4:$B$425,0),COUNTA($E$3:H$3))=0,"",OFFSET(Nafnalisti!$C$3,MATCH($C45,Nafnalisti!$B$4:$B$425,0),COUNTA($E$3:H$3)))</f>
        <v/>
      </c>
      <c r="I45" s="63" t="str">
        <f ca="1">IF(OFFSET(Nafnalisti!$C$3,MATCH($C45,Nafnalisti!$B$4:$B$425,0),COUNTA($E$3:I$3))=0,"",OFFSET(Nafnalisti!$C$3,MATCH($C45,Nafnalisti!$B$4:$B$425,0),COUNTA($E$3:I$3)))</f>
        <v/>
      </c>
      <c r="J45" s="63" t="str">
        <f ca="1">IF(OFFSET(Nafnalisti!$C$3,MATCH($C45,Nafnalisti!$B$4:$B$425,0),COUNTA($E$3:J$3))=0,"",OFFSET(Nafnalisti!$C$3,MATCH($C45,Nafnalisti!$B$4:$B$425,0),COUNTA($E$3:J$3)))</f>
        <v/>
      </c>
      <c r="K45" s="63" t="str">
        <f ca="1">IF(OFFSET(Nafnalisti!$C$3,MATCH($C45,Nafnalisti!$B$4:$B$425,0),COUNTA($E$3:K$3))=0,"",OFFSET(Nafnalisti!$C$3,MATCH($C45,Nafnalisti!$B$4:$B$425,0),COUNTA($E$3:K$3)))</f>
        <v/>
      </c>
      <c r="L45" s="63" t="str">
        <f ca="1">IF(OFFSET(Nafnalisti!$C$3,MATCH($C45,Nafnalisti!$B$4:$B$425,0),COUNTA($E$3:L$3))=0,"",OFFSET(Nafnalisti!$C$3,MATCH($C45,Nafnalisti!$B$4:$B$425,0),COUNTA($E$3:L$3)))</f>
        <v/>
      </c>
      <c r="M45" s="63" t="str">
        <f ca="1">IF(OFFSET(Nafnalisti!$C$3,MATCH($C45,Nafnalisti!$B$4:$B$425,0),COUNTA($E$3:M$3))=0,"",OFFSET(Nafnalisti!$C$3,MATCH($C45,Nafnalisti!$B$4:$B$425,0),COUNTA($E$3:M$3)))</f>
        <v/>
      </c>
      <c r="N45" s="63" t="str">
        <f ca="1">IF(OFFSET(Nafnalisti!$C$3,MATCH($C45,Nafnalisti!$B$4:$B$425,0),COUNTA($E$3:N$3))=0,"",OFFSET(Nafnalisti!$C$3,MATCH($C45,Nafnalisti!$B$4:$B$425,0),COUNTA($E$3:N$3)))</f>
        <v/>
      </c>
      <c r="Q45" s="1"/>
      <c r="T45" s="1"/>
    </row>
    <row r="46" spans="1:20" ht="17.25" customHeight="1" x14ac:dyDescent="0.2">
      <c r="A46" s="72">
        <f ca="1">IF(COUNT($A$4:A45)+1&gt;MAX(Nafnalisti!$T$4:$T$425),"",A45+1)</f>
        <v>43</v>
      </c>
      <c r="B46" s="73">
        <f ca="1">IF(A46="","",IFERROR(INDEX(Úrvinnsla!$J$2:$J$71,MATCH($A46,Úrvinnsla!$N$2:$N$71,0)),""))</f>
        <v>35</v>
      </c>
      <c r="C46" s="74" t="str">
        <f ca="1">IF(A46="","",IFERROR(INDEX(Úrvinnsla!$K$2:$K$71,MATCH($A46,Úrvinnsla!$N$2:$N$71,0)),""))</f>
        <v>Andrés - Guðmundur - Gunnbjörn - Hilmar - Ólafur</v>
      </c>
      <c r="D46" s="75">
        <f ca="1">IFERROR(INDEX(Úrvinnsla!$L$2:$L$71,MATCH($A46,Úrvinnsla!$N$2:$N$71,0)),"")</f>
        <v>373.00009999999997</v>
      </c>
      <c r="E46" s="63">
        <f ca="1">IF(OFFSET(Nafnalisti!$C$3,MATCH($C46,Nafnalisti!$B$4:$B$425,0),COUNTA($E$3:E$3))=0,"",OFFSET(Nafnalisti!$C$3,MATCH($C46,Nafnalisti!$B$4:$B$425,0),COUNTA($E$3:E$3)))</f>
        <v>129</v>
      </c>
      <c r="F46" s="63">
        <f ca="1">IF(OFFSET(Nafnalisti!$C$3,MATCH($C46,Nafnalisti!$B$4:$B$425,0),COUNTA($E$3:F$3))=0,"",OFFSET(Nafnalisti!$C$3,MATCH($C46,Nafnalisti!$B$4:$B$425,0),COUNTA($E$3:F$3)))</f>
        <v>125</v>
      </c>
      <c r="G46" s="63">
        <f ca="1">IF(OFFSET(Nafnalisti!$C$3,MATCH($C46,Nafnalisti!$B$4:$B$425,0),COUNTA($E$3:G$3))=0,"",OFFSET(Nafnalisti!$C$3,MATCH($C46,Nafnalisti!$B$4:$B$425,0),COUNTA($E$3:G$3)))</f>
        <v>119</v>
      </c>
      <c r="H46" s="63" t="str">
        <f ca="1">IF(OFFSET(Nafnalisti!$C$3,MATCH($C46,Nafnalisti!$B$4:$B$425,0),COUNTA($E$3:H$3))=0,"",OFFSET(Nafnalisti!$C$3,MATCH($C46,Nafnalisti!$B$4:$B$425,0),COUNTA($E$3:H$3)))</f>
        <v/>
      </c>
      <c r="I46" s="63" t="str">
        <f ca="1">IF(OFFSET(Nafnalisti!$C$3,MATCH($C46,Nafnalisti!$B$4:$B$425,0),COUNTA($E$3:I$3))=0,"",OFFSET(Nafnalisti!$C$3,MATCH($C46,Nafnalisti!$B$4:$B$425,0),COUNTA($E$3:I$3)))</f>
        <v/>
      </c>
      <c r="J46" s="63" t="str">
        <f ca="1">IF(OFFSET(Nafnalisti!$C$3,MATCH($C46,Nafnalisti!$B$4:$B$425,0),COUNTA($E$3:J$3))=0,"",OFFSET(Nafnalisti!$C$3,MATCH($C46,Nafnalisti!$B$4:$B$425,0),COUNTA($E$3:J$3)))</f>
        <v/>
      </c>
      <c r="K46" s="63" t="str">
        <f ca="1">IF(OFFSET(Nafnalisti!$C$3,MATCH($C46,Nafnalisti!$B$4:$B$425,0),COUNTA($E$3:K$3))=0,"",OFFSET(Nafnalisti!$C$3,MATCH($C46,Nafnalisti!$B$4:$B$425,0),COUNTA($E$3:K$3)))</f>
        <v/>
      </c>
      <c r="L46" s="63" t="str">
        <f ca="1">IF(OFFSET(Nafnalisti!$C$3,MATCH($C46,Nafnalisti!$B$4:$B$425,0),COUNTA($E$3:L$3))=0,"",OFFSET(Nafnalisti!$C$3,MATCH($C46,Nafnalisti!$B$4:$B$425,0),COUNTA($E$3:L$3)))</f>
        <v/>
      </c>
      <c r="M46" s="63" t="str">
        <f ca="1">IF(OFFSET(Nafnalisti!$C$3,MATCH($C46,Nafnalisti!$B$4:$B$425,0),COUNTA($E$3:M$3))=0,"",OFFSET(Nafnalisti!$C$3,MATCH($C46,Nafnalisti!$B$4:$B$425,0),COUNTA($E$3:M$3)))</f>
        <v/>
      </c>
      <c r="N46" s="63" t="str">
        <f ca="1">IF(OFFSET(Nafnalisti!$C$3,MATCH($C46,Nafnalisti!$B$4:$B$425,0),COUNTA($E$3:N$3))=0,"",OFFSET(Nafnalisti!$C$3,MATCH($C46,Nafnalisti!$B$4:$B$425,0),COUNTA($E$3:N$3)))</f>
        <v/>
      </c>
      <c r="Q46" s="1"/>
      <c r="T46" s="1"/>
    </row>
    <row r="47" spans="1:20" ht="17.25" customHeight="1" x14ac:dyDescent="0.2">
      <c r="A47" s="72" t="str">
        <f ca="1">IF(COUNT($A$4:A46)+1&gt;MAX(Nafnalisti!$T$4:$T$425),"",A46+1)</f>
        <v/>
      </c>
      <c r="B47" s="73" t="str">
        <f ca="1">IF(A47="","",IFERROR(INDEX(Úrvinnsla!$J$2:$J$71,MATCH($A47,Úrvinnsla!$N$2:$N$71,0)),""))</f>
        <v/>
      </c>
      <c r="C47" s="74" t="str">
        <f ca="1">IF(A47="","",IFERROR(INDEX(Úrvinnsla!$K$2:$K$71,MATCH($A47,Úrvinnsla!$N$2:$N$71,0)),""))</f>
        <v/>
      </c>
      <c r="D47" s="75" t="str">
        <f ca="1">IFERROR(INDEX(Úrvinnsla!$L$2:$L$71,MATCH($A47,Úrvinnsla!$N$2:$N$71,0)),"")</f>
        <v/>
      </c>
      <c r="E47" s="63" t="str">
        <f ca="1">IF(OFFSET(Nafnalisti!$C$3,MATCH($C47,Nafnalisti!$B$4:$B$425,0),COUNTA($E$3:E$3))=0,"",OFFSET(Nafnalisti!$C$3,MATCH($C47,Nafnalisti!$B$4:$B$425,0),COUNTA($E$3:E$3)))</f>
        <v/>
      </c>
      <c r="F47" s="63" t="str">
        <f ca="1">IF(OFFSET(Nafnalisti!$C$3,MATCH($C47,Nafnalisti!$B$4:$B$425,0),COUNTA($E$3:F$3))=0,"",OFFSET(Nafnalisti!$C$3,MATCH($C47,Nafnalisti!$B$4:$B$425,0),COUNTA($E$3:F$3)))</f>
        <v/>
      </c>
      <c r="G47" s="63" t="str">
        <f ca="1">IF(OFFSET(Nafnalisti!$C$3,MATCH($C47,Nafnalisti!$B$4:$B$425,0),COUNTA($E$3:G$3))=0,"",OFFSET(Nafnalisti!$C$3,MATCH($C47,Nafnalisti!$B$4:$B$425,0),COUNTA($E$3:G$3)))</f>
        <v/>
      </c>
      <c r="H47" s="63" t="str">
        <f ca="1">IF(OFFSET(Nafnalisti!$C$3,MATCH($C47,Nafnalisti!$B$4:$B$425,0),COUNTA($E$3:H$3))=0,"",OFFSET(Nafnalisti!$C$3,MATCH($C47,Nafnalisti!$B$4:$B$425,0),COUNTA($E$3:H$3)))</f>
        <v/>
      </c>
      <c r="I47" s="63" t="str">
        <f ca="1">IF(OFFSET(Nafnalisti!$C$3,MATCH($C47,Nafnalisti!$B$4:$B$425,0),COUNTA($E$3:I$3))=0,"",OFFSET(Nafnalisti!$C$3,MATCH($C47,Nafnalisti!$B$4:$B$425,0),COUNTA($E$3:I$3)))</f>
        <v/>
      </c>
      <c r="J47" s="63" t="str">
        <f ca="1">IF(OFFSET(Nafnalisti!$C$3,MATCH($C47,Nafnalisti!$B$4:$B$425,0),COUNTA($E$3:J$3))=0,"",OFFSET(Nafnalisti!$C$3,MATCH($C47,Nafnalisti!$B$4:$B$425,0),COUNTA($E$3:J$3)))</f>
        <v/>
      </c>
      <c r="K47" s="63" t="str">
        <f ca="1">IF(OFFSET(Nafnalisti!$C$3,MATCH($C47,Nafnalisti!$B$4:$B$425,0),COUNTA($E$3:K$3))=0,"",OFFSET(Nafnalisti!$C$3,MATCH($C47,Nafnalisti!$B$4:$B$425,0),COUNTA($E$3:K$3)))</f>
        <v/>
      </c>
      <c r="L47" s="63" t="str">
        <f ca="1">IF(OFFSET(Nafnalisti!$C$3,MATCH($C47,Nafnalisti!$B$4:$B$425,0),COUNTA($E$3:L$3))=0,"",OFFSET(Nafnalisti!$C$3,MATCH($C47,Nafnalisti!$B$4:$B$425,0),COUNTA($E$3:L$3)))</f>
        <v/>
      </c>
      <c r="M47" s="63" t="str">
        <f ca="1">IF(OFFSET(Nafnalisti!$C$3,MATCH($C47,Nafnalisti!$B$4:$B$425,0),COUNTA($E$3:M$3))=0,"",OFFSET(Nafnalisti!$C$3,MATCH($C47,Nafnalisti!$B$4:$B$425,0),COUNTA($E$3:M$3)))</f>
        <v/>
      </c>
      <c r="N47" s="63" t="str">
        <f ca="1">IF(OFFSET(Nafnalisti!$C$3,MATCH($C47,Nafnalisti!$B$4:$B$425,0),COUNTA($E$3:N$3))=0,"",OFFSET(Nafnalisti!$C$3,MATCH($C47,Nafnalisti!$B$4:$B$425,0),COUNTA($E$3:N$3)))</f>
        <v/>
      </c>
      <c r="Q47" s="1"/>
      <c r="T47" s="1"/>
    </row>
    <row r="48" spans="1:20" ht="17.25" customHeight="1" x14ac:dyDescent="0.2">
      <c r="A48" s="72" t="str">
        <f ca="1">IF(COUNT($A$4:A47)+1&gt;MAX(Nafnalisti!$T$4:$T$425),"",A47+1)</f>
        <v/>
      </c>
      <c r="B48" s="73" t="str">
        <f ca="1">IF(A48="","",IFERROR(INDEX(Úrvinnsla!$J$2:$J$71,MATCH($A48,Úrvinnsla!$N$2:$N$71,0)),""))</f>
        <v/>
      </c>
      <c r="C48" s="74" t="str">
        <f ca="1">IF(A48="","",IFERROR(INDEX(Úrvinnsla!$K$2:$K$71,MATCH($A48,Úrvinnsla!$N$2:$N$71,0)),""))</f>
        <v/>
      </c>
      <c r="D48" s="75" t="str">
        <f ca="1">IFERROR(INDEX(Úrvinnsla!$L$2:$L$71,MATCH($A48,Úrvinnsla!$N$2:$N$71,0)),"")</f>
        <v/>
      </c>
      <c r="E48" s="63" t="str">
        <f ca="1">IF(OFFSET(Nafnalisti!$C$3,MATCH($C48,Nafnalisti!$B$4:$B$425,0),COUNTA($E$3:E$3))=0,"",OFFSET(Nafnalisti!$C$3,MATCH($C48,Nafnalisti!$B$4:$B$425,0),COUNTA($E$3:E$3)))</f>
        <v/>
      </c>
      <c r="F48" s="63" t="str">
        <f ca="1">IF(OFFSET(Nafnalisti!$C$3,MATCH($C48,Nafnalisti!$B$4:$B$425,0),COUNTA($E$3:F$3))=0,"",OFFSET(Nafnalisti!$C$3,MATCH($C48,Nafnalisti!$B$4:$B$425,0),COUNTA($E$3:F$3)))</f>
        <v/>
      </c>
      <c r="G48" s="63" t="str">
        <f ca="1">IF(OFFSET(Nafnalisti!$C$3,MATCH($C48,Nafnalisti!$B$4:$B$425,0),COUNTA($E$3:G$3))=0,"",OFFSET(Nafnalisti!$C$3,MATCH($C48,Nafnalisti!$B$4:$B$425,0),COUNTA($E$3:G$3)))</f>
        <v/>
      </c>
      <c r="H48" s="63" t="str">
        <f ca="1">IF(OFFSET(Nafnalisti!$C$3,MATCH($C48,Nafnalisti!$B$4:$B$425,0),COUNTA($E$3:H$3))=0,"",OFFSET(Nafnalisti!$C$3,MATCH($C48,Nafnalisti!$B$4:$B$425,0),COUNTA($E$3:H$3)))</f>
        <v/>
      </c>
      <c r="I48" s="63" t="str">
        <f ca="1">IF(OFFSET(Nafnalisti!$C$3,MATCH($C48,Nafnalisti!$B$4:$B$425,0),COUNTA($E$3:I$3))=0,"",OFFSET(Nafnalisti!$C$3,MATCH($C48,Nafnalisti!$B$4:$B$425,0),COUNTA($E$3:I$3)))</f>
        <v/>
      </c>
      <c r="J48" s="63" t="str">
        <f ca="1">IF(OFFSET(Nafnalisti!$C$3,MATCH($C48,Nafnalisti!$B$4:$B$425,0),COUNTA($E$3:J$3))=0,"",OFFSET(Nafnalisti!$C$3,MATCH($C48,Nafnalisti!$B$4:$B$425,0),COUNTA($E$3:J$3)))</f>
        <v/>
      </c>
      <c r="K48" s="63" t="str">
        <f ca="1">IF(OFFSET(Nafnalisti!$C$3,MATCH($C48,Nafnalisti!$B$4:$B$425,0),COUNTA($E$3:K$3))=0,"",OFFSET(Nafnalisti!$C$3,MATCH($C48,Nafnalisti!$B$4:$B$425,0),COUNTA($E$3:K$3)))</f>
        <v/>
      </c>
      <c r="L48" s="63" t="str">
        <f ca="1">IF(OFFSET(Nafnalisti!$C$3,MATCH($C48,Nafnalisti!$B$4:$B$425,0),COUNTA($E$3:L$3))=0,"",OFFSET(Nafnalisti!$C$3,MATCH($C48,Nafnalisti!$B$4:$B$425,0),COUNTA($E$3:L$3)))</f>
        <v/>
      </c>
      <c r="M48" s="63" t="str">
        <f ca="1">IF(OFFSET(Nafnalisti!$C$3,MATCH($C48,Nafnalisti!$B$4:$B$425,0),COUNTA($E$3:M$3))=0,"",OFFSET(Nafnalisti!$C$3,MATCH($C48,Nafnalisti!$B$4:$B$425,0),COUNTA($E$3:M$3)))</f>
        <v/>
      </c>
      <c r="N48" s="63" t="str">
        <f ca="1">IF(OFFSET(Nafnalisti!$C$3,MATCH($C48,Nafnalisti!$B$4:$B$425,0),COUNTA($E$3:N$3))=0,"",OFFSET(Nafnalisti!$C$3,MATCH($C48,Nafnalisti!$B$4:$B$425,0),COUNTA($E$3:N$3)))</f>
        <v/>
      </c>
      <c r="Q48" s="1"/>
      <c r="T48" s="1"/>
    </row>
    <row r="49" spans="1:20" ht="17.25" customHeight="1" x14ac:dyDescent="0.2">
      <c r="A49" s="72" t="str">
        <f ca="1">IF(COUNT($A$4:A48)+1&gt;MAX(Nafnalisti!$T$4:$T$425),"",A48+1)</f>
        <v/>
      </c>
      <c r="B49" s="73" t="str">
        <f ca="1">IF(A49="","",IFERROR(INDEX(Úrvinnsla!$J$2:$J$71,MATCH($A49,Úrvinnsla!$N$2:$N$71,0)),""))</f>
        <v/>
      </c>
      <c r="C49" s="74" t="str">
        <f ca="1">IF(A49="","",IFERROR(INDEX(Úrvinnsla!$K$2:$K$71,MATCH($A49,Úrvinnsla!$N$2:$N$71,0)),""))</f>
        <v/>
      </c>
      <c r="D49" s="75" t="str">
        <f ca="1">IFERROR(INDEX(Úrvinnsla!$L$2:$L$71,MATCH($A49,Úrvinnsla!$N$2:$N$71,0)),"")</f>
        <v/>
      </c>
      <c r="E49" s="63" t="str">
        <f ca="1">IF(OFFSET(Nafnalisti!$C$3,MATCH($C49,Nafnalisti!$B$4:$B$425,0),COUNTA($E$3:E$3))=0,"",OFFSET(Nafnalisti!$C$3,MATCH($C49,Nafnalisti!$B$4:$B$425,0),COUNTA($E$3:E$3)))</f>
        <v/>
      </c>
      <c r="F49" s="63" t="str">
        <f ca="1">IF(OFFSET(Nafnalisti!$C$3,MATCH($C49,Nafnalisti!$B$4:$B$425,0),COUNTA($E$3:F$3))=0,"",OFFSET(Nafnalisti!$C$3,MATCH($C49,Nafnalisti!$B$4:$B$425,0),COUNTA($E$3:F$3)))</f>
        <v/>
      </c>
      <c r="G49" s="63" t="str">
        <f ca="1">IF(OFFSET(Nafnalisti!$C$3,MATCH($C49,Nafnalisti!$B$4:$B$425,0),COUNTA($E$3:G$3))=0,"",OFFSET(Nafnalisti!$C$3,MATCH($C49,Nafnalisti!$B$4:$B$425,0),COUNTA($E$3:G$3)))</f>
        <v/>
      </c>
      <c r="H49" s="63" t="str">
        <f ca="1">IF(OFFSET(Nafnalisti!$C$3,MATCH($C49,Nafnalisti!$B$4:$B$425,0),COUNTA($E$3:H$3))=0,"",OFFSET(Nafnalisti!$C$3,MATCH($C49,Nafnalisti!$B$4:$B$425,0),COUNTA($E$3:H$3)))</f>
        <v/>
      </c>
      <c r="I49" s="63" t="str">
        <f ca="1">IF(OFFSET(Nafnalisti!$C$3,MATCH($C49,Nafnalisti!$B$4:$B$425,0),COUNTA($E$3:I$3))=0,"",OFFSET(Nafnalisti!$C$3,MATCH($C49,Nafnalisti!$B$4:$B$425,0),COUNTA($E$3:I$3)))</f>
        <v/>
      </c>
      <c r="J49" s="63" t="str">
        <f ca="1">IF(OFFSET(Nafnalisti!$C$3,MATCH($C49,Nafnalisti!$B$4:$B$425,0),COUNTA($E$3:J$3))=0,"",OFFSET(Nafnalisti!$C$3,MATCH($C49,Nafnalisti!$B$4:$B$425,0),COUNTA($E$3:J$3)))</f>
        <v/>
      </c>
      <c r="K49" s="63" t="str">
        <f ca="1">IF(OFFSET(Nafnalisti!$C$3,MATCH($C49,Nafnalisti!$B$4:$B$425,0),COUNTA($E$3:K$3))=0,"",OFFSET(Nafnalisti!$C$3,MATCH($C49,Nafnalisti!$B$4:$B$425,0),COUNTA($E$3:K$3)))</f>
        <v/>
      </c>
      <c r="L49" s="63" t="str">
        <f ca="1">IF(OFFSET(Nafnalisti!$C$3,MATCH($C49,Nafnalisti!$B$4:$B$425,0),COUNTA($E$3:L$3))=0,"",OFFSET(Nafnalisti!$C$3,MATCH($C49,Nafnalisti!$B$4:$B$425,0),COUNTA($E$3:L$3)))</f>
        <v/>
      </c>
      <c r="M49" s="63" t="str">
        <f ca="1">IF(OFFSET(Nafnalisti!$C$3,MATCH($C49,Nafnalisti!$B$4:$B$425,0),COUNTA($E$3:M$3))=0,"",OFFSET(Nafnalisti!$C$3,MATCH($C49,Nafnalisti!$B$4:$B$425,0),COUNTA($E$3:M$3)))</f>
        <v/>
      </c>
      <c r="N49" s="63" t="str">
        <f ca="1">IF(OFFSET(Nafnalisti!$C$3,MATCH($C49,Nafnalisti!$B$4:$B$425,0),COUNTA($E$3:N$3))=0,"",OFFSET(Nafnalisti!$C$3,MATCH($C49,Nafnalisti!$B$4:$B$425,0),COUNTA($E$3:N$3)))</f>
        <v/>
      </c>
      <c r="Q49" s="1"/>
      <c r="T49" s="1"/>
    </row>
    <row r="50" spans="1:20" ht="17.25" customHeight="1" x14ac:dyDescent="0.2">
      <c r="A50" s="72" t="str">
        <f ca="1">IF(COUNT($A$4:A49)+1&gt;MAX(Nafnalisti!$T$4:$T$425),"",A49+1)</f>
        <v/>
      </c>
      <c r="B50" s="73" t="str">
        <f ca="1">IF(A50="","",IFERROR(INDEX(Úrvinnsla!$J$2:$J$71,MATCH($A50,Úrvinnsla!$N$2:$N$71,0)),""))</f>
        <v/>
      </c>
      <c r="C50" s="74" t="str">
        <f ca="1">IF(A50="","",IFERROR(INDEX(Úrvinnsla!$K$2:$K$71,MATCH($A50,Úrvinnsla!$N$2:$N$71,0)),""))</f>
        <v/>
      </c>
      <c r="D50" s="75" t="str">
        <f ca="1">IFERROR(INDEX(Úrvinnsla!$L$2:$L$71,MATCH($A50,Úrvinnsla!$N$2:$N$71,0)),"")</f>
        <v/>
      </c>
      <c r="E50" s="63" t="str">
        <f ca="1">IF(OFFSET(Nafnalisti!$C$3,MATCH($C50,Nafnalisti!$B$4:$B$425,0),COUNTA($E$3:E$3))=0,"",OFFSET(Nafnalisti!$C$3,MATCH($C50,Nafnalisti!$B$4:$B$425,0),COUNTA($E$3:E$3)))</f>
        <v/>
      </c>
      <c r="F50" s="63" t="str">
        <f ca="1">IF(OFFSET(Nafnalisti!$C$3,MATCH($C50,Nafnalisti!$B$4:$B$425,0),COUNTA($E$3:F$3))=0,"",OFFSET(Nafnalisti!$C$3,MATCH($C50,Nafnalisti!$B$4:$B$425,0),COUNTA($E$3:F$3)))</f>
        <v/>
      </c>
      <c r="G50" s="63" t="str">
        <f ca="1">IF(OFFSET(Nafnalisti!$C$3,MATCH($C50,Nafnalisti!$B$4:$B$425,0),COUNTA($E$3:G$3))=0,"",OFFSET(Nafnalisti!$C$3,MATCH($C50,Nafnalisti!$B$4:$B$425,0),COUNTA($E$3:G$3)))</f>
        <v/>
      </c>
      <c r="H50" s="63" t="str">
        <f ca="1">IF(OFFSET(Nafnalisti!$C$3,MATCH($C50,Nafnalisti!$B$4:$B$425,0),COUNTA($E$3:H$3))=0,"",OFFSET(Nafnalisti!$C$3,MATCH($C50,Nafnalisti!$B$4:$B$425,0),COUNTA($E$3:H$3)))</f>
        <v/>
      </c>
      <c r="I50" s="63" t="str">
        <f ca="1">IF(OFFSET(Nafnalisti!$C$3,MATCH($C50,Nafnalisti!$B$4:$B$425,0),COUNTA($E$3:I$3))=0,"",OFFSET(Nafnalisti!$C$3,MATCH($C50,Nafnalisti!$B$4:$B$425,0),COUNTA($E$3:I$3)))</f>
        <v/>
      </c>
      <c r="J50" s="63" t="str">
        <f ca="1">IF(OFFSET(Nafnalisti!$C$3,MATCH($C50,Nafnalisti!$B$4:$B$425,0),COUNTA($E$3:J$3))=0,"",OFFSET(Nafnalisti!$C$3,MATCH($C50,Nafnalisti!$B$4:$B$425,0),COUNTA($E$3:J$3)))</f>
        <v/>
      </c>
      <c r="K50" s="63" t="str">
        <f ca="1">IF(OFFSET(Nafnalisti!$C$3,MATCH($C50,Nafnalisti!$B$4:$B$425,0),COUNTA($E$3:K$3))=0,"",OFFSET(Nafnalisti!$C$3,MATCH($C50,Nafnalisti!$B$4:$B$425,0),COUNTA($E$3:K$3)))</f>
        <v/>
      </c>
      <c r="L50" s="63" t="str">
        <f ca="1">IF(OFFSET(Nafnalisti!$C$3,MATCH($C50,Nafnalisti!$B$4:$B$425,0),COUNTA($E$3:L$3))=0,"",OFFSET(Nafnalisti!$C$3,MATCH($C50,Nafnalisti!$B$4:$B$425,0),COUNTA($E$3:L$3)))</f>
        <v/>
      </c>
      <c r="M50" s="63" t="str">
        <f ca="1">IF(OFFSET(Nafnalisti!$C$3,MATCH($C50,Nafnalisti!$B$4:$B$425,0),COUNTA($E$3:M$3))=0,"",OFFSET(Nafnalisti!$C$3,MATCH($C50,Nafnalisti!$B$4:$B$425,0),COUNTA($E$3:M$3)))</f>
        <v/>
      </c>
      <c r="N50" s="63" t="str">
        <f ca="1">IF(OFFSET(Nafnalisti!$C$3,MATCH($C50,Nafnalisti!$B$4:$B$425,0),COUNTA($E$3:N$3))=0,"",OFFSET(Nafnalisti!$C$3,MATCH($C50,Nafnalisti!$B$4:$B$425,0),COUNTA($E$3:N$3)))</f>
        <v/>
      </c>
      <c r="Q50" s="1"/>
      <c r="T50" s="1"/>
    </row>
    <row r="51" spans="1:20" ht="17.25" customHeight="1" x14ac:dyDescent="0.2">
      <c r="A51" s="72" t="str">
        <f ca="1">IF(COUNT($A$4:A50)+1&gt;MAX(Nafnalisti!$T$4:$T$425),"",A50+1)</f>
        <v/>
      </c>
      <c r="B51" s="73" t="str">
        <f ca="1">IF(A51="","",IFERROR(INDEX(Úrvinnsla!$J$2:$J$71,MATCH($A51,Úrvinnsla!$N$2:$N$71,0)),""))</f>
        <v/>
      </c>
      <c r="C51" s="74" t="str">
        <f ca="1">IF(A51="","",IFERROR(INDEX(Úrvinnsla!$K$2:$K$71,MATCH($A51,Úrvinnsla!$N$2:$N$71,0)),""))</f>
        <v/>
      </c>
      <c r="D51" s="75" t="str">
        <f ca="1">IFERROR(INDEX(Úrvinnsla!$L$2:$L$71,MATCH($A51,Úrvinnsla!$N$2:$N$71,0)),"")</f>
        <v/>
      </c>
      <c r="E51" s="63" t="str">
        <f ca="1">IF(OFFSET(Nafnalisti!$C$3,MATCH($C51,Nafnalisti!$B$4:$B$425,0),COUNTA($E$3:E$3))=0,"",OFFSET(Nafnalisti!$C$3,MATCH($C51,Nafnalisti!$B$4:$B$425,0),COUNTA($E$3:E$3)))</f>
        <v/>
      </c>
      <c r="F51" s="63" t="str">
        <f ca="1">IF(OFFSET(Nafnalisti!$C$3,MATCH($C51,Nafnalisti!$B$4:$B$425,0),COUNTA($E$3:F$3))=0,"",OFFSET(Nafnalisti!$C$3,MATCH($C51,Nafnalisti!$B$4:$B$425,0),COUNTA($E$3:F$3)))</f>
        <v/>
      </c>
      <c r="G51" s="63" t="str">
        <f ca="1">IF(OFFSET(Nafnalisti!$C$3,MATCH($C51,Nafnalisti!$B$4:$B$425,0),COUNTA($E$3:G$3))=0,"",OFFSET(Nafnalisti!$C$3,MATCH($C51,Nafnalisti!$B$4:$B$425,0),COUNTA($E$3:G$3)))</f>
        <v/>
      </c>
      <c r="H51" s="63" t="str">
        <f ca="1">IF(OFFSET(Nafnalisti!$C$3,MATCH($C51,Nafnalisti!$B$4:$B$425,0),COUNTA($E$3:H$3))=0,"",OFFSET(Nafnalisti!$C$3,MATCH($C51,Nafnalisti!$B$4:$B$425,0),COUNTA($E$3:H$3)))</f>
        <v/>
      </c>
      <c r="I51" s="63" t="str">
        <f ca="1">IF(OFFSET(Nafnalisti!$C$3,MATCH($C51,Nafnalisti!$B$4:$B$425,0),COUNTA($E$3:I$3))=0,"",OFFSET(Nafnalisti!$C$3,MATCH($C51,Nafnalisti!$B$4:$B$425,0),COUNTA($E$3:I$3)))</f>
        <v/>
      </c>
      <c r="J51" s="63" t="str">
        <f ca="1">IF(OFFSET(Nafnalisti!$C$3,MATCH($C51,Nafnalisti!$B$4:$B$425,0),COUNTA($E$3:J$3))=0,"",OFFSET(Nafnalisti!$C$3,MATCH($C51,Nafnalisti!$B$4:$B$425,0),COUNTA($E$3:J$3)))</f>
        <v/>
      </c>
      <c r="K51" s="63" t="str">
        <f ca="1">IF(OFFSET(Nafnalisti!$C$3,MATCH($C51,Nafnalisti!$B$4:$B$425,0),COUNTA($E$3:K$3))=0,"",OFFSET(Nafnalisti!$C$3,MATCH($C51,Nafnalisti!$B$4:$B$425,0),COUNTA($E$3:K$3)))</f>
        <v/>
      </c>
      <c r="L51" s="63" t="str">
        <f ca="1">IF(OFFSET(Nafnalisti!$C$3,MATCH($C51,Nafnalisti!$B$4:$B$425,0),COUNTA($E$3:L$3))=0,"",OFFSET(Nafnalisti!$C$3,MATCH($C51,Nafnalisti!$B$4:$B$425,0),COUNTA($E$3:L$3)))</f>
        <v/>
      </c>
      <c r="M51" s="63" t="str">
        <f ca="1">IF(OFFSET(Nafnalisti!$C$3,MATCH($C51,Nafnalisti!$B$4:$B$425,0),COUNTA($E$3:M$3))=0,"",OFFSET(Nafnalisti!$C$3,MATCH($C51,Nafnalisti!$B$4:$B$425,0),COUNTA($E$3:M$3)))</f>
        <v/>
      </c>
      <c r="N51" s="63" t="str">
        <f ca="1">IF(OFFSET(Nafnalisti!$C$3,MATCH($C51,Nafnalisti!$B$4:$B$425,0),COUNTA($E$3:N$3))=0,"",OFFSET(Nafnalisti!$C$3,MATCH($C51,Nafnalisti!$B$4:$B$425,0),COUNTA($E$3:N$3)))</f>
        <v/>
      </c>
      <c r="Q51" s="1"/>
      <c r="T51" s="1"/>
    </row>
    <row r="52" spans="1:20" ht="17.25" customHeight="1" x14ac:dyDescent="0.2">
      <c r="A52" s="72" t="str">
        <f ca="1">IF(COUNT($A$4:A51)+1&gt;MAX(Nafnalisti!$T$4:$T$425),"",A51+1)</f>
        <v/>
      </c>
      <c r="B52" s="73" t="str">
        <f ca="1">IF(A52="","",IFERROR(INDEX(Úrvinnsla!$J$2:$J$71,MATCH($A52,Úrvinnsla!$N$2:$N$71,0)),""))</f>
        <v/>
      </c>
      <c r="C52" s="74" t="str">
        <f ca="1">IF(A52="","",IFERROR(INDEX(Úrvinnsla!$K$2:$K$71,MATCH($A52,Úrvinnsla!$N$2:$N$71,0)),""))</f>
        <v/>
      </c>
      <c r="D52" s="75" t="str">
        <f ca="1">IFERROR(INDEX(Úrvinnsla!$L$2:$L$71,MATCH($A52,Úrvinnsla!$N$2:$N$71,0)),"")</f>
        <v/>
      </c>
      <c r="E52" s="63" t="str">
        <f ca="1">IF(OFFSET(Nafnalisti!$C$3,MATCH($C52,Nafnalisti!$B$4:$B$425,0),COUNTA($E$3:E$3))=0,"",OFFSET(Nafnalisti!$C$3,MATCH($C52,Nafnalisti!$B$4:$B$425,0),COUNTA($E$3:E$3)))</f>
        <v/>
      </c>
      <c r="F52" s="63" t="str">
        <f ca="1">IF(OFFSET(Nafnalisti!$C$3,MATCH($C52,Nafnalisti!$B$4:$B$425,0),COUNTA($E$3:F$3))=0,"",OFFSET(Nafnalisti!$C$3,MATCH($C52,Nafnalisti!$B$4:$B$425,0),COUNTA($E$3:F$3)))</f>
        <v/>
      </c>
      <c r="G52" s="63" t="str">
        <f ca="1">IF(OFFSET(Nafnalisti!$C$3,MATCH($C52,Nafnalisti!$B$4:$B$425,0),COUNTA($E$3:G$3))=0,"",OFFSET(Nafnalisti!$C$3,MATCH($C52,Nafnalisti!$B$4:$B$425,0),COUNTA($E$3:G$3)))</f>
        <v/>
      </c>
      <c r="H52" s="63" t="str">
        <f ca="1">IF(OFFSET(Nafnalisti!$C$3,MATCH($C52,Nafnalisti!$B$4:$B$425,0),COUNTA($E$3:H$3))=0,"",OFFSET(Nafnalisti!$C$3,MATCH($C52,Nafnalisti!$B$4:$B$425,0),COUNTA($E$3:H$3)))</f>
        <v/>
      </c>
      <c r="I52" s="63" t="str">
        <f ca="1">IF(OFFSET(Nafnalisti!$C$3,MATCH($C52,Nafnalisti!$B$4:$B$425,0),COUNTA($E$3:I$3))=0,"",OFFSET(Nafnalisti!$C$3,MATCH($C52,Nafnalisti!$B$4:$B$425,0),COUNTA($E$3:I$3)))</f>
        <v/>
      </c>
      <c r="J52" s="63" t="str">
        <f ca="1">IF(OFFSET(Nafnalisti!$C$3,MATCH($C52,Nafnalisti!$B$4:$B$425,0),COUNTA($E$3:J$3))=0,"",OFFSET(Nafnalisti!$C$3,MATCH($C52,Nafnalisti!$B$4:$B$425,0),COUNTA($E$3:J$3)))</f>
        <v/>
      </c>
      <c r="K52" s="63" t="str">
        <f ca="1">IF(OFFSET(Nafnalisti!$C$3,MATCH($C52,Nafnalisti!$B$4:$B$425,0),COUNTA($E$3:K$3))=0,"",OFFSET(Nafnalisti!$C$3,MATCH($C52,Nafnalisti!$B$4:$B$425,0),COUNTA($E$3:K$3)))</f>
        <v/>
      </c>
      <c r="L52" s="63" t="str">
        <f ca="1">IF(OFFSET(Nafnalisti!$C$3,MATCH($C52,Nafnalisti!$B$4:$B$425,0),COUNTA($E$3:L$3))=0,"",OFFSET(Nafnalisti!$C$3,MATCH($C52,Nafnalisti!$B$4:$B$425,0),COUNTA($E$3:L$3)))</f>
        <v/>
      </c>
      <c r="M52" s="63" t="str">
        <f ca="1">IF(OFFSET(Nafnalisti!$C$3,MATCH($C52,Nafnalisti!$B$4:$B$425,0),COUNTA($E$3:M$3))=0,"",OFFSET(Nafnalisti!$C$3,MATCH($C52,Nafnalisti!$B$4:$B$425,0),COUNTA($E$3:M$3)))</f>
        <v/>
      </c>
      <c r="N52" s="63" t="str">
        <f ca="1">IF(OFFSET(Nafnalisti!$C$3,MATCH($C52,Nafnalisti!$B$4:$B$425,0),COUNTA($E$3:N$3))=0,"",OFFSET(Nafnalisti!$C$3,MATCH($C52,Nafnalisti!$B$4:$B$425,0),COUNTA($E$3:N$3)))</f>
        <v/>
      </c>
      <c r="Q52" s="1"/>
      <c r="T52" s="1"/>
    </row>
    <row r="53" spans="1:20" ht="17.25" customHeight="1" x14ac:dyDescent="0.2">
      <c r="A53" s="72" t="str">
        <f ca="1">IF(COUNT($A$4:A52)+1&gt;MAX(Nafnalisti!$T$4:$T$425),"",A52+1)</f>
        <v/>
      </c>
      <c r="B53" s="73" t="str">
        <f ca="1">IF(A53="","",IFERROR(INDEX(Úrvinnsla!$J$2:$J$71,MATCH($A53,Úrvinnsla!$N$2:$N$71,0)),""))</f>
        <v/>
      </c>
      <c r="C53" s="74" t="str">
        <f ca="1">IF(A53="","",IFERROR(INDEX(Úrvinnsla!$K$2:$K$71,MATCH($A53,Úrvinnsla!$N$2:$N$71,0)),""))</f>
        <v/>
      </c>
      <c r="D53" s="75" t="str">
        <f ca="1">IFERROR(INDEX(Úrvinnsla!$L$2:$L$71,MATCH($A53,Úrvinnsla!$N$2:$N$71,0)),"")</f>
        <v/>
      </c>
      <c r="E53" s="63" t="str">
        <f ca="1">IF(OFFSET(Nafnalisti!$C$3,MATCH($C53,Nafnalisti!$B$4:$B$425,0),COUNTA($E$3:E$3))=0,"",OFFSET(Nafnalisti!$C$3,MATCH($C53,Nafnalisti!$B$4:$B$425,0),COUNTA($E$3:E$3)))</f>
        <v/>
      </c>
      <c r="F53" s="63" t="str">
        <f ca="1">IF(OFFSET(Nafnalisti!$C$3,MATCH($C53,Nafnalisti!$B$4:$B$425,0),COUNTA($E$3:F$3))=0,"",OFFSET(Nafnalisti!$C$3,MATCH($C53,Nafnalisti!$B$4:$B$425,0),COUNTA($E$3:F$3)))</f>
        <v/>
      </c>
      <c r="G53" s="63" t="str">
        <f ca="1">IF(OFFSET(Nafnalisti!$C$3,MATCH($C53,Nafnalisti!$B$4:$B$425,0),COUNTA($E$3:G$3))=0,"",OFFSET(Nafnalisti!$C$3,MATCH($C53,Nafnalisti!$B$4:$B$425,0),COUNTA($E$3:G$3)))</f>
        <v/>
      </c>
      <c r="H53" s="63" t="str">
        <f ca="1">IF(OFFSET(Nafnalisti!$C$3,MATCH($C53,Nafnalisti!$B$4:$B$425,0),COUNTA($E$3:H$3))=0,"",OFFSET(Nafnalisti!$C$3,MATCH($C53,Nafnalisti!$B$4:$B$425,0),COUNTA($E$3:H$3)))</f>
        <v/>
      </c>
      <c r="I53" s="63" t="str">
        <f ca="1">IF(OFFSET(Nafnalisti!$C$3,MATCH($C53,Nafnalisti!$B$4:$B$425,0),COUNTA($E$3:I$3))=0,"",OFFSET(Nafnalisti!$C$3,MATCH($C53,Nafnalisti!$B$4:$B$425,0),COUNTA($E$3:I$3)))</f>
        <v/>
      </c>
      <c r="J53" s="63" t="str">
        <f ca="1">IF(OFFSET(Nafnalisti!$C$3,MATCH($C53,Nafnalisti!$B$4:$B$425,0),COUNTA($E$3:J$3))=0,"",OFFSET(Nafnalisti!$C$3,MATCH($C53,Nafnalisti!$B$4:$B$425,0),COUNTA($E$3:J$3)))</f>
        <v/>
      </c>
      <c r="K53" s="63" t="str">
        <f ca="1">IF(OFFSET(Nafnalisti!$C$3,MATCH($C53,Nafnalisti!$B$4:$B$425,0),COUNTA($E$3:K$3))=0,"",OFFSET(Nafnalisti!$C$3,MATCH($C53,Nafnalisti!$B$4:$B$425,0),COUNTA($E$3:K$3)))</f>
        <v/>
      </c>
      <c r="L53" s="63" t="str">
        <f ca="1">IF(OFFSET(Nafnalisti!$C$3,MATCH($C53,Nafnalisti!$B$4:$B$425,0),COUNTA($E$3:L$3))=0,"",OFFSET(Nafnalisti!$C$3,MATCH($C53,Nafnalisti!$B$4:$B$425,0),COUNTA($E$3:L$3)))</f>
        <v/>
      </c>
      <c r="M53" s="63" t="str">
        <f ca="1">IF(OFFSET(Nafnalisti!$C$3,MATCH($C53,Nafnalisti!$B$4:$B$425,0),COUNTA($E$3:M$3))=0,"",OFFSET(Nafnalisti!$C$3,MATCH($C53,Nafnalisti!$B$4:$B$425,0),COUNTA($E$3:M$3)))</f>
        <v/>
      </c>
      <c r="N53" s="63" t="str">
        <f ca="1">IF(OFFSET(Nafnalisti!$C$3,MATCH($C53,Nafnalisti!$B$4:$B$425,0),COUNTA($E$3:N$3))=0,"",OFFSET(Nafnalisti!$C$3,MATCH($C53,Nafnalisti!$B$4:$B$425,0),COUNTA($E$3:N$3)))</f>
        <v/>
      </c>
      <c r="Q53" s="1"/>
      <c r="T53" s="1"/>
    </row>
    <row r="54" spans="1:20" ht="17.25" customHeight="1" x14ac:dyDescent="0.2">
      <c r="A54" s="72" t="str">
        <f ca="1">IF(COUNT($A$4:A53)+1&gt;MAX(Nafnalisti!$T$4:$T$425),"",A53+1)</f>
        <v/>
      </c>
      <c r="B54" s="73" t="str">
        <f ca="1">IF(A54="","",IFERROR(INDEX(Úrvinnsla!$J$2:$J$71,MATCH($A54,Úrvinnsla!$N$2:$N$71,0)),""))</f>
        <v/>
      </c>
      <c r="C54" s="74" t="str">
        <f ca="1">IF(A54="","",IFERROR(INDEX(Úrvinnsla!$K$2:$K$71,MATCH($A54,Úrvinnsla!$N$2:$N$71,0)),""))</f>
        <v/>
      </c>
      <c r="D54" s="75" t="str">
        <f ca="1">IFERROR(INDEX(Úrvinnsla!$L$2:$L$71,MATCH($A54,Úrvinnsla!$N$2:$N$71,0)),"")</f>
        <v/>
      </c>
      <c r="E54" s="63" t="str">
        <f ca="1">IF(OFFSET(Nafnalisti!$C$3,MATCH($C54,Nafnalisti!$B$4:$B$425,0),COUNTA($E$3:E$3))=0,"",OFFSET(Nafnalisti!$C$3,MATCH($C54,Nafnalisti!$B$4:$B$425,0),COUNTA($E$3:E$3)))</f>
        <v/>
      </c>
      <c r="F54" s="63" t="str">
        <f ca="1">IF(OFFSET(Nafnalisti!$C$3,MATCH($C54,Nafnalisti!$B$4:$B$425,0),COUNTA($E$3:F$3))=0,"",OFFSET(Nafnalisti!$C$3,MATCH($C54,Nafnalisti!$B$4:$B$425,0),COUNTA($E$3:F$3)))</f>
        <v/>
      </c>
      <c r="G54" s="63" t="str">
        <f ca="1">IF(OFFSET(Nafnalisti!$C$3,MATCH($C54,Nafnalisti!$B$4:$B$425,0),COUNTA($E$3:G$3))=0,"",OFFSET(Nafnalisti!$C$3,MATCH($C54,Nafnalisti!$B$4:$B$425,0),COUNTA($E$3:G$3)))</f>
        <v/>
      </c>
      <c r="H54" s="63" t="str">
        <f ca="1">IF(OFFSET(Nafnalisti!$C$3,MATCH($C54,Nafnalisti!$B$4:$B$425,0),COUNTA($E$3:H$3))=0,"",OFFSET(Nafnalisti!$C$3,MATCH($C54,Nafnalisti!$B$4:$B$425,0),COUNTA($E$3:H$3)))</f>
        <v/>
      </c>
      <c r="I54" s="63" t="str">
        <f ca="1">IF(OFFSET(Nafnalisti!$C$3,MATCH($C54,Nafnalisti!$B$4:$B$425,0),COUNTA($E$3:I$3))=0,"",OFFSET(Nafnalisti!$C$3,MATCH($C54,Nafnalisti!$B$4:$B$425,0),COUNTA($E$3:I$3)))</f>
        <v/>
      </c>
      <c r="J54" s="63" t="str">
        <f ca="1">IF(OFFSET(Nafnalisti!$C$3,MATCH($C54,Nafnalisti!$B$4:$B$425,0),COUNTA($E$3:J$3))=0,"",OFFSET(Nafnalisti!$C$3,MATCH($C54,Nafnalisti!$B$4:$B$425,0),COUNTA($E$3:J$3)))</f>
        <v/>
      </c>
      <c r="K54" s="63" t="str">
        <f ca="1">IF(OFFSET(Nafnalisti!$C$3,MATCH($C54,Nafnalisti!$B$4:$B$425,0),COUNTA($E$3:K$3))=0,"",OFFSET(Nafnalisti!$C$3,MATCH($C54,Nafnalisti!$B$4:$B$425,0),COUNTA($E$3:K$3)))</f>
        <v/>
      </c>
      <c r="L54" s="63" t="str">
        <f ca="1">IF(OFFSET(Nafnalisti!$C$3,MATCH($C54,Nafnalisti!$B$4:$B$425,0),COUNTA($E$3:L$3))=0,"",OFFSET(Nafnalisti!$C$3,MATCH($C54,Nafnalisti!$B$4:$B$425,0),COUNTA($E$3:L$3)))</f>
        <v/>
      </c>
      <c r="M54" s="63" t="str">
        <f ca="1">IF(OFFSET(Nafnalisti!$C$3,MATCH($C54,Nafnalisti!$B$4:$B$425,0),COUNTA($E$3:M$3))=0,"",OFFSET(Nafnalisti!$C$3,MATCH($C54,Nafnalisti!$B$4:$B$425,0),COUNTA($E$3:M$3)))</f>
        <v/>
      </c>
      <c r="N54" s="63" t="str">
        <f ca="1">IF(OFFSET(Nafnalisti!$C$3,MATCH($C54,Nafnalisti!$B$4:$B$425,0),COUNTA($E$3:N$3))=0,"",OFFSET(Nafnalisti!$C$3,MATCH($C54,Nafnalisti!$B$4:$B$425,0),COUNTA($E$3:N$3)))</f>
        <v/>
      </c>
      <c r="Q54" s="1"/>
      <c r="T54" s="1"/>
    </row>
    <row r="55" spans="1:20" ht="17.25" customHeight="1" x14ac:dyDescent="0.2">
      <c r="A55" s="72" t="str">
        <f ca="1">IF(COUNT($A$4:A54)+1&gt;MAX(Nafnalisti!$T$4:$T$425),"",A54+1)</f>
        <v/>
      </c>
      <c r="B55" s="73" t="str">
        <f ca="1">IF(A55="","",IFERROR(INDEX(Úrvinnsla!$J$2:$J$71,MATCH($A55,Úrvinnsla!$N$2:$N$71,0)),""))</f>
        <v/>
      </c>
      <c r="C55" s="74" t="str">
        <f ca="1">IF(A55="","",IFERROR(INDEX(Úrvinnsla!$K$2:$K$71,MATCH($A55,Úrvinnsla!$N$2:$N$71,0)),""))</f>
        <v/>
      </c>
      <c r="D55" s="75" t="str">
        <f ca="1">IFERROR(INDEX(Úrvinnsla!$L$2:$L$71,MATCH($A55,Úrvinnsla!$N$2:$N$71,0)),"")</f>
        <v/>
      </c>
      <c r="E55" s="63" t="str">
        <f ca="1">IF(OFFSET(Nafnalisti!$C$3,MATCH($C55,Nafnalisti!$B$4:$B$425,0),COUNTA($E$3:E$3))=0,"",OFFSET(Nafnalisti!$C$3,MATCH($C55,Nafnalisti!$B$4:$B$425,0),COUNTA($E$3:E$3)))</f>
        <v/>
      </c>
      <c r="F55" s="63" t="str">
        <f ca="1">IF(OFFSET(Nafnalisti!$C$3,MATCH($C55,Nafnalisti!$B$4:$B$425,0),COUNTA($E$3:F$3))=0,"",OFFSET(Nafnalisti!$C$3,MATCH($C55,Nafnalisti!$B$4:$B$425,0),COUNTA($E$3:F$3)))</f>
        <v/>
      </c>
      <c r="G55" s="63" t="str">
        <f ca="1">IF(OFFSET(Nafnalisti!$C$3,MATCH($C55,Nafnalisti!$B$4:$B$425,0),COUNTA($E$3:G$3))=0,"",OFFSET(Nafnalisti!$C$3,MATCH($C55,Nafnalisti!$B$4:$B$425,0),COUNTA($E$3:G$3)))</f>
        <v/>
      </c>
      <c r="H55" s="63" t="str">
        <f ca="1">IF(OFFSET(Nafnalisti!$C$3,MATCH($C55,Nafnalisti!$B$4:$B$425,0),COUNTA($E$3:H$3))=0,"",OFFSET(Nafnalisti!$C$3,MATCH($C55,Nafnalisti!$B$4:$B$425,0),COUNTA($E$3:H$3)))</f>
        <v/>
      </c>
      <c r="I55" s="63" t="str">
        <f ca="1">IF(OFFSET(Nafnalisti!$C$3,MATCH($C55,Nafnalisti!$B$4:$B$425,0),COUNTA($E$3:I$3))=0,"",OFFSET(Nafnalisti!$C$3,MATCH($C55,Nafnalisti!$B$4:$B$425,0),COUNTA($E$3:I$3)))</f>
        <v/>
      </c>
      <c r="J55" s="63" t="str">
        <f ca="1">IF(OFFSET(Nafnalisti!$C$3,MATCH($C55,Nafnalisti!$B$4:$B$425,0),COUNTA($E$3:J$3))=0,"",OFFSET(Nafnalisti!$C$3,MATCH($C55,Nafnalisti!$B$4:$B$425,0),COUNTA($E$3:J$3)))</f>
        <v/>
      </c>
      <c r="K55" s="63" t="str">
        <f ca="1">IF(OFFSET(Nafnalisti!$C$3,MATCH($C55,Nafnalisti!$B$4:$B$425,0),COUNTA($E$3:K$3))=0,"",OFFSET(Nafnalisti!$C$3,MATCH($C55,Nafnalisti!$B$4:$B$425,0),COUNTA($E$3:K$3)))</f>
        <v/>
      </c>
      <c r="L55" s="63" t="str">
        <f ca="1">IF(OFFSET(Nafnalisti!$C$3,MATCH($C55,Nafnalisti!$B$4:$B$425,0),COUNTA($E$3:L$3))=0,"",OFFSET(Nafnalisti!$C$3,MATCH($C55,Nafnalisti!$B$4:$B$425,0),COUNTA($E$3:L$3)))</f>
        <v/>
      </c>
      <c r="M55" s="63" t="str">
        <f ca="1">IF(OFFSET(Nafnalisti!$C$3,MATCH($C55,Nafnalisti!$B$4:$B$425,0),COUNTA($E$3:M$3))=0,"",OFFSET(Nafnalisti!$C$3,MATCH($C55,Nafnalisti!$B$4:$B$425,0),COUNTA($E$3:M$3)))</f>
        <v/>
      </c>
      <c r="N55" s="63" t="str">
        <f ca="1">IF(OFFSET(Nafnalisti!$C$3,MATCH($C55,Nafnalisti!$B$4:$B$425,0),COUNTA($E$3:N$3))=0,"",OFFSET(Nafnalisti!$C$3,MATCH($C55,Nafnalisti!$B$4:$B$425,0),COUNTA($E$3:N$3)))</f>
        <v/>
      </c>
      <c r="Q55" s="1"/>
      <c r="T55" s="1"/>
    </row>
    <row r="56" spans="1:20" ht="17.25" customHeight="1" x14ac:dyDescent="0.2">
      <c r="A56" s="72" t="str">
        <f ca="1">IF(COUNT($A$4:A55)+1&gt;MAX(Nafnalisti!$T$4:$T$425),"",A55+1)</f>
        <v/>
      </c>
      <c r="B56" s="73" t="str">
        <f ca="1">IF(A56="","",IFERROR(INDEX(Úrvinnsla!$J$2:$J$71,MATCH($A56,Úrvinnsla!$N$2:$N$71,0)),""))</f>
        <v/>
      </c>
      <c r="C56" s="74" t="str">
        <f ca="1">IF(A56="","",IFERROR(INDEX(Úrvinnsla!$K$2:$K$71,MATCH($A56,Úrvinnsla!$N$2:$N$71,0)),""))</f>
        <v/>
      </c>
      <c r="D56" s="75" t="str">
        <f ca="1">IFERROR(INDEX(Úrvinnsla!$L$2:$L$71,MATCH($A56,Úrvinnsla!$N$2:$N$71,0)),"")</f>
        <v/>
      </c>
      <c r="E56" s="63" t="str">
        <f ca="1">IF(OFFSET(Nafnalisti!$C$3,MATCH($C56,Nafnalisti!$B$4:$B$425,0),COUNTA($E$3:E$3))=0,"",OFFSET(Nafnalisti!$C$3,MATCH($C56,Nafnalisti!$B$4:$B$425,0),COUNTA($E$3:E$3)))</f>
        <v/>
      </c>
      <c r="F56" s="63" t="str">
        <f ca="1">IF(OFFSET(Nafnalisti!$C$3,MATCH($C56,Nafnalisti!$B$4:$B$425,0),COUNTA($E$3:F$3))=0,"",OFFSET(Nafnalisti!$C$3,MATCH($C56,Nafnalisti!$B$4:$B$425,0),COUNTA($E$3:F$3)))</f>
        <v/>
      </c>
      <c r="G56" s="63" t="str">
        <f ca="1">IF(OFFSET(Nafnalisti!$C$3,MATCH($C56,Nafnalisti!$B$4:$B$425,0),COUNTA($E$3:G$3))=0,"",OFFSET(Nafnalisti!$C$3,MATCH($C56,Nafnalisti!$B$4:$B$425,0),COUNTA($E$3:G$3)))</f>
        <v/>
      </c>
      <c r="H56" s="63" t="str">
        <f ca="1">IF(OFFSET(Nafnalisti!$C$3,MATCH($C56,Nafnalisti!$B$4:$B$425,0),COUNTA($E$3:H$3))=0,"",OFFSET(Nafnalisti!$C$3,MATCH($C56,Nafnalisti!$B$4:$B$425,0),COUNTA($E$3:H$3)))</f>
        <v/>
      </c>
      <c r="I56" s="63" t="str">
        <f ca="1">IF(OFFSET(Nafnalisti!$C$3,MATCH($C56,Nafnalisti!$B$4:$B$425,0),COUNTA($E$3:I$3))=0,"",OFFSET(Nafnalisti!$C$3,MATCH($C56,Nafnalisti!$B$4:$B$425,0),COUNTA($E$3:I$3)))</f>
        <v/>
      </c>
      <c r="J56" s="63" t="str">
        <f ca="1">IF(OFFSET(Nafnalisti!$C$3,MATCH($C56,Nafnalisti!$B$4:$B$425,0),COUNTA($E$3:J$3))=0,"",OFFSET(Nafnalisti!$C$3,MATCH($C56,Nafnalisti!$B$4:$B$425,0),COUNTA($E$3:J$3)))</f>
        <v/>
      </c>
      <c r="K56" s="63" t="str">
        <f ca="1">IF(OFFSET(Nafnalisti!$C$3,MATCH($C56,Nafnalisti!$B$4:$B$425,0),COUNTA($E$3:K$3))=0,"",OFFSET(Nafnalisti!$C$3,MATCH($C56,Nafnalisti!$B$4:$B$425,0),COUNTA($E$3:K$3)))</f>
        <v/>
      </c>
      <c r="L56" s="63" t="str">
        <f ca="1">IF(OFFSET(Nafnalisti!$C$3,MATCH($C56,Nafnalisti!$B$4:$B$425,0),COUNTA($E$3:L$3))=0,"",OFFSET(Nafnalisti!$C$3,MATCH($C56,Nafnalisti!$B$4:$B$425,0),COUNTA($E$3:L$3)))</f>
        <v/>
      </c>
      <c r="M56" s="63" t="str">
        <f ca="1">IF(OFFSET(Nafnalisti!$C$3,MATCH($C56,Nafnalisti!$B$4:$B$425,0),COUNTA($E$3:M$3))=0,"",OFFSET(Nafnalisti!$C$3,MATCH($C56,Nafnalisti!$B$4:$B$425,0),COUNTA($E$3:M$3)))</f>
        <v/>
      </c>
      <c r="N56" s="63" t="str">
        <f ca="1">IF(OFFSET(Nafnalisti!$C$3,MATCH($C56,Nafnalisti!$B$4:$B$425,0),COUNTA($E$3:N$3))=0,"",OFFSET(Nafnalisti!$C$3,MATCH($C56,Nafnalisti!$B$4:$B$425,0),COUNTA($E$3:N$3)))</f>
        <v/>
      </c>
      <c r="Q56" s="1"/>
      <c r="T56" s="1"/>
    </row>
    <row r="57" spans="1:20" x14ac:dyDescent="0.2">
      <c r="A57" s="72" t="str">
        <f ca="1">IF(COUNT($A$4:A56)+1&gt;MAX(Nafnalisti!$T$4:$T$425),"",A56+1)</f>
        <v/>
      </c>
      <c r="B57" s="73" t="str">
        <f ca="1">IF(A57="","",IFERROR(INDEX(Úrvinnsla!$J$2:$J$71,MATCH($A57,Úrvinnsla!$N$2:$N$71,0)),""))</f>
        <v/>
      </c>
      <c r="C57" s="74" t="str">
        <f ca="1">IF(A57="","",IFERROR(INDEX(Úrvinnsla!$K$2:$K$71,MATCH($A57,Úrvinnsla!$N$2:$N$71,0)),""))</f>
        <v/>
      </c>
      <c r="D57" s="75" t="str">
        <f ca="1">IFERROR(INDEX(Úrvinnsla!$L$2:$L$71,MATCH($A57,Úrvinnsla!$N$2:$N$71,0)),"")</f>
        <v/>
      </c>
      <c r="E57" s="63" t="str">
        <f ca="1">IF(OFFSET(Nafnalisti!$C$3,MATCH($C57,Nafnalisti!$B$4:$B$425,0),COUNTA($E$3:E$3))=0,"",OFFSET(Nafnalisti!$C$3,MATCH($C57,Nafnalisti!$B$4:$B$425,0),COUNTA($E$3:E$3)))</f>
        <v/>
      </c>
      <c r="F57" s="63" t="str">
        <f ca="1">IF(OFFSET(Nafnalisti!$C$3,MATCH($C57,Nafnalisti!$B$4:$B$425,0),COUNTA($E$3:F$3))=0,"",OFFSET(Nafnalisti!$C$3,MATCH($C57,Nafnalisti!$B$4:$B$425,0),COUNTA($E$3:F$3)))</f>
        <v/>
      </c>
      <c r="G57" s="63" t="str">
        <f ca="1">IF(OFFSET(Nafnalisti!$C$3,MATCH($C57,Nafnalisti!$B$4:$B$425,0),COUNTA($E$3:G$3))=0,"",OFFSET(Nafnalisti!$C$3,MATCH($C57,Nafnalisti!$B$4:$B$425,0),COUNTA($E$3:G$3)))</f>
        <v/>
      </c>
      <c r="H57" s="63" t="str">
        <f ca="1">IF(OFFSET(Nafnalisti!$C$3,MATCH($C57,Nafnalisti!$B$4:$B$425,0),COUNTA($E$3:H$3))=0,"",OFFSET(Nafnalisti!$C$3,MATCH($C57,Nafnalisti!$B$4:$B$425,0),COUNTA($E$3:H$3)))</f>
        <v/>
      </c>
      <c r="I57" s="63" t="str">
        <f ca="1">IF(OFFSET(Nafnalisti!$C$3,MATCH($C57,Nafnalisti!$B$4:$B$425,0),COUNTA($E$3:I$3))=0,"",OFFSET(Nafnalisti!$C$3,MATCH($C57,Nafnalisti!$B$4:$B$425,0),COUNTA($E$3:I$3)))</f>
        <v/>
      </c>
      <c r="J57" s="63" t="str">
        <f ca="1">IF(OFFSET(Nafnalisti!$C$3,MATCH($C57,Nafnalisti!$B$4:$B$425,0),COUNTA($E$3:J$3))=0,"",OFFSET(Nafnalisti!$C$3,MATCH($C57,Nafnalisti!$B$4:$B$425,0),COUNTA($E$3:J$3)))</f>
        <v/>
      </c>
      <c r="K57" s="63" t="str">
        <f ca="1">IF(OFFSET(Nafnalisti!$C$3,MATCH($C57,Nafnalisti!$B$4:$B$425,0),COUNTA($E$3:K$3))=0,"",OFFSET(Nafnalisti!$C$3,MATCH($C57,Nafnalisti!$B$4:$B$425,0),COUNTA($E$3:K$3)))</f>
        <v/>
      </c>
      <c r="L57" s="63" t="str">
        <f ca="1">IF(OFFSET(Nafnalisti!$C$3,MATCH($C57,Nafnalisti!$B$4:$B$425,0),COUNTA($E$3:L$3))=0,"",OFFSET(Nafnalisti!$C$3,MATCH($C57,Nafnalisti!$B$4:$B$425,0),COUNTA($E$3:L$3)))</f>
        <v/>
      </c>
      <c r="M57" s="63" t="str">
        <f ca="1">IF(OFFSET(Nafnalisti!$C$3,MATCH($C57,Nafnalisti!$B$4:$B$425,0),COUNTA($E$3:M$3))=0,"",OFFSET(Nafnalisti!$C$3,MATCH($C57,Nafnalisti!$B$4:$B$425,0),COUNTA($E$3:M$3)))</f>
        <v/>
      </c>
      <c r="N57" s="63" t="str">
        <f ca="1">IF(OFFSET(Nafnalisti!$C$3,MATCH($C57,Nafnalisti!$B$4:$B$425,0),COUNTA($E$3:N$3))=0,"",OFFSET(Nafnalisti!$C$3,MATCH($C57,Nafnalisti!$B$4:$B$425,0),COUNTA($E$3:N$3)))</f>
        <v/>
      </c>
    </row>
    <row r="58" spans="1:20" x14ac:dyDescent="0.2">
      <c r="A58" s="72" t="str">
        <f ca="1">IF(COUNT($A$4:A57)+1&gt;MAX(Nafnalisti!$T$4:$T$425),"",A57+1)</f>
        <v/>
      </c>
      <c r="B58" s="73" t="str">
        <f ca="1">IF(A58="","",IFERROR(INDEX(Úrvinnsla!$J$2:$J$71,MATCH($A58,Úrvinnsla!$N$2:$N$71,0)),""))</f>
        <v/>
      </c>
      <c r="C58" s="74" t="str">
        <f ca="1">IF(A58="","",IFERROR(INDEX(Úrvinnsla!$K$2:$K$71,MATCH($A58,Úrvinnsla!$N$2:$N$71,0)),""))</f>
        <v/>
      </c>
      <c r="D58" s="75" t="str">
        <f ca="1">IFERROR(INDEX(Úrvinnsla!$L$2:$L$71,MATCH($A58,Úrvinnsla!$N$2:$N$71,0)),"")</f>
        <v/>
      </c>
      <c r="E58" s="63" t="str">
        <f ca="1">IF(OFFSET(Nafnalisti!$C$3,MATCH($C58,Nafnalisti!$B$4:$B$425,0),COUNTA($E$3:E$3))=0,"",OFFSET(Nafnalisti!$C$3,MATCH($C58,Nafnalisti!$B$4:$B$425,0),COUNTA($E$3:E$3)))</f>
        <v/>
      </c>
      <c r="F58" s="63" t="str">
        <f ca="1">IF(OFFSET(Nafnalisti!$C$3,MATCH($C58,Nafnalisti!$B$4:$B$425,0),COUNTA($E$3:F$3))=0,"",OFFSET(Nafnalisti!$C$3,MATCH($C58,Nafnalisti!$B$4:$B$425,0),COUNTA($E$3:F$3)))</f>
        <v/>
      </c>
      <c r="G58" s="63" t="str">
        <f ca="1">IF(OFFSET(Nafnalisti!$C$3,MATCH($C58,Nafnalisti!$B$4:$B$425,0),COUNTA($E$3:G$3))=0,"",OFFSET(Nafnalisti!$C$3,MATCH($C58,Nafnalisti!$B$4:$B$425,0),COUNTA($E$3:G$3)))</f>
        <v/>
      </c>
      <c r="H58" s="63" t="str">
        <f ca="1">IF(OFFSET(Nafnalisti!$C$3,MATCH($C58,Nafnalisti!$B$4:$B$425,0),COUNTA($E$3:H$3))=0,"",OFFSET(Nafnalisti!$C$3,MATCH($C58,Nafnalisti!$B$4:$B$425,0),COUNTA($E$3:H$3)))</f>
        <v/>
      </c>
      <c r="I58" s="63" t="str">
        <f ca="1">IF(OFFSET(Nafnalisti!$C$3,MATCH($C58,Nafnalisti!$B$4:$B$425,0),COUNTA($E$3:I$3))=0,"",OFFSET(Nafnalisti!$C$3,MATCH($C58,Nafnalisti!$B$4:$B$425,0),COUNTA($E$3:I$3)))</f>
        <v/>
      </c>
      <c r="J58" s="63" t="str">
        <f ca="1">IF(OFFSET(Nafnalisti!$C$3,MATCH($C58,Nafnalisti!$B$4:$B$425,0),COUNTA($E$3:J$3))=0,"",OFFSET(Nafnalisti!$C$3,MATCH($C58,Nafnalisti!$B$4:$B$425,0),COUNTA($E$3:J$3)))</f>
        <v/>
      </c>
      <c r="K58" s="63" t="str">
        <f ca="1">IF(OFFSET(Nafnalisti!$C$3,MATCH($C58,Nafnalisti!$B$4:$B$425,0),COUNTA($E$3:K$3))=0,"",OFFSET(Nafnalisti!$C$3,MATCH($C58,Nafnalisti!$B$4:$B$425,0),COUNTA($E$3:K$3)))</f>
        <v/>
      </c>
      <c r="L58" s="63" t="str">
        <f ca="1">IF(OFFSET(Nafnalisti!$C$3,MATCH($C58,Nafnalisti!$B$4:$B$425,0),COUNTA($E$3:L$3))=0,"",OFFSET(Nafnalisti!$C$3,MATCH($C58,Nafnalisti!$B$4:$B$425,0),COUNTA($E$3:L$3)))</f>
        <v/>
      </c>
      <c r="M58" s="63" t="str">
        <f ca="1">IF(OFFSET(Nafnalisti!$C$3,MATCH($C58,Nafnalisti!$B$4:$B$425,0),COUNTA($E$3:M$3))=0,"",OFFSET(Nafnalisti!$C$3,MATCH($C58,Nafnalisti!$B$4:$B$425,0),COUNTA($E$3:M$3)))</f>
        <v/>
      </c>
      <c r="N58" s="63" t="str">
        <f ca="1">IF(OFFSET(Nafnalisti!$C$3,MATCH($C58,Nafnalisti!$B$4:$B$425,0),COUNTA($E$3:N$3))=0,"",OFFSET(Nafnalisti!$C$3,MATCH($C58,Nafnalisti!$B$4:$B$425,0),COUNTA($E$3:N$3)))</f>
        <v/>
      </c>
    </row>
    <row r="59" spans="1:20" x14ac:dyDescent="0.2">
      <c r="A59" s="72" t="str">
        <f ca="1">IF(COUNT($A$4:A58)+1&gt;MAX(Nafnalisti!$T$4:$T$425),"",A58+1)</f>
        <v/>
      </c>
      <c r="B59" s="73" t="str">
        <f ca="1">IF(A59="","",IFERROR(INDEX(Úrvinnsla!$J$2:$J$71,MATCH($A59,Úrvinnsla!$N$2:$N$71,0)),""))</f>
        <v/>
      </c>
      <c r="C59" s="74" t="str">
        <f ca="1">IF(A59="","",IFERROR(INDEX(Úrvinnsla!$K$2:$K$71,MATCH($A59,Úrvinnsla!$N$2:$N$71,0)),""))</f>
        <v/>
      </c>
      <c r="D59" s="75" t="str">
        <f ca="1">IFERROR(INDEX(Úrvinnsla!$L$2:$L$71,MATCH($A59,Úrvinnsla!$N$2:$N$71,0)),"")</f>
        <v/>
      </c>
      <c r="E59" s="63" t="str">
        <f ca="1">IF(OFFSET(Nafnalisti!$C$3,MATCH($C59,Nafnalisti!$B$4:$B$425,0),COUNTA($E$3:E$3))=0,"",OFFSET(Nafnalisti!$C$3,MATCH($C59,Nafnalisti!$B$4:$B$425,0),COUNTA($E$3:E$3)))</f>
        <v/>
      </c>
      <c r="F59" s="63" t="str">
        <f ca="1">IF(OFFSET(Nafnalisti!$C$3,MATCH($C59,Nafnalisti!$B$4:$B$425,0),COUNTA($E$3:F$3))=0,"",OFFSET(Nafnalisti!$C$3,MATCH($C59,Nafnalisti!$B$4:$B$425,0),COUNTA($E$3:F$3)))</f>
        <v/>
      </c>
      <c r="G59" s="63" t="str">
        <f ca="1">IF(OFFSET(Nafnalisti!$C$3,MATCH($C59,Nafnalisti!$B$4:$B$425,0),COUNTA($E$3:G$3))=0,"",OFFSET(Nafnalisti!$C$3,MATCH($C59,Nafnalisti!$B$4:$B$425,0),COUNTA($E$3:G$3)))</f>
        <v/>
      </c>
      <c r="H59" s="63" t="str">
        <f ca="1">IF(OFFSET(Nafnalisti!$C$3,MATCH($C59,Nafnalisti!$B$4:$B$425,0),COUNTA($E$3:H$3))=0,"",OFFSET(Nafnalisti!$C$3,MATCH($C59,Nafnalisti!$B$4:$B$425,0),COUNTA($E$3:H$3)))</f>
        <v/>
      </c>
      <c r="I59" s="63" t="str">
        <f ca="1">IF(OFFSET(Nafnalisti!$C$3,MATCH($C59,Nafnalisti!$B$4:$B$425,0),COUNTA($E$3:I$3))=0,"",OFFSET(Nafnalisti!$C$3,MATCH($C59,Nafnalisti!$B$4:$B$425,0),COUNTA($E$3:I$3)))</f>
        <v/>
      </c>
      <c r="J59" s="63" t="str">
        <f ca="1">IF(OFFSET(Nafnalisti!$C$3,MATCH($C59,Nafnalisti!$B$4:$B$425,0),COUNTA($E$3:J$3))=0,"",OFFSET(Nafnalisti!$C$3,MATCH($C59,Nafnalisti!$B$4:$B$425,0),COUNTA($E$3:J$3)))</f>
        <v/>
      </c>
      <c r="K59" s="63" t="str">
        <f ca="1">IF(OFFSET(Nafnalisti!$C$3,MATCH($C59,Nafnalisti!$B$4:$B$425,0),COUNTA($E$3:K$3))=0,"",OFFSET(Nafnalisti!$C$3,MATCH($C59,Nafnalisti!$B$4:$B$425,0),COUNTA($E$3:K$3)))</f>
        <v/>
      </c>
      <c r="L59" s="63" t="str">
        <f ca="1">IF(OFFSET(Nafnalisti!$C$3,MATCH($C59,Nafnalisti!$B$4:$B$425,0),COUNTA($E$3:L$3))=0,"",OFFSET(Nafnalisti!$C$3,MATCH($C59,Nafnalisti!$B$4:$B$425,0),COUNTA($E$3:L$3)))</f>
        <v/>
      </c>
      <c r="M59" s="63" t="str">
        <f ca="1">IF(OFFSET(Nafnalisti!$C$3,MATCH($C59,Nafnalisti!$B$4:$B$425,0),COUNTA($E$3:M$3))=0,"",OFFSET(Nafnalisti!$C$3,MATCH($C59,Nafnalisti!$B$4:$B$425,0),COUNTA($E$3:M$3)))</f>
        <v/>
      </c>
      <c r="N59" s="63" t="str">
        <f ca="1">IF(OFFSET(Nafnalisti!$C$3,MATCH($C59,Nafnalisti!$B$4:$B$425,0),COUNTA($E$3:N$3))=0,"",OFFSET(Nafnalisti!$C$3,MATCH($C59,Nafnalisti!$B$4:$B$425,0),COUNTA($E$3:N$3)))</f>
        <v/>
      </c>
    </row>
    <row r="60" spans="1:20" x14ac:dyDescent="0.2">
      <c r="A60" s="72" t="str">
        <f ca="1">IF(COUNT($A$4:A59)+1&gt;MAX(Nafnalisti!$T$4:$T$425),"",A59+1)</f>
        <v/>
      </c>
      <c r="B60" s="73" t="str">
        <f ca="1">IF(A60="","",IFERROR(INDEX(Úrvinnsla!$J$2:$J$71,MATCH($A60,Úrvinnsla!$N$2:$N$71,0)),""))</f>
        <v/>
      </c>
      <c r="C60" s="74" t="str">
        <f ca="1">IF(A60="","",IFERROR(INDEX(Úrvinnsla!$K$2:$K$71,MATCH($A60,Úrvinnsla!$N$2:$N$71,0)),""))</f>
        <v/>
      </c>
      <c r="D60" s="75" t="str">
        <f ca="1">IFERROR(INDEX(Úrvinnsla!$L$2:$L$71,MATCH($A60,Úrvinnsla!$N$2:$N$71,0)),"")</f>
        <v/>
      </c>
      <c r="E60" s="64" t="str">
        <f ca="1">IF(OFFSET(Nafnalisti!$C$3,MATCH($C60,Nafnalisti!$B$4:$B$425,0),COUNTA($E$3:E$3))=0,"",OFFSET(Nafnalisti!$C$3,MATCH($C60,Nafnalisti!$B$4:$B$425,0),COUNTA($E$3:E$3)))</f>
        <v/>
      </c>
      <c r="F60" s="64" t="str">
        <f ca="1">IF(OFFSET(Nafnalisti!$C$3,MATCH($C60,Nafnalisti!$B$4:$B$425,0),COUNTA($E$3:F$3))=0,"",OFFSET(Nafnalisti!$C$3,MATCH($C60,Nafnalisti!$B$4:$B$425,0),COUNTA($E$3:F$3)))</f>
        <v/>
      </c>
      <c r="G60" s="64" t="str">
        <f ca="1">IF(OFFSET(Nafnalisti!$C$3,MATCH($C60,Nafnalisti!$B$4:$B$425,0),COUNTA($E$3:G$3))=0,"",OFFSET(Nafnalisti!$C$3,MATCH($C60,Nafnalisti!$B$4:$B$425,0),COUNTA($E$3:G$3)))</f>
        <v/>
      </c>
      <c r="H60" s="64" t="str">
        <f ca="1">IF(OFFSET(Nafnalisti!$C$3,MATCH($C60,Nafnalisti!$B$4:$B$425,0),COUNTA($E$3:H$3))=0,"",OFFSET(Nafnalisti!$C$3,MATCH($C60,Nafnalisti!$B$4:$B$425,0),COUNTA($E$3:H$3)))</f>
        <v/>
      </c>
      <c r="I60" s="64" t="str">
        <f ca="1">IF(OFFSET(Nafnalisti!$C$3,MATCH($C60,Nafnalisti!$B$4:$B$425,0),COUNTA($E$3:I$3))=0,"",OFFSET(Nafnalisti!$C$3,MATCH($C60,Nafnalisti!$B$4:$B$425,0),COUNTA($E$3:I$3)))</f>
        <v/>
      </c>
      <c r="J60" s="64" t="str">
        <f ca="1">IF(OFFSET(Nafnalisti!$C$3,MATCH($C60,Nafnalisti!$B$4:$B$425,0),COUNTA($E$3:J$3))=0,"",OFFSET(Nafnalisti!$C$3,MATCH($C60,Nafnalisti!$B$4:$B$425,0),COUNTA($E$3:J$3)))</f>
        <v/>
      </c>
      <c r="K60" s="64" t="str">
        <f ca="1">IF(OFFSET(Nafnalisti!$C$3,MATCH($C60,Nafnalisti!$B$4:$B$425,0),COUNTA($E$3:K$3))=0,"",OFFSET(Nafnalisti!$C$3,MATCH($C60,Nafnalisti!$B$4:$B$425,0),COUNTA($E$3:K$3)))</f>
        <v/>
      </c>
      <c r="L60" s="64" t="str">
        <f ca="1">IF(OFFSET(Nafnalisti!$C$3,MATCH($C60,Nafnalisti!$B$4:$B$425,0),COUNTA($E$3:L$3))=0,"",OFFSET(Nafnalisti!$C$3,MATCH($C60,Nafnalisti!$B$4:$B$425,0),COUNTA($E$3:L$3)))</f>
        <v/>
      </c>
      <c r="M60" s="64" t="str">
        <f ca="1">IF(OFFSET(Nafnalisti!$C$3,MATCH($C60,Nafnalisti!$B$4:$B$425,0),COUNTA($E$3:M$3))=0,"",OFFSET(Nafnalisti!$C$3,MATCH($C60,Nafnalisti!$B$4:$B$425,0),COUNTA($E$3:M$3)))</f>
        <v/>
      </c>
      <c r="N60" s="64" t="str">
        <f ca="1">IF(OFFSET(Nafnalisti!$C$3,MATCH($C60,Nafnalisti!$B$4:$B$425,0),COUNTA($E$3:N$3))=0,"",OFFSET(Nafnalisti!$C$3,MATCH($C60,Nafnalisti!$B$4:$B$425,0),COUNTA($E$3:N$3)))</f>
        <v/>
      </c>
    </row>
    <row r="61" spans="1:20" x14ac:dyDescent="0.2">
      <c r="A61" s="72" t="str">
        <f ca="1">IF(COUNT($A$4:A60)+1&gt;MAX(Nafnalisti!$T$4:$T$425),"",A60+1)</f>
        <v/>
      </c>
      <c r="B61" s="73" t="str">
        <f ca="1">IF(A61="","",IFERROR(INDEX(Úrvinnsla!$J$2:$J$71,MATCH($A61,Úrvinnsla!$N$2:$N$71,0)),""))</f>
        <v/>
      </c>
      <c r="C61" s="74" t="str">
        <f ca="1">IF(A61="","",IFERROR(INDEX(Úrvinnsla!$K$2:$K$71,MATCH($A61,Úrvinnsla!$N$2:$N$71,0)),""))</f>
        <v/>
      </c>
      <c r="D61" s="75" t="str">
        <f ca="1">IFERROR(INDEX(Úrvinnsla!$L$2:$L$71,MATCH($A61,Úrvinnsla!$N$2:$N$71,0)),"")</f>
        <v/>
      </c>
      <c r="E61" s="64" t="str">
        <f ca="1">IF(OFFSET(Nafnalisti!$C$3,MATCH($C61,Nafnalisti!$B$4:$B$425,0),COUNTA($E$3:E$3))=0,"",OFFSET(Nafnalisti!$C$3,MATCH($C61,Nafnalisti!$B$4:$B$425,0),COUNTA($E$3:E$3)))</f>
        <v/>
      </c>
      <c r="F61" s="64" t="str">
        <f ca="1">IF(OFFSET(Nafnalisti!$C$3,MATCH($C61,Nafnalisti!$B$4:$B$425,0),COUNTA($E$3:F$3))=0,"",OFFSET(Nafnalisti!$C$3,MATCH($C61,Nafnalisti!$B$4:$B$425,0),COUNTA($E$3:F$3)))</f>
        <v/>
      </c>
      <c r="G61" s="64" t="str">
        <f ca="1">IF(OFFSET(Nafnalisti!$C$3,MATCH($C61,Nafnalisti!$B$4:$B$425,0),COUNTA($E$3:G$3))=0,"",OFFSET(Nafnalisti!$C$3,MATCH($C61,Nafnalisti!$B$4:$B$425,0),COUNTA($E$3:G$3)))</f>
        <v/>
      </c>
      <c r="H61" s="64" t="str">
        <f ca="1">IF(OFFSET(Nafnalisti!$C$3,MATCH($C61,Nafnalisti!$B$4:$B$425,0),COUNTA($E$3:H$3))=0,"",OFFSET(Nafnalisti!$C$3,MATCH($C61,Nafnalisti!$B$4:$B$425,0),COUNTA($E$3:H$3)))</f>
        <v/>
      </c>
      <c r="I61" s="64" t="str">
        <f ca="1">IF(OFFSET(Nafnalisti!$C$3,MATCH($C61,Nafnalisti!$B$4:$B$425,0),COUNTA($E$3:I$3))=0,"",OFFSET(Nafnalisti!$C$3,MATCH($C61,Nafnalisti!$B$4:$B$425,0),COUNTA($E$3:I$3)))</f>
        <v/>
      </c>
      <c r="J61" s="64" t="str">
        <f ca="1">IF(OFFSET(Nafnalisti!$C$3,MATCH($C61,Nafnalisti!$B$4:$B$425,0),COUNTA($E$3:J$3))=0,"",OFFSET(Nafnalisti!$C$3,MATCH($C61,Nafnalisti!$B$4:$B$425,0),COUNTA($E$3:J$3)))</f>
        <v/>
      </c>
      <c r="K61" s="64" t="str">
        <f ca="1">IF(OFFSET(Nafnalisti!$C$3,MATCH($C61,Nafnalisti!$B$4:$B$425,0),COUNTA($E$3:K$3))=0,"",OFFSET(Nafnalisti!$C$3,MATCH($C61,Nafnalisti!$B$4:$B$425,0),COUNTA($E$3:K$3)))</f>
        <v/>
      </c>
      <c r="L61" s="64" t="str">
        <f ca="1">IF(OFFSET(Nafnalisti!$C$3,MATCH($C61,Nafnalisti!$B$4:$B$425,0),COUNTA($E$3:L$3))=0,"",OFFSET(Nafnalisti!$C$3,MATCH($C61,Nafnalisti!$B$4:$B$425,0),COUNTA($E$3:L$3)))</f>
        <v/>
      </c>
      <c r="M61" s="64" t="str">
        <f ca="1">IF(OFFSET(Nafnalisti!$C$3,MATCH($C61,Nafnalisti!$B$4:$B$425,0),COUNTA($E$3:M$3))=0,"",OFFSET(Nafnalisti!$C$3,MATCH($C61,Nafnalisti!$B$4:$B$425,0),COUNTA($E$3:M$3)))</f>
        <v/>
      </c>
      <c r="N61" s="64" t="str">
        <f ca="1">IF(OFFSET(Nafnalisti!$C$3,MATCH($C61,Nafnalisti!$B$4:$B$425,0),COUNTA($E$3:N$3))=0,"",OFFSET(Nafnalisti!$C$3,MATCH($C61,Nafnalisti!$B$4:$B$425,0),COUNTA($E$3:N$3)))</f>
        <v/>
      </c>
    </row>
    <row r="62" spans="1:20" x14ac:dyDescent="0.2">
      <c r="A62" s="72" t="str">
        <f ca="1">IF(COUNT($A$4:A61)+1&gt;MAX(Nafnalisti!$T$4:$T$425),"",A61+1)</f>
        <v/>
      </c>
      <c r="B62" s="73" t="str">
        <f ca="1">IF(A62="","",IFERROR(INDEX(Úrvinnsla!$J$2:$J$71,MATCH($A62,Úrvinnsla!$N$2:$N$71,0)),""))</f>
        <v/>
      </c>
      <c r="C62" s="74" t="str">
        <f ca="1">IF(A62="","",IFERROR(INDEX(Úrvinnsla!$K$2:$K$71,MATCH($A62,Úrvinnsla!$N$2:$N$71,0)),""))</f>
        <v/>
      </c>
      <c r="D62" s="75" t="str">
        <f ca="1">IFERROR(INDEX(Úrvinnsla!$L$2:$L$71,MATCH($A62,Úrvinnsla!$N$2:$N$71,0)),"")</f>
        <v/>
      </c>
      <c r="E62" s="64" t="str">
        <f ca="1">IF(OFFSET(Nafnalisti!$C$3,MATCH($C62,Nafnalisti!$B$4:$B$425,0),COUNTA($E$3:E$3))=0,"",OFFSET(Nafnalisti!$C$3,MATCH($C62,Nafnalisti!$B$4:$B$425,0),COUNTA($E$3:E$3)))</f>
        <v/>
      </c>
      <c r="F62" s="64" t="str">
        <f ca="1">IF(OFFSET(Nafnalisti!$C$3,MATCH($C62,Nafnalisti!$B$4:$B$425,0),COUNTA($E$3:F$3))=0,"",OFFSET(Nafnalisti!$C$3,MATCH($C62,Nafnalisti!$B$4:$B$425,0),COUNTA($E$3:F$3)))</f>
        <v/>
      </c>
      <c r="G62" s="64" t="str">
        <f ca="1">IF(OFFSET(Nafnalisti!$C$3,MATCH($C62,Nafnalisti!$B$4:$B$425,0),COUNTA($E$3:G$3))=0,"",OFFSET(Nafnalisti!$C$3,MATCH($C62,Nafnalisti!$B$4:$B$425,0),COUNTA($E$3:G$3)))</f>
        <v/>
      </c>
      <c r="H62" s="64" t="str">
        <f ca="1">IF(OFFSET(Nafnalisti!$C$3,MATCH($C62,Nafnalisti!$B$4:$B$425,0),COUNTA($E$3:H$3))=0,"",OFFSET(Nafnalisti!$C$3,MATCH($C62,Nafnalisti!$B$4:$B$425,0),COUNTA($E$3:H$3)))</f>
        <v/>
      </c>
      <c r="I62" s="64" t="str">
        <f ca="1">IF(OFFSET(Nafnalisti!$C$3,MATCH($C62,Nafnalisti!$B$4:$B$425,0),COUNTA($E$3:I$3))=0,"",OFFSET(Nafnalisti!$C$3,MATCH($C62,Nafnalisti!$B$4:$B$425,0),COUNTA($E$3:I$3)))</f>
        <v/>
      </c>
      <c r="J62" s="64" t="str">
        <f ca="1">IF(OFFSET(Nafnalisti!$C$3,MATCH($C62,Nafnalisti!$B$4:$B$425,0),COUNTA($E$3:J$3))=0,"",OFFSET(Nafnalisti!$C$3,MATCH($C62,Nafnalisti!$B$4:$B$425,0),COUNTA($E$3:J$3)))</f>
        <v/>
      </c>
      <c r="K62" s="64" t="str">
        <f ca="1">IF(OFFSET(Nafnalisti!$C$3,MATCH($C62,Nafnalisti!$B$4:$B$425,0),COUNTA($E$3:K$3))=0,"",OFFSET(Nafnalisti!$C$3,MATCH($C62,Nafnalisti!$B$4:$B$425,0),COUNTA($E$3:K$3)))</f>
        <v/>
      </c>
      <c r="L62" s="64" t="str">
        <f ca="1">IF(OFFSET(Nafnalisti!$C$3,MATCH($C62,Nafnalisti!$B$4:$B$425,0),COUNTA($E$3:L$3))=0,"",OFFSET(Nafnalisti!$C$3,MATCH($C62,Nafnalisti!$B$4:$B$425,0),COUNTA($E$3:L$3)))</f>
        <v/>
      </c>
      <c r="M62" s="64" t="str">
        <f ca="1">IF(OFFSET(Nafnalisti!$C$3,MATCH($C62,Nafnalisti!$B$4:$B$425,0),COUNTA($E$3:M$3))=0,"",OFFSET(Nafnalisti!$C$3,MATCH($C62,Nafnalisti!$B$4:$B$425,0),COUNTA($E$3:M$3)))</f>
        <v/>
      </c>
      <c r="N62" s="64" t="str">
        <f ca="1">IF(OFFSET(Nafnalisti!$C$3,MATCH($C62,Nafnalisti!$B$4:$B$425,0),COUNTA($E$3:N$3))=0,"",OFFSET(Nafnalisti!$C$3,MATCH($C62,Nafnalisti!$B$4:$B$425,0),COUNTA($E$3:N$3)))</f>
        <v/>
      </c>
    </row>
    <row r="63" spans="1:20" x14ac:dyDescent="0.2">
      <c r="A63" s="72" t="str">
        <f ca="1">IF(COUNT($A$4:A62)+1&gt;MAX(Nafnalisti!$T$4:$T$425),"",A62+1)</f>
        <v/>
      </c>
      <c r="B63" s="73" t="str">
        <f ca="1">IF(A63="","",IFERROR(INDEX(Úrvinnsla!$J$2:$J$71,MATCH($A63,Úrvinnsla!$N$2:$N$71,0)),""))</f>
        <v/>
      </c>
      <c r="C63" s="74" t="str">
        <f ca="1">IF(A63="","",IFERROR(INDEX(Úrvinnsla!$K$2:$K$71,MATCH($A63,Úrvinnsla!$N$2:$N$71,0)),""))</f>
        <v/>
      </c>
      <c r="D63" s="75" t="str">
        <f ca="1">IFERROR(INDEX(Úrvinnsla!$L$2:$L$71,MATCH($A63,Úrvinnsla!$N$2:$N$71,0)),"")</f>
        <v/>
      </c>
      <c r="E63" s="64" t="str">
        <f ca="1">IF(OFFSET(Nafnalisti!$C$3,MATCH($C63,Nafnalisti!$B$4:$B$425,0),COUNTA($E$3:E$3))=0,"",OFFSET(Nafnalisti!$C$3,MATCH($C63,Nafnalisti!$B$4:$B$425,0),COUNTA($E$3:E$3)))</f>
        <v/>
      </c>
      <c r="F63" s="64" t="str">
        <f ca="1">IF(OFFSET(Nafnalisti!$C$3,MATCH($C63,Nafnalisti!$B$4:$B$425,0),COUNTA($E$3:F$3))=0,"",OFFSET(Nafnalisti!$C$3,MATCH($C63,Nafnalisti!$B$4:$B$425,0),COUNTA($E$3:F$3)))</f>
        <v/>
      </c>
      <c r="G63" s="64" t="str">
        <f ca="1">IF(OFFSET(Nafnalisti!$C$3,MATCH($C63,Nafnalisti!$B$4:$B$425,0),COUNTA($E$3:G$3))=0,"",OFFSET(Nafnalisti!$C$3,MATCH($C63,Nafnalisti!$B$4:$B$425,0),COUNTA($E$3:G$3)))</f>
        <v/>
      </c>
      <c r="H63" s="64" t="str">
        <f ca="1">IF(OFFSET(Nafnalisti!$C$3,MATCH($C63,Nafnalisti!$B$4:$B$425,0),COUNTA($E$3:H$3))=0,"",OFFSET(Nafnalisti!$C$3,MATCH($C63,Nafnalisti!$B$4:$B$425,0),COUNTA($E$3:H$3)))</f>
        <v/>
      </c>
      <c r="I63" s="64" t="str">
        <f ca="1">IF(OFFSET(Nafnalisti!$C$3,MATCH($C63,Nafnalisti!$B$4:$B$425,0),COUNTA($E$3:I$3))=0,"",OFFSET(Nafnalisti!$C$3,MATCH($C63,Nafnalisti!$B$4:$B$425,0),COUNTA($E$3:I$3)))</f>
        <v/>
      </c>
      <c r="J63" s="64" t="str">
        <f ca="1">IF(OFFSET(Nafnalisti!$C$3,MATCH($C63,Nafnalisti!$B$4:$B$425,0),COUNTA($E$3:J$3))=0,"",OFFSET(Nafnalisti!$C$3,MATCH($C63,Nafnalisti!$B$4:$B$425,0),COUNTA($E$3:J$3)))</f>
        <v/>
      </c>
      <c r="K63" s="64" t="str">
        <f ca="1">IF(OFFSET(Nafnalisti!$C$3,MATCH($C63,Nafnalisti!$B$4:$B$425,0),COUNTA($E$3:K$3))=0,"",OFFSET(Nafnalisti!$C$3,MATCH($C63,Nafnalisti!$B$4:$B$425,0),COUNTA($E$3:K$3)))</f>
        <v/>
      </c>
      <c r="L63" s="64" t="str">
        <f ca="1">IF(OFFSET(Nafnalisti!$C$3,MATCH($C63,Nafnalisti!$B$4:$B$425,0),COUNTA($E$3:L$3))=0,"",OFFSET(Nafnalisti!$C$3,MATCH($C63,Nafnalisti!$B$4:$B$425,0),COUNTA($E$3:L$3)))</f>
        <v/>
      </c>
      <c r="M63" s="64" t="str">
        <f ca="1">IF(OFFSET(Nafnalisti!$C$3,MATCH($C63,Nafnalisti!$B$4:$B$425,0),COUNTA($E$3:M$3))=0,"",OFFSET(Nafnalisti!$C$3,MATCH($C63,Nafnalisti!$B$4:$B$425,0),COUNTA($E$3:M$3)))</f>
        <v/>
      </c>
      <c r="N63" s="64" t="str">
        <f ca="1">IF(OFFSET(Nafnalisti!$C$3,MATCH($C63,Nafnalisti!$B$4:$B$425,0),COUNTA($E$3:N$3))=0,"",OFFSET(Nafnalisti!$C$3,MATCH($C63,Nafnalisti!$B$4:$B$425,0),COUNTA($E$3:N$3)))</f>
        <v/>
      </c>
    </row>
    <row r="64" spans="1:20" x14ac:dyDescent="0.2">
      <c r="A64" s="72" t="str">
        <f ca="1">IF(COUNT($A$4:A63)+1&gt;MAX(Nafnalisti!$T$4:$T$425),"",A63+1)</f>
        <v/>
      </c>
      <c r="B64" s="73" t="str">
        <f ca="1">IF(A64="","",IFERROR(INDEX(Úrvinnsla!$J$2:$J$71,MATCH($A64,Úrvinnsla!$N$2:$N$71,0)),""))</f>
        <v/>
      </c>
      <c r="C64" s="74" t="str">
        <f ca="1">IF(A64="","",IFERROR(INDEX(Úrvinnsla!$K$2:$K$71,MATCH($A64,Úrvinnsla!$N$2:$N$71,0)),""))</f>
        <v/>
      </c>
      <c r="D64" s="75" t="str">
        <f ca="1">IFERROR(INDEX(Úrvinnsla!$L$2:$L$71,MATCH($A64,Úrvinnsla!$N$2:$N$71,0)),"")</f>
        <v/>
      </c>
      <c r="E64" s="64" t="str">
        <f ca="1">IF(OFFSET(Nafnalisti!$C$3,MATCH($C64,Nafnalisti!$B$4:$B$425,0),COUNTA($E$3:E$3))=0,"",OFFSET(Nafnalisti!$C$3,MATCH($C64,Nafnalisti!$B$4:$B$425,0),COUNTA($E$3:E$3)))</f>
        <v/>
      </c>
      <c r="F64" s="64" t="str">
        <f ca="1">IF(OFFSET(Nafnalisti!$C$3,MATCH($C64,Nafnalisti!$B$4:$B$425,0),COUNTA($E$3:F$3))=0,"",OFFSET(Nafnalisti!$C$3,MATCH($C64,Nafnalisti!$B$4:$B$425,0),COUNTA($E$3:F$3)))</f>
        <v/>
      </c>
      <c r="G64" s="64" t="str">
        <f ca="1">IF(OFFSET(Nafnalisti!$C$3,MATCH($C64,Nafnalisti!$B$4:$B$425,0),COUNTA($E$3:G$3))=0,"",OFFSET(Nafnalisti!$C$3,MATCH($C64,Nafnalisti!$B$4:$B$425,0),COUNTA($E$3:G$3)))</f>
        <v/>
      </c>
      <c r="H64" s="64" t="str">
        <f ca="1">IF(OFFSET(Nafnalisti!$C$3,MATCH($C64,Nafnalisti!$B$4:$B$425,0),COUNTA($E$3:H$3))=0,"",OFFSET(Nafnalisti!$C$3,MATCH($C64,Nafnalisti!$B$4:$B$425,0),COUNTA($E$3:H$3)))</f>
        <v/>
      </c>
      <c r="I64" s="64" t="str">
        <f ca="1">IF(OFFSET(Nafnalisti!$C$3,MATCH($C64,Nafnalisti!$B$4:$B$425,0),COUNTA($E$3:I$3))=0,"",OFFSET(Nafnalisti!$C$3,MATCH($C64,Nafnalisti!$B$4:$B$425,0),COUNTA($E$3:I$3)))</f>
        <v/>
      </c>
      <c r="J64" s="64" t="str">
        <f ca="1">IF(OFFSET(Nafnalisti!$C$3,MATCH($C64,Nafnalisti!$B$4:$B$425,0),COUNTA($E$3:J$3))=0,"",OFFSET(Nafnalisti!$C$3,MATCH($C64,Nafnalisti!$B$4:$B$425,0),COUNTA($E$3:J$3)))</f>
        <v/>
      </c>
      <c r="K64" s="64" t="str">
        <f ca="1">IF(OFFSET(Nafnalisti!$C$3,MATCH($C64,Nafnalisti!$B$4:$B$425,0),COUNTA($E$3:K$3))=0,"",OFFSET(Nafnalisti!$C$3,MATCH($C64,Nafnalisti!$B$4:$B$425,0),COUNTA($E$3:K$3)))</f>
        <v/>
      </c>
      <c r="L64" s="64" t="str">
        <f ca="1">IF(OFFSET(Nafnalisti!$C$3,MATCH($C64,Nafnalisti!$B$4:$B$425,0),COUNTA($E$3:L$3))=0,"",OFFSET(Nafnalisti!$C$3,MATCH($C64,Nafnalisti!$B$4:$B$425,0),COUNTA($E$3:L$3)))</f>
        <v/>
      </c>
      <c r="M64" s="64" t="str">
        <f ca="1">IF(OFFSET(Nafnalisti!$C$3,MATCH($C64,Nafnalisti!$B$4:$B$425,0),COUNTA($E$3:M$3))=0,"",OFFSET(Nafnalisti!$C$3,MATCH($C64,Nafnalisti!$B$4:$B$425,0),COUNTA($E$3:M$3)))</f>
        <v/>
      </c>
      <c r="N64" s="64" t="str">
        <f ca="1">IF(OFFSET(Nafnalisti!$C$3,MATCH($C64,Nafnalisti!$B$4:$B$425,0),COUNTA($E$3:N$3))=0,"",OFFSET(Nafnalisti!$C$3,MATCH($C64,Nafnalisti!$B$4:$B$425,0),COUNTA($E$3:N$3)))</f>
        <v/>
      </c>
    </row>
    <row r="65" spans="1:14" x14ac:dyDescent="0.2">
      <c r="A65" s="72" t="str">
        <f ca="1">IF(COUNT($A$4:A64)+1&gt;MAX(Nafnalisti!$T$4:$T$425),"",A64+1)</f>
        <v/>
      </c>
      <c r="B65" s="73" t="str">
        <f ca="1">IF(A65="","",IFERROR(INDEX(Úrvinnsla!$J$2:$J$71,MATCH($A65,Úrvinnsla!$N$2:$N$71,0)),""))</f>
        <v/>
      </c>
      <c r="C65" s="74" t="str">
        <f ca="1">IF(A65="","",IFERROR(INDEX(Úrvinnsla!$K$2:$K$71,MATCH($A65,Úrvinnsla!$N$2:$N$71,0)),""))</f>
        <v/>
      </c>
      <c r="D65" s="75" t="str">
        <f ca="1">IFERROR(INDEX(Úrvinnsla!$L$2:$L$71,MATCH($A65,Úrvinnsla!$N$2:$N$71,0)),"")</f>
        <v/>
      </c>
      <c r="E65" s="64" t="str">
        <f ca="1">IF(OFFSET(Nafnalisti!$C$3,MATCH($C65,Nafnalisti!$B$4:$B$425,0),COUNTA($E$3:E$3))=0,"",OFFSET(Nafnalisti!$C$3,MATCH($C65,Nafnalisti!$B$4:$B$425,0),COUNTA($E$3:E$3)))</f>
        <v/>
      </c>
      <c r="F65" s="64" t="str">
        <f ca="1">IF(OFFSET(Nafnalisti!$C$3,MATCH($C65,Nafnalisti!$B$4:$B$425,0),COUNTA($E$3:F$3))=0,"",OFFSET(Nafnalisti!$C$3,MATCH($C65,Nafnalisti!$B$4:$B$425,0),COUNTA($E$3:F$3)))</f>
        <v/>
      </c>
      <c r="G65" s="64" t="str">
        <f ca="1">IF(OFFSET(Nafnalisti!$C$3,MATCH($C65,Nafnalisti!$B$4:$B$425,0),COUNTA($E$3:G$3))=0,"",OFFSET(Nafnalisti!$C$3,MATCH($C65,Nafnalisti!$B$4:$B$425,0),COUNTA($E$3:G$3)))</f>
        <v/>
      </c>
      <c r="H65" s="64" t="str">
        <f ca="1">IF(OFFSET(Nafnalisti!$C$3,MATCH($C65,Nafnalisti!$B$4:$B$425,0),COUNTA($E$3:H$3))=0,"",OFFSET(Nafnalisti!$C$3,MATCH($C65,Nafnalisti!$B$4:$B$425,0),COUNTA($E$3:H$3)))</f>
        <v/>
      </c>
      <c r="I65" s="64" t="str">
        <f ca="1">IF(OFFSET(Nafnalisti!$C$3,MATCH($C65,Nafnalisti!$B$4:$B$425,0),COUNTA($E$3:I$3))=0,"",OFFSET(Nafnalisti!$C$3,MATCH($C65,Nafnalisti!$B$4:$B$425,0),COUNTA($E$3:I$3)))</f>
        <v/>
      </c>
      <c r="J65" s="64" t="str">
        <f ca="1">IF(OFFSET(Nafnalisti!$C$3,MATCH($C65,Nafnalisti!$B$4:$B$425,0),COUNTA($E$3:J$3))=0,"",OFFSET(Nafnalisti!$C$3,MATCH($C65,Nafnalisti!$B$4:$B$425,0),COUNTA($E$3:J$3)))</f>
        <v/>
      </c>
      <c r="K65" s="64" t="str">
        <f ca="1">IF(OFFSET(Nafnalisti!$C$3,MATCH($C65,Nafnalisti!$B$4:$B$425,0),COUNTA($E$3:K$3))=0,"",OFFSET(Nafnalisti!$C$3,MATCH($C65,Nafnalisti!$B$4:$B$425,0),COUNTA($E$3:K$3)))</f>
        <v/>
      </c>
      <c r="L65" s="64" t="str">
        <f ca="1">IF(OFFSET(Nafnalisti!$C$3,MATCH($C65,Nafnalisti!$B$4:$B$425,0),COUNTA($E$3:L$3))=0,"",OFFSET(Nafnalisti!$C$3,MATCH($C65,Nafnalisti!$B$4:$B$425,0),COUNTA($E$3:L$3)))</f>
        <v/>
      </c>
      <c r="M65" s="64" t="str">
        <f ca="1">IF(OFFSET(Nafnalisti!$C$3,MATCH($C65,Nafnalisti!$B$4:$B$425,0),COUNTA($E$3:M$3))=0,"",OFFSET(Nafnalisti!$C$3,MATCH($C65,Nafnalisti!$B$4:$B$425,0),COUNTA($E$3:M$3)))</f>
        <v/>
      </c>
      <c r="N65" s="64" t="str">
        <f ca="1">IF(OFFSET(Nafnalisti!$C$3,MATCH($C65,Nafnalisti!$B$4:$B$425,0),COUNTA($E$3:N$3))=0,"",OFFSET(Nafnalisti!$C$3,MATCH($C65,Nafnalisti!$B$4:$B$425,0),COUNTA($E$3:N$3)))</f>
        <v/>
      </c>
    </row>
    <row r="66" spans="1:14" x14ac:dyDescent="0.2">
      <c r="A66" s="72" t="str">
        <f ca="1">IF(COUNT($A$4:A65)+1&gt;MAX(Nafnalisti!$T$4:$T$425),"",A65+1)</f>
        <v/>
      </c>
      <c r="B66" s="73" t="str">
        <f ca="1">IF(A66="","",IFERROR(INDEX(Úrvinnsla!$J$2:$J$71,MATCH($A66,Úrvinnsla!$N$2:$N$71,0)),""))</f>
        <v/>
      </c>
      <c r="C66" s="74" t="str">
        <f ca="1">IF(A66="","",IFERROR(INDEX(Úrvinnsla!$K$2:$K$71,MATCH($A66,Úrvinnsla!$N$2:$N$71,0)),""))</f>
        <v/>
      </c>
      <c r="D66" s="75" t="str">
        <f ca="1">IFERROR(INDEX(Úrvinnsla!$L$2:$L$71,MATCH($A66,Úrvinnsla!$N$2:$N$71,0)),"")</f>
        <v/>
      </c>
      <c r="E66" s="64" t="str">
        <f ca="1">IF(OFFSET(Nafnalisti!$C$3,MATCH($C66,Nafnalisti!$B$4:$B$425,0),COUNTA($E$3:E$3))=0,"",OFFSET(Nafnalisti!$C$3,MATCH($C66,Nafnalisti!$B$4:$B$425,0),COUNTA($E$3:E$3)))</f>
        <v/>
      </c>
      <c r="F66" s="64" t="str">
        <f ca="1">IF(OFFSET(Nafnalisti!$C$3,MATCH($C66,Nafnalisti!$B$4:$B$425,0),COUNTA($E$3:F$3))=0,"",OFFSET(Nafnalisti!$C$3,MATCH($C66,Nafnalisti!$B$4:$B$425,0),COUNTA($E$3:F$3)))</f>
        <v/>
      </c>
      <c r="G66" s="64" t="str">
        <f ca="1">IF(OFFSET(Nafnalisti!$C$3,MATCH($C66,Nafnalisti!$B$4:$B$425,0),COUNTA($E$3:G$3))=0,"",OFFSET(Nafnalisti!$C$3,MATCH($C66,Nafnalisti!$B$4:$B$425,0),COUNTA($E$3:G$3)))</f>
        <v/>
      </c>
      <c r="H66" s="64" t="str">
        <f ca="1">IF(OFFSET(Nafnalisti!$C$3,MATCH($C66,Nafnalisti!$B$4:$B$425,0),COUNTA($E$3:H$3))=0,"",OFFSET(Nafnalisti!$C$3,MATCH($C66,Nafnalisti!$B$4:$B$425,0),COUNTA($E$3:H$3)))</f>
        <v/>
      </c>
      <c r="I66" s="64" t="str">
        <f ca="1">IF(OFFSET(Nafnalisti!$C$3,MATCH($C66,Nafnalisti!$B$4:$B$425,0),COUNTA($E$3:I$3))=0,"",OFFSET(Nafnalisti!$C$3,MATCH($C66,Nafnalisti!$B$4:$B$425,0),COUNTA($E$3:I$3)))</f>
        <v/>
      </c>
      <c r="J66" s="64" t="str">
        <f ca="1">IF(OFFSET(Nafnalisti!$C$3,MATCH($C66,Nafnalisti!$B$4:$B$425,0),COUNTA($E$3:J$3))=0,"",OFFSET(Nafnalisti!$C$3,MATCH($C66,Nafnalisti!$B$4:$B$425,0),COUNTA($E$3:J$3)))</f>
        <v/>
      </c>
      <c r="K66" s="64" t="str">
        <f ca="1">IF(OFFSET(Nafnalisti!$C$3,MATCH($C66,Nafnalisti!$B$4:$B$425,0),COUNTA($E$3:K$3))=0,"",OFFSET(Nafnalisti!$C$3,MATCH($C66,Nafnalisti!$B$4:$B$425,0),COUNTA($E$3:K$3)))</f>
        <v/>
      </c>
      <c r="L66" s="64" t="str">
        <f ca="1">IF(OFFSET(Nafnalisti!$C$3,MATCH($C66,Nafnalisti!$B$4:$B$425,0),COUNTA($E$3:L$3))=0,"",OFFSET(Nafnalisti!$C$3,MATCH($C66,Nafnalisti!$B$4:$B$425,0),COUNTA($E$3:L$3)))</f>
        <v/>
      </c>
      <c r="M66" s="64" t="str">
        <f ca="1">IF(OFFSET(Nafnalisti!$C$3,MATCH($C66,Nafnalisti!$B$4:$B$425,0),COUNTA($E$3:M$3))=0,"",OFFSET(Nafnalisti!$C$3,MATCH($C66,Nafnalisti!$B$4:$B$425,0),COUNTA($E$3:M$3)))</f>
        <v/>
      </c>
      <c r="N66" s="64" t="str">
        <f ca="1">IF(OFFSET(Nafnalisti!$C$3,MATCH($C66,Nafnalisti!$B$4:$B$425,0),COUNTA($E$3:N$3))=0,"",OFFSET(Nafnalisti!$C$3,MATCH($C66,Nafnalisti!$B$4:$B$425,0),COUNTA($E$3:N$3)))</f>
        <v/>
      </c>
    </row>
    <row r="67" spans="1:14" x14ac:dyDescent="0.2">
      <c r="A67" s="72" t="str">
        <f ca="1">IF(COUNT($A$4:A66)+1&gt;MAX(Nafnalisti!$T$4:$T$425),"",A66+1)</f>
        <v/>
      </c>
      <c r="B67" s="73" t="str">
        <f ca="1">IF(A67="","",IFERROR(INDEX(Úrvinnsla!$J$2:$J$71,MATCH($A67,Úrvinnsla!$N$2:$N$71,0)),""))</f>
        <v/>
      </c>
      <c r="C67" s="74" t="str">
        <f ca="1">IF(A67="","",IFERROR(INDEX(Úrvinnsla!$K$2:$K$71,MATCH($A67,Úrvinnsla!$N$2:$N$71,0)),""))</f>
        <v/>
      </c>
      <c r="D67" s="75" t="str">
        <f ca="1">IFERROR(INDEX(Úrvinnsla!$L$2:$L$71,MATCH($A67,Úrvinnsla!$N$2:$N$71,0)),"")</f>
        <v/>
      </c>
      <c r="E67" s="64" t="str">
        <f ca="1">IF(OFFSET(Nafnalisti!$C$3,MATCH($C67,Nafnalisti!$B$4:$B$425,0),COUNTA($E$3:E$3))=0,"",OFFSET(Nafnalisti!$C$3,MATCH($C67,Nafnalisti!$B$4:$B$425,0),COUNTA($E$3:E$3)))</f>
        <v/>
      </c>
      <c r="F67" s="64" t="str">
        <f ca="1">IF(OFFSET(Nafnalisti!$C$3,MATCH($C67,Nafnalisti!$B$4:$B$425,0),COUNTA($E$3:F$3))=0,"",OFFSET(Nafnalisti!$C$3,MATCH($C67,Nafnalisti!$B$4:$B$425,0),COUNTA($E$3:F$3)))</f>
        <v/>
      </c>
      <c r="G67" s="64" t="str">
        <f ca="1">IF(OFFSET(Nafnalisti!$C$3,MATCH($C67,Nafnalisti!$B$4:$B$425,0),COUNTA($E$3:G$3))=0,"",OFFSET(Nafnalisti!$C$3,MATCH($C67,Nafnalisti!$B$4:$B$425,0),COUNTA($E$3:G$3)))</f>
        <v/>
      </c>
      <c r="H67" s="64" t="str">
        <f ca="1">IF(OFFSET(Nafnalisti!$C$3,MATCH($C67,Nafnalisti!$B$4:$B$425,0),COUNTA($E$3:H$3))=0,"",OFFSET(Nafnalisti!$C$3,MATCH($C67,Nafnalisti!$B$4:$B$425,0),COUNTA($E$3:H$3)))</f>
        <v/>
      </c>
      <c r="I67" s="64" t="str">
        <f ca="1">IF(OFFSET(Nafnalisti!$C$3,MATCH($C67,Nafnalisti!$B$4:$B$425,0),COUNTA($E$3:I$3))=0,"",OFFSET(Nafnalisti!$C$3,MATCH($C67,Nafnalisti!$B$4:$B$425,0),COUNTA($E$3:I$3)))</f>
        <v/>
      </c>
      <c r="J67" s="64" t="str">
        <f ca="1">IF(OFFSET(Nafnalisti!$C$3,MATCH($C67,Nafnalisti!$B$4:$B$425,0),COUNTA($E$3:J$3))=0,"",OFFSET(Nafnalisti!$C$3,MATCH($C67,Nafnalisti!$B$4:$B$425,0),COUNTA($E$3:J$3)))</f>
        <v/>
      </c>
      <c r="K67" s="64" t="str">
        <f ca="1">IF(OFFSET(Nafnalisti!$C$3,MATCH($C67,Nafnalisti!$B$4:$B$425,0),COUNTA($E$3:K$3))=0,"",OFFSET(Nafnalisti!$C$3,MATCH($C67,Nafnalisti!$B$4:$B$425,0),COUNTA($E$3:K$3)))</f>
        <v/>
      </c>
      <c r="L67" s="64" t="str">
        <f ca="1">IF(OFFSET(Nafnalisti!$C$3,MATCH($C67,Nafnalisti!$B$4:$B$425,0),COUNTA($E$3:L$3))=0,"",OFFSET(Nafnalisti!$C$3,MATCH($C67,Nafnalisti!$B$4:$B$425,0),COUNTA($E$3:L$3)))</f>
        <v/>
      </c>
      <c r="M67" s="64" t="str">
        <f ca="1">IF(OFFSET(Nafnalisti!$C$3,MATCH($C67,Nafnalisti!$B$4:$B$425,0),COUNTA($E$3:M$3))=0,"",OFFSET(Nafnalisti!$C$3,MATCH($C67,Nafnalisti!$B$4:$B$425,0),COUNTA($E$3:M$3)))</f>
        <v/>
      </c>
      <c r="N67" s="64" t="str">
        <f ca="1">IF(OFFSET(Nafnalisti!$C$3,MATCH($C67,Nafnalisti!$B$4:$B$425,0),COUNTA($E$3:N$3))=0,"",OFFSET(Nafnalisti!$C$3,MATCH($C67,Nafnalisti!$B$4:$B$425,0),COUNTA($E$3:N$3)))</f>
        <v/>
      </c>
    </row>
    <row r="68" spans="1:14" x14ac:dyDescent="0.2">
      <c r="A68" s="72" t="str">
        <f ca="1">IF(COUNT($A$4:A67)+1&gt;MAX(Nafnalisti!$T$4:$T$425),"",A67+1)</f>
        <v/>
      </c>
      <c r="B68" s="73" t="str">
        <f ca="1">IF(A68="","",IFERROR(INDEX(Úrvinnsla!$J$2:$J$71,MATCH($A68,Úrvinnsla!$N$2:$N$71,0)),""))</f>
        <v/>
      </c>
      <c r="C68" s="74" t="str">
        <f ca="1">IF(A68="","",IFERROR(INDEX(Úrvinnsla!$K$2:$K$71,MATCH($A68,Úrvinnsla!$N$2:$N$71,0)),""))</f>
        <v/>
      </c>
      <c r="D68" s="75" t="str">
        <f ca="1">IFERROR(INDEX(Úrvinnsla!$L$2:$L$71,MATCH($A68,Úrvinnsla!$N$2:$N$71,0)),"")</f>
        <v/>
      </c>
      <c r="E68" s="64" t="str">
        <f ca="1">IF(OFFSET(Nafnalisti!$C$3,MATCH($C68,Nafnalisti!$B$4:$B$425,0),COUNTA($E$3:E$3))=0,"",OFFSET(Nafnalisti!$C$3,MATCH($C68,Nafnalisti!$B$4:$B$425,0),COUNTA($E$3:E$3)))</f>
        <v/>
      </c>
      <c r="F68" s="64" t="str">
        <f ca="1">IF(OFFSET(Nafnalisti!$C$3,MATCH($C68,Nafnalisti!$B$4:$B$425,0),COUNTA($E$3:F$3))=0,"",OFFSET(Nafnalisti!$C$3,MATCH($C68,Nafnalisti!$B$4:$B$425,0),COUNTA($E$3:F$3)))</f>
        <v/>
      </c>
      <c r="G68" s="64" t="str">
        <f ca="1">IF(OFFSET(Nafnalisti!$C$3,MATCH($C68,Nafnalisti!$B$4:$B$425,0),COUNTA($E$3:G$3))=0,"",OFFSET(Nafnalisti!$C$3,MATCH($C68,Nafnalisti!$B$4:$B$425,0),COUNTA($E$3:G$3)))</f>
        <v/>
      </c>
      <c r="H68" s="64" t="str">
        <f ca="1">IF(OFFSET(Nafnalisti!$C$3,MATCH($C68,Nafnalisti!$B$4:$B$425,0),COUNTA($E$3:H$3))=0,"",OFFSET(Nafnalisti!$C$3,MATCH($C68,Nafnalisti!$B$4:$B$425,0),COUNTA($E$3:H$3)))</f>
        <v/>
      </c>
      <c r="I68" s="64" t="str">
        <f ca="1">IF(OFFSET(Nafnalisti!$C$3,MATCH($C68,Nafnalisti!$B$4:$B$425,0),COUNTA($E$3:I$3))=0,"",OFFSET(Nafnalisti!$C$3,MATCH($C68,Nafnalisti!$B$4:$B$425,0),COUNTA($E$3:I$3)))</f>
        <v/>
      </c>
      <c r="J68" s="64" t="str">
        <f ca="1">IF(OFFSET(Nafnalisti!$C$3,MATCH($C68,Nafnalisti!$B$4:$B$425,0),COUNTA($E$3:J$3))=0,"",OFFSET(Nafnalisti!$C$3,MATCH($C68,Nafnalisti!$B$4:$B$425,0),COUNTA($E$3:J$3)))</f>
        <v/>
      </c>
      <c r="K68" s="64" t="str">
        <f ca="1">IF(OFFSET(Nafnalisti!$C$3,MATCH($C68,Nafnalisti!$B$4:$B$425,0),COUNTA($E$3:K$3))=0,"",OFFSET(Nafnalisti!$C$3,MATCH($C68,Nafnalisti!$B$4:$B$425,0),COUNTA($E$3:K$3)))</f>
        <v/>
      </c>
      <c r="L68" s="64" t="str">
        <f ca="1">IF(OFFSET(Nafnalisti!$C$3,MATCH($C68,Nafnalisti!$B$4:$B$425,0),COUNTA($E$3:L$3))=0,"",OFFSET(Nafnalisti!$C$3,MATCH($C68,Nafnalisti!$B$4:$B$425,0),COUNTA($E$3:L$3)))</f>
        <v/>
      </c>
      <c r="M68" s="64" t="str">
        <f ca="1">IF(OFFSET(Nafnalisti!$C$3,MATCH($C68,Nafnalisti!$B$4:$B$425,0),COUNTA($E$3:M$3))=0,"",OFFSET(Nafnalisti!$C$3,MATCH($C68,Nafnalisti!$B$4:$B$425,0),COUNTA($E$3:M$3)))</f>
        <v/>
      </c>
      <c r="N68" s="64" t="str">
        <f ca="1">IF(OFFSET(Nafnalisti!$C$3,MATCH($C68,Nafnalisti!$B$4:$B$425,0),COUNTA($E$3:N$3))=0,"",OFFSET(Nafnalisti!$C$3,MATCH($C68,Nafnalisti!$B$4:$B$425,0),COUNTA($E$3:N$3)))</f>
        <v/>
      </c>
    </row>
    <row r="69" spans="1:14" x14ac:dyDescent="0.2">
      <c r="A69" s="72" t="str">
        <f ca="1">IF(COUNT($A$4:A68)+1&gt;MAX(Nafnalisti!$T$4:$T$425),"",A68+1)</f>
        <v/>
      </c>
      <c r="B69" s="73" t="str">
        <f ca="1">IF(A69="","",IFERROR(INDEX(Úrvinnsla!$J$2:$J$71,MATCH($A69,Úrvinnsla!$N$2:$N$71,0)),""))</f>
        <v/>
      </c>
      <c r="C69" s="74" t="str">
        <f ca="1">IF(A69="","",IFERROR(INDEX(Úrvinnsla!$K$2:$K$71,MATCH($A69,Úrvinnsla!$N$2:$N$71,0)),""))</f>
        <v/>
      </c>
      <c r="D69" s="75" t="str">
        <f ca="1">IFERROR(INDEX(Úrvinnsla!$L$2:$L$71,MATCH($A69,Úrvinnsla!$N$2:$N$71,0)),"")</f>
        <v/>
      </c>
      <c r="E69" s="64" t="str">
        <f ca="1">IF(OFFSET(Nafnalisti!$C$3,MATCH($C69,Nafnalisti!$B$4:$B$425,0),COUNTA($E$3:E$3))=0,"",OFFSET(Nafnalisti!$C$3,MATCH($C69,Nafnalisti!$B$4:$B$425,0),COUNTA($E$3:E$3)))</f>
        <v/>
      </c>
      <c r="F69" s="64" t="str">
        <f ca="1">IF(OFFSET(Nafnalisti!$C$3,MATCH($C69,Nafnalisti!$B$4:$B$425,0),COUNTA($E$3:F$3))=0,"",OFFSET(Nafnalisti!$C$3,MATCH($C69,Nafnalisti!$B$4:$B$425,0),COUNTA($E$3:F$3)))</f>
        <v/>
      </c>
      <c r="G69" s="64" t="str">
        <f ca="1">IF(OFFSET(Nafnalisti!$C$3,MATCH($C69,Nafnalisti!$B$4:$B$425,0),COUNTA($E$3:G$3))=0,"",OFFSET(Nafnalisti!$C$3,MATCH($C69,Nafnalisti!$B$4:$B$425,0),COUNTA($E$3:G$3)))</f>
        <v/>
      </c>
      <c r="H69" s="64" t="str">
        <f ca="1">IF(OFFSET(Nafnalisti!$C$3,MATCH($C69,Nafnalisti!$B$4:$B$425,0),COUNTA($E$3:H$3))=0,"",OFFSET(Nafnalisti!$C$3,MATCH($C69,Nafnalisti!$B$4:$B$425,0),COUNTA($E$3:H$3)))</f>
        <v/>
      </c>
      <c r="I69" s="64" t="str">
        <f ca="1">IF(OFFSET(Nafnalisti!$C$3,MATCH($C69,Nafnalisti!$B$4:$B$425,0),COUNTA($E$3:I$3))=0,"",OFFSET(Nafnalisti!$C$3,MATCH($C69,Nafnalisti!$B$4:$B$425,0),COUNTA($E$3:I$3)))</f>
        <v/>
      </c>
      <c r="J69" s="64" t="str">
        <f ca="1">IF(OFFSET(Nafnalisti!$C$3,MATCH($C69,Nafnalisti!$B$4:$B$425,0),COUNTA($E$3:J$3))=0,"",OFFSET(Nafnalisti!$C$3,MATCH($C69,Nafnalisti!$B$4:$B$425,0),COUNTA($E$3:J$3)))</f>
        <v/>
      </c>
      <c r="K69" s="64" t="str">
        <f ca="1">IF(OFFSET(Nafnalisti!$C$3,MATCH($C69,Nafnalisti!$B$4:$B$425,0),COUNTA($E$3:K$3))=0,"",OFFSET(Nafnalisti!$C$3,MATCH($C69,Nafnalisti!$B$4:$B$425,0),COUNTA($E$3:K$3)))</f>
        <v/>
      </c>
      <c r="L69" s="64" t="str">
        <f ca="1">IF(OFFSET(Nafnalisti!$C$3,MATCH($C69,Nafnalisti!$B$4:$B$425,0),COUNTA($E$3:L$3))=0,"",OFFSET(Nafnalisti!$C$3,MATCH($C69,Nafnalisti!$B$4:$B$425,0),COUNTA($E$3:L$3)))</f>
        <v/>
      </c>
      <c r="M69" s="64" t="str">
        <f ca="1">IF(OFFSET(Nafnalisti!$C$3,MATCH($C69,Nafnalisti!$B$4:$B$425,0),COUNTA($E$3:M$3))=0,"",OFFSET(Nafnalisti!$C$3,MATCH($C69,Nafnalisti!$B$4:$B$425,0),COUNTA($E$3:M$3)))</f>
        <v/>
      </c>
      <c r="N69" s="64" t="str">
        <f ca="1">IF(OFFSET(Nafnalisti!$C$3,MATCH($C69,Nafnalisti!$B$4:$B$425,0),COUNTA($E$3:N$3))=0,"",OFFSET(Nafnalisti!$C$3,MATCH($C69,Nafnalisti!$B$4:$B$425,0),COUNTA($E$3:N$3)))</f>
        <v/>
      </c>
    </row>
    <row r="70" spans="1:14" x14ac:dyDescent="0.2">
      <c r="A70" s="72" t="str">
        <f ca="1">IF(COUNT($A$4:A69)+1&gt;MAX(Nafnalisti!$T$4:$T$425),"",A69+1)</f>
        <v/>
      </c>
      <c r="B70" s="73" t="str">
        <f ca="1">IF(A70="","",IFERROR(INDEX(Úrvinnsla!$J$2:$J$71,MATCH($A70,Úrvinnsla!$N$2:$N$71,0)),""))</f>
        <v/>
      </c>
      <c r="C70" s="74" t="str">
        <f ca="1">IF(A70="","",IFERROR(INDEX(Úrvinnsla!$K$2:$K$71,MATCH($A70,Úrvinnsla!$N$2:$N$71,0)),""))</f>
        <v/>
      </c>
      <c r="D70" s="75" t="str">
        <f ca="1">IFERROR(INDEX(Úrvinnsla!$L$2:$L$71,MATCH($A70,Úrvinnsla!$N$2:$N$71,0)),"")</f>
        <v/>
      </c>
      <c r="E70" s="64" t="str">
        <f ca="1">IF(OFFSET(Nafnalisti!$C$3,MATCH($C70,Nafnalisti!$B$4:$B$425,0),COUNTA($E$3:E$3))=0,"",OFFSET(Nafnalisti!$C$3,MATCH($C70,Nafnalisti!$B$4:$B$425,0),COUNTA($E$3:E$3)))</f>
        <v/>
      </c>
      <c r="F70" s="64" t="str">
        <f ca="1">IF(OFFSET(Nafnalisti!$C$3,MATCH($C70,Nafnalisti!$B$4:$B$425,0),COUNTA($E$3:F$3))=0,"",OFFSET(Nafnalisti!$C$3,MATCH($C70,Nafnalisti!$B$4:$B$425,0),COUNTA($E$3:F$3)))</f>
        <v/>
      </c>
      <c r="G70" s="64" t="str">
        <f ca="1">IF(OFFSET(Nafnalisti!$C$3,MATCH($C70,Nafnalisti!$B$4:$B$425,0),COUNTA($E$3:G$3))=0,"",OFFSET(Nafnalisti!$C$3,MATCH($C70,Nafnalisti!$B$4:$B$425,0),COUNTA($E$3:G$3)))</f>
        <v/>
      </c>
      <c r="H70" s="64" t="str">
        <f ca="1">IF(OFFSET(Nafnalisti!$C$3,MATCH($C70,Nafnalisti!$B$4:$B$425,0),COUNTA($E$3:H$3))=0,"",OFFSET(Nafnalisti!$C$3,MATCH($C70,Nafnalisti!$B$4:$B$425,0),COUNTA($E$3:H$3)))</f>
        <v/>
      </c>
      <c r="I70" s="64" t="str">
        <f ca="1">IF(OFFSET(Nafnalisti!$C$3,MATCH($C70,Nafnalisti!$B$4:$B$425,0),COUNTA($E$3:I$3))=0,"",OFFSET(Nafnalisti!$C$3,MATCH($C70,Nafnalisti!$B$4:$B$425,0),COUNTA($E$3:I$3)))</f>
        <v/>
      </c>
      <c r="J70" s="64" t="str">
        <f ca="1">IF(OFFSET(Nafnalisti!$C$3,MATCH($C70,Nafnalisti!$B$4:$B$425,0),COUNTA($E$3:J$3))=0,"",OFFSET(Nafnalisti!$C$3,MATCH($C70,Nafnalisti!$B$4:$B$425,0),COUNTA($E$3:J$3)))</f>
        <v/>
      </c>
      <c r="K70" s="64" t="str">
        <f ca="1">IF(OFFSET(Nafnalisti!$C$3,MATCH($C70,Nafnalisti!$B$4:$B$425,0),COUNTA($E$3:K$3))=0,"",OFFSET(Nafnalisti!$C$3,MATCH($C70,Nafnalisti!$B$4:$B$425,0),COUNTA($E$3:K$3)))</f>
        <v/>
      </c>
      <c r="L70" s="64" t="str">
        <f ca="1">IF(OFFSET(Nafnalisti!$C$3,MATCH($C70,Nafnalisti!$B$4:$B$425,0),COUNTA($E$3:L$3))=0,"",OFFSET(Nafnalisti!$C$3,MATCH($C70,Nafnalisti!$B$4:$B$425,0),COUNTA($E$3:L$3)))</f>
        <v/>
      </c>
      <c r="M70" s="64" t="str">
        <f ca="1">IF(OFFSET(Nafnalisti!$C$3,MATCH($C70,Nafnalisti!$B$4:$B$425,0),COUNTA($E$3:M$3))=0,"",OFFSET(Nafnalisti!$C$3,MATCH($C70,Nafnalisti!$B$4:$B$425,0),COUNTA($E$3:M$3)))</f>
        <v/>
      </c>
      <c r="N70" s="64" t="str">
        <f ca="1">IF(OFFSET(Nafnalisti!$C$3,MATCH($C70,Nafnalisti!$B$4:$B$425,0),COUNTA($E$3:N$3))=0,"",OFFSET(Nafnalisti!$C$3,MATCH($C70,Nafnalisti!$B$4:$B$425,0),COUNTA($E$3:N$3)))</f>
        <v/>
      </c>
    </row>
    <row r="71" spans="1:14" x14ac:dyDescent="0.2">
      <c r="A71" s="72" t="str">
        <f ca="1">IF(COUNT($A$4:A70)+1&gt;MAX(Nafnalisti!$T$4:$T$425),"",A70+1)</f>
        <v/>
      </c>
      <c r="B71" s="73" t="str">
        <f ca="1">IF(A71="","",IFERROR(INDEX(Úrvinnsla!$J$2:$J$71,MATCH($A71,Úrvinnsla!$N$2:$N$71,0)),""))</f>
        <v/>
      </c>
      <c r="C71" s="74" t="str">
        <f ca="1">IF(A71="","",IFERROR(INDEX(Úrvinnsla!$K$2:$K$71,MATCH($A71,Úrvinnsla!$N$2:$N$71,0)),""))</f>
        <v/>
      </c>
      <c r="D71" s="75" t="str">
        <f ca="1">IFERROR(INDEX(Úrvinnsla!$L$2:$L$71,MATCH($A71,Úrvinnsla!$N$2:$N$71,0)),"")</f>
        <v/>
      </c>
      <c r="E71" s="64" t="str">
        <f ca="1">IF(OFFSET(Nafnalisti!$C$3,MATCH($C71,Nafnalisti!$B$4:$B$425,0),COUNTA($E$3:E$3))=0,"",OFFSET(Nafnalisti!$C$3,MATCH($C71,Nafnalisti!$B$4:$B$425,0),COUNTA($E$3:E$3)))</f>
        <v/>
      </c>
      <c r="F71" s="64" t="str">
        <f ca="1">IF(OFFSET(Nafnalisti!$C$3,MATCH($C71,Nafnalisti!$B$4:$B$425,0),COUNTA($E$3:F$3))=0,"",OFFSET(Nafnalisti!$C$3,MATCH($C71,Nafnalisti!$B$4:$B$425,0),COUNTA($E$3:F$3)))</f>
        <v/>
      </c>
      <c r="G71" s="64" t="str">
        <f ca="1">IF(OFFSET(Nafnalisti!$C$3,MATCH($C71,Nafnalisti!$B$4:$B$425,0),COUNTA($E$3:G$3))=0,"",OFFSET(Nafnalisti!$C$3,MATCH($C71,Nafnalisti!$B$4:$B$425,0),COUNTA($E$3:G$3)))</f>
        <v/>
      </c>
      <c r="H71" s="64" t="str">
        <f ca="1">IF(OFFSET(Nafnalisti!$C$3,MATCH($C71,Nafnalisti!$B$4:$B$425,0),COUNTA($E$3:H$3))=0,"",OFFSET(Nafnalisti!$C$3,MATCH($C71,Nafnalisti!$B$4:$B$425,0),COUNTA($E$3:H$3)))</f>
        <v/>
      </c>
      <c r="I71" s="64" t="str">
        <f ca="1">IF(OFFSET(Nafnalisti!$C$3,MATCH($C71,Nafnalisti!$B$4:$B$425,0),COUNTA($E$3:I$3))=0,"",OFFSET(Nafnalisti!$C$3,MATCH($C71,Nafnalisti!$B$4:$B$425,0),COUNTA($E$3:I$3)))</f>
        <v/>
      </c>
      <c r="J71" s="64" t="str">
        <f ca="1">IF(OFFSET(Nafnalisti!$C$3,MATCH($C71,Nafnalisti!$B$4:$B$425,0),COUNTA($E$3:J$3))=0,"",OFFSET(Nafnalisti!$C$3,MATCH($C71,Nafnalisti!$B$4:$B$425,0),COUNTA($E$3:J$3)))</f>
        <v/>
      </c>
      <c r="K71" s="64" t="str">
        <f ca="1">IF(OFFSET(Nafnalisti!$C$3,MATCH($C71,Nafnalisti!$B$4:$B$425,0),COUNTA($E$3:K$3))=0,"",OFFSET(Nafnalisti!$C$3,MATCH($C71,Nafnalisti!$B$4:$B$425,0),COUNTA($E$3:K$3)))</f>
        <v/>
      </c>
      <c r="L71" s="64" t="str">
        <f ca="1">IF(OFFSET(Nafnalisti!$C$3,MATCH($C71,Nafnalisti!$B$4:$B$425,0),COUNTA($E$3:L$3))=0,"",OFFSET(Nafnalisti!$C$3,MATCH($C71,Nafnalisti!$B$4:$B$425,0),COUNTA($E$3:L$3)))</f>
        <v/>
      </c>
      <c r="M71" s="64" t="str">
        <f ca="1">IF(OFFSET(Nafnalisti!$C$3,MATCH($C71,Nafnalisti!$B$4:$B$425,0),COUNTA($E$3:M$3))=0,"",OFFSET(Nafnalisti!$C$3,MATCH($C71,Nafnalisti!$B$4:$B$425,0),COUNTA($E$3:M$3)))</f>
        <v/>
      </c>
      <c r="N71" s="64" t="str">
        <f ca="1">IF(OFFSET(Nafnalisti!$C$3,MATCH($C71,Nafnalisti!$B$4:$B$425,0),COUNTA($E$3:N$3))=0,"",OFFSET(Nafnalisti!$C$3,MATCH($C71,Nafnalisti!$B$4:$B$425,0),COUNTA($E$3:N$3)))</f>
        <v/>
      </c>
    </row>
    <row r="72" spans="1:14" x14ac:dyDescent="0.2">
      <c r="A72" s="76"/>
      <c r="B72" s="73" t="str">
        <f>IF(A72="","",IFERROR(INDEX(Úrvinnsla!$J$2:$J$71,MATCH($A72,Úrvinnsla!$N$2:$N$71,0)),""))</f>
        <v/>
      </c>
      <c r="C72" s="74" t="str">
        <f>IF(A72="","",IFERROR(INDEX(Úrvinnsla!$K$2:$K$71,MATCH($A72,Úrvinnsla!$N$2:$N$71,0)),""))</f>
        <v/>
      </c>
      <c r="D72" s="75" t="str">
        <f ca="1">IFERROR(INDEX(Úrvinnsla!$L$2:$L$71,MATCH($A72,Úrvinnsla!$N$2:$N$71,0)),"")</f>
        <v/>
      </c>
      <c r="E72" s="64" t="str">
        <f ca="1">IF(OFFSET(Nafnalisti!$C$3,MATCH($C72,Nafnalisti!$B$4:$B$425,0),COUNTA($D$3:E$3))=0,"",OFFSET(Nafnalisti!$C$3,MATCH($C72,Nafnalisti!$B$4:$B$425,0),COUNTA($D$3:E$3)))</f>
        <v/>
      </c>
      <c r="F72" s="64" t="str">
        <f ca="1">IF(OFFSET(Nafnalisti!$C$3,MATCH($C72,Nafnalisti!$B$4:$B$425,0),COUNTA($D$3:F$3))=0,"",OFFSET(Nafnalisti!$C$3,MATCH($C72,Nafnalisti!$B$4:$B$425,0),COUNTA($D$3:F$3)))</f>
        <v/>
      </c>
      <c r="G72" s="64" t="str">
        <f ca="1">IF(OFFSET(Nafnalisti!$C$3,MATCH($C72,Nafnalisti!$B$4:$B$425,0),COUNTA($D$3:G$3))=0,"",OFFSET(Nafnalisti!$C$3,MATCH($C72,Nafnalisti!$B$4:$B$425,0),COUNTA($D$3:G$3)))</f>
        <v/>
      </c>
      <c r="H72" s="64" t="str">
        <f ca="1">IF(OFFSET(Nafnalisti!$C$3,MATCH($C72,Nafnalisti!$B$4:$B$425,0),COUNTA($D$3:H$3))=0,"",OFFSET(Nafnalisti!$C$3,MATCH($C72,Nafnalisti!$B$4:$B$425,0),COUNTA($D$3:H$3)))</f>
        <v/>
      </c>
      <c r="I72" s="64" t="str">
        <f ca="1">IF(OFFSET(Nafnalisti!$C$3,MATCH($C72,Nafnalisti!$B$4:$B$425,0),COUNTA($D$3:I$3))=0,"",OFFSET(Nafnalisti!$C$3,MATCH($C72,Nafnalisti!$B$4:$B$425,0),COUNTA($D$3:I$3)))</f>
        <v/>
      </c>
      <c r="J72" s="64" t="str">
        <f ca="1">IF(OFFSET(Nafnalisti!$C$3,MATCH($C72,Nafnalisti!$B$4:$B$425,0),COUNTA($D$3:J$3))=0,"",OFFSET(Nafnalisti!$C$3,MATCH($C72,Nafnalisti!$B$4:$B$425,0),COUNTA($D$3:J$3)))</f>
        <v/>
      </c>
      <c r="K72" s="64" t="str">
        <f ca="1">IF(OFFSET(Nafnalisti!$C$3,MATCH($C72,Nafnalisti!$B$4:$B$425,0),COUNTA($D$3:K$3))=0,"",OFFSET(Nafnalisti!$C$3,MATCH($C72,Nafnalisti!$B$4:$B$425,0),COUNTA($D$3:K$3)))</f>
        <v/>
      </c>
      <c r="L72" s="64" t="str">
        <f ca="1">IF(OFFSET(Nafnalisti!$C$3,MATCH($C72,Nafnalisti!$B$4:$B$425,0),COUNTA($D$3:L$3))=0,"",OFFSET(Nafnalisti!$C$3,MATCH($C72,Nafnalisti!$B$4:$B$425,0),COUNTA($D$3:L$3)))</f>
        <v/>
      </c>
      <c r="M72" s="64" t="str">
        <f ca="1">IF(OFFSET(Nafnalisti!$C$3,MATCH($C72,Nafnalisti!$B$4:$B$425,0),COUNTA($D$3:M$3))=0,"",OFFSET(Nafnalisti!$C$3,MATCH($C72,Nafnalisti!$B$4:$B$425,0),COUNTA($D$3:M$3)))</f>
        <v/>
      </c>
      <c r="N72" s="64" t="str">
        <f ca="1">IF(OFFSET(Nafnalisti!$C$3,MATCH($C72,Nafnalisti!$B$4:$B$425,0),COUNTA($D$3:N$3))=0,"",OFFSET(Nafnalisti!$C$3,MATCH($C72,Nafnalisti!$B$4:$B$425,0),COUNTA($D$3:N$3)))</f>
        <v/>
      </c>
    </row>
    <row r="73" spans="1:14" x14ac:dyDescent="0.2">
      <c r="A73" s="76"/>
      <c r="B73" s="73" t="str">
        <f>IF(A73="","",IFERROR(INDEX(Úrvinnsla!$J$2:$J$71,MATCH($A73,Úrvinnsla!$N$2:$N$71,0)),""))</f>
        <v/>
      </c>
      <c r="C73" s="74" t="str">
        <f>IF(A73="","",IFERROR(INDEX(Úrvinnsla!$K$2:$K$71,MATCH($A73,Úrvinnsla!$N$2:$N$71,0)),""))</f>
        <v/>
      </c>
      <c r="D73" s="75" t="str">
        <f ca="1">IFERROR(INDEX(Úrvinnsla!$L$2:$L$71,MATCH($A73,Úrvinnsla!$N$2:$N$71,0)),"")</f>
        <v/>
      </c>
      <c r="E73" s="64" t="str">
        <f ca="1">IF(OFFSET(Nafnalisti!$C$3,MATCH($C73,Nafnalisti!$B$4:$B$425,0),COUNTA($D$3:E$3))=0,"",OFFSET(Nafnalisti!$C$3,MATCH($C73,Nafnalisti!$B$4:$B$425,0),COUNTA($D$3:E$3)))</f>
        <v/>
      </c>
      <c r="F73" s="64" t="str">
        <f ca="1">IF(OFFSET(Nafnalisti!$C$3,MATCH($C73,Nafnalisti!$B$4:$B$425,0),COUNTA($D$3:F$3))=0,"",OFFSET(Nafnalisti!$C$3,MATCH($C73,Nafnalisti!$B$4:$B$425,0),COUNTA($D$3:F$3)))</f>
        <v/>
      </c>
      <c r="G73" s="64" t="str">
        <f ca="1">IF(OFFSET(Nafnalisti!$C$3,MATCH($C73,Nafnalisti!$B$4:$B$425,0),COUNTA($D$3:G$3))=0,"",OFFSET(Nafnalisti!$C$3,MATCH($C73,Nafnalisti!$B$4:$B$425,0),COUNTA($D$3:G$3)))</f>
        <v/>
      </c>
      <c r="H73" s="64" t="str">
        <f ca="1">IF(OFFSET(Nafnalisti!$C$3,MATCH($C73,Nafnalisti!$B$4:$B$425,0),COUNTA($D$3:H$3))=0,"",OFFSET(Nafnalisti!$C$3,MATCH($C73,Nafnalisti!$B$4:$B$425,0),COUNTA($D$3:H$3)))</f>
        <v/>
      </c>
      <c r="I73" s="64" t="str">
        <f ca="1">IF(OFFSET(Nafnalisti!$C$3,MATCH($C73,Nafnalisti!$B$4:$B$425,0),COUNTA($D$3:I$3))=0,"",OFFSET(Nafnalisti!$C$3,MATCH($C73,Nafnalisti!$B$4:$B$425,0),COUNTA($D$3:I$3)))</f>
        <v/>
      </c>
      <c r="J73" s="64" t="str">
        <f ca="1">IF(OFFSET(Nafnalisti!$C$3,MATCH($C73,Nafnalisti!$B$4:$B$425,0),COUNTA($D$3:J$3))=0,"",OFFSET(Nafnalisti!$C$3,MATCH($C73,Nafnalisti!$B$4:$B$425,0),COUNTA($D$3:J$3)))</f>
        <v/>
      </c>
      <c r="K73" s="64" t="str">
        <f ca="1">IF(OFFSET(Nafnalisti!$C$3,MATCH($C73,Nafnalisti!$B$4:$B$425,0),COUNTA($D$3:K$3))=0,"",OFFSET(Nafnalisti!$C$3,MATCH($C73,Nafnalisti!$B$4:$B$425,0),COUNTA($D$3:K$3)))</f>
        <v/>
      </c>
      <c r="L73" s="64" t="str">
        <f ca="1">IF(OFFSET(Nafnalisti!$C$3,MATCH($C73,Nafnalisti!$B$4:$B$425,0),COUNTA($D$3:L$3))=0,"",OFFSET(Nafnalisti!$C$3,MATCH($C73,Nafnalisti!$B$4:$B$425,0),COUNTA($D$3:L$3)))</f>
        <v/>
      </c>
      <c r="M73" s="64" t="str">
        <f ca="1">IF(OFFSET(Nafnalisti!$C$3,MATCH($C73,Nafnalisti!$B$4:$B$425,0),COUNTA($D$3:M$3))=0,"",OFFSET(Nafnalisti!$C$3,MATCH($C73,Nafnalisti!$B$4:$B$425,0),COUNTA($D$3:M$3)))</f>
        <v/>
      </c>
      <c r="N73" s="64" t="str">
        <f ca="1">IF(OFFSET(Nafnalisti!$C$3,MATCH($C73,Nafnalisti!$B$4:$B$425,0),COUNTA($D$3:N$3))=0,"",OFFSET(Nafnalisti!$C$3,MATCH($C73,Nafnalisti!$B$4:$B$425,0),COUNTA($D$3:N$3)))</f>
        <v/>
      </c>
    </row>
  </sheetData>
  <phoneticPr fontId="11" type="noConversion"/>
  <conditionalFormatting sqref="A4:N64 A65:A71 D65:N71 B65:C73">
    <cfRule type="expression" dxfId="29" priority="2">
      <formula>ISNUMBER($A4)</formula>
    </cfRule>
    <cfRule type="expression" dxfId="28" priority="13">
      <formula>ISODD($A4)</formula>
    </cfRule>
  </conditionalFormatting>
  <conditionalFormatting sqref="D4:D73">
    <cfRule type="expression" dxfId="27" priority="1">
      <formula>ISNUMBER($A4)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ð4"/>
  <dimension ref="A1:H232"/>
  <sheetViews>
    <sheetView showGridLines="0" workbookViewId="0">
      <selection activeCell="B4" sqref="B4"/>
    </sheetView>
  </sheetViews>
  <sheetFormatPr baseColWidth="10" defaultColWidth="8.6640625" defaultRowHeight="15" x14ac:dyDescent="0.2"/>
  <cols>
    <col min="2" max="2" width="26" customWidth="1"/>
    <col min="4" max="4" width="3.5" customWidth="1"/>
    <col min="5" max="5" width="5" bestFit="1" customWidth="1"/>
    <col min="6" max="6" width="5.6640625" bestFit="1" customWidth="1"/>
    <col min="7" max="7" width="42.33203125" bestFit="1" customWidth="1"/>
    <col min="8" max="8" width="7.1640625" bestFit="1" customWidth="1"/>
    <col min="9" max="10" width="3.5" customWidth="1"/>
  </cols>
  <sheetData>
    <row r="1" spans="1:8" x14ac:dyDescent="0.2">
      <c r="A1" s="8" t="s">
        <v>113</v>
      </c>
      <c r="B1" t="s">
        <v>111</v>
      </c>
      <c r="C1" t="s">
        <v>22</v>
      </c>
      <c r="E1" s="9" t="s">
        <v>113</v>
      </c>
      <c r="F1" t="s">
        <v>35</v>
      </c>
      <c r="G1" t="s">
        <v>116</v>
      </c>
      <c r="H1" t="s">
        <v>22</v>
      </c>
    </row>
    <row r="2" spans="1:8" x14ac:dyDescent="0.2">
      <c r="A2" s="7">
        <v>1</v>
      </c>
      <c r="B2" t="str">
        <f ca="1">IFERROR(INDEX(Úrvinnsla!$B$2:$B$213,MATCH($A2,Úrvinnsla!$E$2:$E$213,0)),"")</f>
        <v>Sæmundur Pálsson</v>
      </c>
      <c r="C2" s="28">
        <f ca="1">IFERROR(INDEX(Úrvinnsla!$C$2:$C$213,MATCH($A2,Úrvinnsla!$E$2:$E$213,0)),"")</f>
        <v>294.00009999999997</v>
      </c>
      <c r="D2" s="26"/>
      <c r="E2" s="10">
        <v>1</v>
      </c>
      <c r="F2">
        <f ca="1">IFERROR(INDEX(Úrvinnsla!$J$2:$J$61,MATCH($E2,Úrvinnsla!$N$2:$N$61,0)),"")</f>
        <v>1</v>
      </c>
      <c r="G2" t="str">
        <f ca="1">IFERROR(INDEX(Úrvinnsla!$K$2:$K$61,MATCH($E2,Úrvinnsla!$N$2:$N$61,0)),"")</f>
        <v>Jón K - Jón Þ - Jónas - Karl - Páll</v>
      </c>
      <c r="H2">
        <f ca="1">IFERROR(INDEX(Úrvinnsla!$L$2:$L$61,MATCH($E2,Úrvinnsla!$N$2:$N$61,0)),"")</f>
        <v>580.00009999999997</v>
      </c>
    </row>
    <row r="3" spans="1:8" x14ac:dyDescent="0.2">
      <c r="A3" s="12">
        <v>2</v>
      </c>
      <c r="B3" t="str">
        <f ca="1">IFERROR(INDEX(Úrvinnsla!$B$2:$B$213,MATCH($A3,Úrvinnsla!$E$2:$E$213,0)),"")</f>
        <v>Patrekur Ragnarsson</v>
      </c>
      <c r="C3" s="28">
        <f ca="1">IFERROR(INDEX(Úrvinnsla!$C$2:$C$213,MATCH($A3,Úrvinnsla!$E$2:$E$213,0)),"")</f>
        <v>296.00009999999997</v>
      </c>
      <c r="D3" s="26"/>
      <c r="E3" s="10">
        <v>2</v>
      </c>
      <c r="F3">
        <f ca="1">IFERROR(INDEX(Úrvinnsla!$J$2:$J$61,MATCH($E3,Úrvinnsla!$N$2:$N$61,0)),"")</f>
        <v>23</v>
      </c>
      <c r="G3" t="str">
        <f ca="1">IFERROR(INDEX(Úrvinnsla!$K$2:$K$61,MATCH($E3,Úrvinnsla!$N$2:$N$61,0)),"")</f>
        <v>Emil - Leó - Patrekur - Ragnar</v>
      </c>
      <c r="H3">
        <f ca="1">IFERROR(INDEX(Úrvinnsla!$L$2:$L$61,MATCH($E3,Úrvinnsla!$N$2:$N$61,0)),"")</f>
        <v>582.00009999999997</v>
      </c>
    </row>
    <row r="4" spans="1:8" x14ac:dyDescent="0.2">
      <c r="A4" s="12">
        <v>3</v>
      </c>
      <c r="B4" t="str">
        <f ca="1">IFERROR(INDEX(Úrvinnsla!$B$2:$B$213,MATCH($A4,Úrvinnsla!$E$2:$E$213,0)),"")</f>
        <v>Jónas Heimisson</v>
      </c>
      <c r="C4" s="28">
        <f ca="1">IFERROR(INDEX(Úrvinnsla!$C$2:$C$213,MATCH($A4,Úrvinnsla!$E$2:$E$213,0)),"")</f>
        <v>297.00009999999997</v>
      </c>
      <c r="D4" s="26"/>
      <c r="E4" s="10">
        <v>3</v>
      </c>
      <c r="F4">
        <f ca="1">IFERROR(INDEX(Úrvinnsla!$J$2:$J$61,MATCH($E4,Úrvinnsla!$N$2:$N$61,0)),"")</f>
        <v>5</v>
      </c>
      <c r="G4" t="str">
        <f ca="1">IFERROR(INDEX(Úrvinnsla!$K$2:$K$61,MATCH($E4,Úrvinnsla!$N$2:$N$61,0)),"")</f>
        <v>Guðmundur Ó - Guðmundur S - Ragnar - Ríkharður</v>
      </c>
      <c r="H4">
        <f ca="1">IFERROR(INDEX(Úrvinnsla!$L$2:$L$61,MATCH($E4,Úrvinnsla!$N$2:$N$61,0)),"")</f>
        <v>583.00009999999997</v>
      </c>
    </row>
    <row r="5" spans="1:8" x14ac:dyDescent="0.2">
      <c r="A5" s="12">
        <v>4</v>
      </c>
      <c r="B5" t="str">
        <f ca="1">IFERROR(INDEX(Úrvinnsla!$B$2:$B$213,MATCH($A5,Úrvinnsla!$E$2:$E$213,0)),"")</f>
        <v>Sæbjörn Guðmundsson</v>
      </c>
      <c r="C5" s="28">
        <f ca="1">IFERROR(INDEX(Úrvinnsla!$C$2:$C$213,MATCH($A5,Úrvinnsla!$E$2:$E$213,0)),"")</f>
        <v>298.00009999999997</v>
      </c>
      <c r="D5" s="26"/>
      <c r="E5" s="10">
        <v>4</v>
      </c>
      <c r="F5">
        <f ca="1">IFERROR(INDEX(Úrvinnsla!$J$2:$J$61,MATCH($E5,Úrvinnsla!$N$2:$N$61,0)),"")</f>
        <v>26</v>
      </c>
      <c r="G5" t="str">
        <f ca="1">IFERROR(INDEX(Úrvinnsla!$K$2:$K$61,MATCH($E5,Úrvinnsla!$N$2:$N$61,0)),"")</f>
        <v>Jóhann H - Jóhann S - Magnús - Jónas</v>
      </c>
      <c r="H5">
        <f ca="1">IFERROR(INDEX(Úrvinnsla!$L$2:$L$61,MATCH($E5,Úrvinnsla!$N$2:$N$61,0)),"")</f>
        <v>583.00009999999997</v>
      </c>
    </row>
    <row r="6" spans="1:8" x14ac:dyDescent="0.2">
      <c r="A6" s="12">
        <v>5</v>
      </c>
      <c r="B6" t="str">
        <f ca="1">IFERROR(INDEX(Úrvinnsla!$B$2:$B$213,MATCH($A6,Úrvinnsla!$E$2:$E$213,0)),"")</f>
        <v>Guðmundur Björnsson</v>
      </c>
      <c r="C6" s="28">
        <f ca="1">IFERROR(INDEX(Úrvinnsla!$C$2:$C$421,MATCH($A6,Úrvinnsla!$E$2:$E$421,0)),"")</f>
        <v>298.00009999999997</v>
      </c>
      <c r="D6" s="26"/>
      <c r="E6" s="10">
        <v>5</v>
      </c>
      <c r="F6">
        <f ca="1">IFERROR(INDEX(Úrvinnsla!$J$2:$J$61,MATCH($E6,Úrvinnsla!$N$2:$N$61,0)),"")</f>
        <v>28</v>
      </c>
      <c r="G6" t="str">
        <f ca="1">IFERROR(INDEX(Úrvinnsla!$K$2:$K$61,MATCH($E6,Úrvinnsla!$N$2:$N$61,0)),"")</f>
        <v>Jóhann - Páll - Sæbjörn - Sæmundur - Ögmundur</v>
      </c>
      <c r="H6">
        <f ca="1">IFERROR(INDEX(Úrvinnsla!$L$2:$L$61,MATCH($E6,Úrvinnsla!$N$2:$N$61,0)),"")</f>
        <v>585.00009999999997</v>
      </c>
    </row>
    <row r="7" spans="1:8" x14ac:dyDescent="0.2">
      <c r="A7" s="12">
        <v>6</v>
      </c>
      <c r="B7" t="str">
        <f ca="1">IFERROR(INDEX(Úrvinnsla!$B$2:$B$213,MATCH($A7,Úrvinnsla!$E$2:$E$213,0)),"")</f>
        <v>Sigurjón Árni Ólafsson</v>
      </c>
      <c r="C7" s="28">
        <f ca="1">IFERROR(INDEX(Úrvinnsla!$C$2:$C$213,MATCH($A7,Úrvinnsla!$E$2:$E$213,0)),"")</f>
        <v>298.00009999999997</v>
      </c>
      <c r="D7" s="26"/>
      <c r="E7" s="10">
        <v>6</v>
      </c>
      <c r="F7">
        <f ca="1">IFERROR(INDEX(Úrvinnsla!$J$2:$J$61,MATCH($E7,Úrvinnsla!$N$2:$N$61,0)),"")</f>
        <v>13</v>
      </c>
      <c r="G7" t="str">
        <f ca="1">IFERROR(INDEX(Úrvinnsla!$K$2:$K$61,MATCH($E7,Úrvinnsla!$N$2:$N$61,0)),"")</f>
        <v>Guðmundur - Daníel - Geir - Stefán - Oddur</v>
      </c>
      <c r="H7" s="28">
        <f ca="1">IFERROR(INDEX(Úrvinnsla!$L$2:$L$61,MATCH($E7,Úrvinnsla!$N$2:$N$61,0)),"")</f>
        <v>585.00009999999997</v>
      </c>
    </row>
    <row r="8" spans="1:8" x14ac:dyDescent="0.2">
      <c r="A8" s="12">
        <v>7</v>
      </c>
      <c r="B8" t="str">
        <f ca="1">IFERROR(INDEX(Úrvinnsla!$B$2:$B$421,MATCH($A8,Úrvinnsla!$E$2:$E$421,0)),"")</f>
        <v>Sævar Björn Baldursson</v>
      </c>
      <c r="C8" s="28">
        <f ca="1">IFERROR(INDEX(Úrvinnsla!$C$2:$C$213,MATCH($A8,Úrvinnsla!$E$2:$E$213,0)),"")</f>
        <v>298.00009999999997</v>
      </c>
      <c r="D8" s="26"/>
      <c r="E8" s="10">
        <v>7</v>
      </c>
      <c r="F8">
        <f ca="1">IFERROR(INDEX(Úrvinnsla!$J$2:$J$61,MATCH($E8,Úrvinnsla!$N$2:$N$61,0)),"")</f>
        <v>41</v>
      </c>
      <c r="G8" t="str">
        <f ca="1">IFERROR(INDEX(Úrvinnsla!$K$2:$K$61,MATCH($E8,Úrvinnsla!$N$2:$N$61,0)),"")</f>
        <v>Ísleifur - Rúnar - Sigurður - Valur</v>
      </c>
      <c r="H8" s="28">
        <f ca="1">IFERROR(INDEX(Úrvinnsla!$L$2:$L$61,MATCH($E8,Úrvinnsla!$N$2:$N$61,0)),"")</f>
        <v>588.00009999999997</v>
      </c>
    </row>
    <row r="9" spans="1:8" x14ac:dyDescent="0.2">
      <c r="A9" s="12">
        <v>8</v>
      </c>
      <c r="B9" t="str">
        <f ca="1">IFERROR(INDEX(Úrvinnsla!$B$2:$B$213,MATCH($A9,Úrvinnsla!$E$2:$E$213,0)),"")</f>
        <v>Kjartan Sveinbjörnsson</v>
      </c>
      <c r="C9" s="28">
        <f ca="1">IFERROR(INDEX(Úrvinnsla!$C$2:$C$213,MATCH($A9,Úrvinnsla!$E$2:$E$213,0)),"")</f>
        <v>299.00009999999997</v>
      </c>
      <c r="D9" s="26"/>
      <c r="E9" s="10">
        <v>8</v>
      </c>
      <c r="F9">
        <f ca="1">IFERROR(INDEX(Úrvinnsla!$J$2:$J$61,MATCH($E9,Úrvinnsla!$N$2:$N$61,0)),"")</f>
        <v>7</v>
      </c>
      <c r="G9" t="str">
        <f ca="1">IFERROR(INDEX(Úrvinnsla!$K$2:$K$61,MATCH($E9,Úrvinnsla!$N$2:$N$61,0)),"")</f>
        <v>Árni - Ásgeir - Sigurjón - Þórarinn</v>
      </c>
      <c r="H9" s="28">
        <f ca="1">IFERROR(INDEX(Úrvinnsla!$L$2:$L$61,MATCH($E9,Úrvinnsla!$N$2:$N$61,0)),"")</f>
        <v>588.00009999999997</v>
      </c>
    </row>
    <row r="10" spans="1:8" x14ac:dyDescent="0.2">
      <c r="A10" s="12">
        <v>9</v>
      </c>
      <c r="B10" t="str">
        <f ca="1">IFERROR(INDEX(Úrvinnsla!$B$2:$B$213,MATCH($A10,Úrvinnsla!$E$2:$E$213,0)),"")</f>
        <v>Ragnar Ólafsson</v>
      </c>
      <c r="C10" s="28">
        <f ca="1">IFERROR(INDEX(Úrvinnsla!$C$2:$C$213,MATCH($A10,Úrvinnsla!$E$2:$E$213,0)),"")</f>
        <v>300.00009999999997</v>
      </c>
      <c r="D10" s="26"/>
      <c r="E10" s="10">
        <v>9</v>
      </c>
      <c r="F10">
        <f ca="1">IFERROR(INDEX(Úrvinnsla!$J$2:$J$61,MATCH($E10,Úrvinnsla!$N$2:$N$61,0)),"")</f>
        <v>6</v>
      </c>
      <c r="G10" t="str">
        <f ca="1">IFERROR(INDEX(Úrvinnsla!$K$2:$K$61,MATCH($E10,Úrvinnsla!$N$2:$N$61,0)),"")</f>
        <v>Einar B - Einar L - Hannes - Þorfinnur</v>
      </c>
      <c r="H10" s="28">
        <f ca="1">IFERROR(INDEX(Úrvinnsla!$L$2:$L$61,MATCH($E10,Úrvinnsla!$N$2:$N$61,0)),"")</f>
        <v>589.00009999999997</v>
      </c>
    </row>
    <row r="11" spans="1:8" x14ac:dyDescent="0.2">
      <c r="A11" s="12">
        <v>10</v>
      </c>
      <c r="B11" t="str">
        <f ca="1">IFERROR(INDEX(Úrvinnsla!$B$2:$B$213,MATCH($A11,Úrvinnsla!$E$2:$E$213,0)),"")</f>
        <v>Óliver Hlynsson</v>
      </c>
      <c r="C11" s="28">
        <f ca="1">IFERROR(INDEX(Úrvinnsla!$C$2:$C$213,MATCH($A11,Úrvinnsla!$E$2:$E$213,0)),"")</f>
        <v>300.00009999999997</v>
      </c>
      <c r="D11" s="26"/>
      <c r="E11" s="10">
        <v>10</v>
      </c>
      <c r="F11">
        <f ca="1">IFERROR(INDEX(Úrvinnsla!$J$2:$J$61,MATCH($E11,Úrvinnsla!$N$2:$N$61,0)),"")</f>
        <v>4</v>
      </c>
      <c r="G11" t="str">
        <f ca="1">IFERROR(INDEX(Úrvinnsla!$K$2:$K$61,MATCH($E11,Úrvinnsla!$N$2:$N$61,0)),"")</f>
        <v>Guðmundur - Ingimar - Jónas - Kristján - Róbert</v>
      </c>
      <c r="H11">
        <f ca="1">IFERROR(INDEX(Úrvinnsla!$L$2:$L$61,MATCH($E11,Úrvinnsla!$N$2:$N$61,0)),"")</f>
        <v>590.00009999999997</v>
      </c>
    </row>
    <row r="12" spans="1:8" x14ac:dyDescent="0.2">
      <c r="A12" s="12">
        <v>11</v>
      </c>
      <c r="B12" t="str">
        <f ca="1">IFERROR(INDEX(Úrvinnsla!$B$2:$B$213,MATCH($A12,Úrvinnsla!$E$2:$E$213,0)),"")</f>
        <v>Valur Jónatansson</v>
      </c>
      <c r="C12" s="28">
        <f ca="1">IFERROR(INDEX(Úrvinnsla!$C$2:$C$213,MATCH($A12,Úrvinnsla!$E$2:$E$213,0)),"")</f>
        <v>301.00009999999997</v>
      </c>
      <c r="E12" s="10">
        <v>11</v>
      </c>
      <c r="F12">
        <f ca="1">IFERROR(INDEX(Úrvinnsla!$J$2:$J$61,MATCH($E12,Úrvinnsla!$N$2:$N$61,0)),"")</f>
        <v>3</v>
      </c>
      <c r="G12" t="str">
        <f ca="1">IFERROR(INDEX(Úrvinnsla!$K$2:$K$61,MATCH($E12,Úrvinnsla!$N$2:$N$61,0)),"")</f>
        <v>Páll - Guðmundur - Hannes - Sigurður</v>
      </c>
      <c r="H12">
        <f ca="1">IFERROR(INDEX(Úrvinnsla!$L$2:$L$61,MATCH($E12,Úrvinnsla!$N$2:$N$61,0)),"")</f>
        <v>591.00009999999997</v>
      </c>
    </row>
    <row r="13" spans="1:8" x14ac:dyDescent="0.2">
      <c r="A13" s="12">
        <v>12</v>
      </c>
      <c r="B13" t="str">
        <f ca="1">IFERROR(INDEX(Úrvinnsla!$B$2:$B$213,MATCH($A13,Úrvinnsla!$E$2:$E$213,0)),"")</f>
        <v>Guðmundur S. Guðmundsson</v>
      </c>
      <c r="C13" s="28">
        <f ca="1">IFERROR(INDEX(Úrvinnsla!$C$2:$C$213,MATCH($A13,Úrvinnsla!$E$2:$E$213,0)),"")</f>
        <v>302.00009999999997</v>
      </c>
      <c r="E13" s="10">
        <v>12</v>
      </c>
      <c r="F13">
        <f ca="1">IFERROR(INDEX(Úrvinnsla!$J$2:$J$61,MATCH($E13,Úrvinnsla!$N$2:$N$61,0)),"")</f>
        <v>38</v>
      </c>
      <c r="G13" t="str">
        <f ca="1">IFERROR(INDEX(Úrvinnsla!$K$2:$K$61,MATCH($E13,Úrvinnsla!$N$2:$N$61,0)),"")</f>
        <v>Björn - Guðmundur - Kjartan - Sveinbjörn</v>
      </c>
      <c r="H13">
        <f ca="1">IFERROR(INDEX(Úrvinnsla!$L$2:$L$61,MATCH($E13,Úrvinnsla!$N$2:$N$61,0)),"")</f>
        <v>591.00009999999997</v>
      </c>
    </row>
    <row r="14" spans="1:8" x14ac:dyDescent="0.2">
      <c r="A14" s="12">
        <v>13</v>
      </c>
      <c r="B14" t="str">
        <f ca="1">IFERROR(INDEX(Úrvinnsla!$B$2:$B$213,MATCH($A14,Úrvinnsla!$E$2:$E$213,0)),"")</f>
        <v>Þorbjörn Guðjónsson</v>
      </c>
      <c r="C14" s="28">
        <f ca="1">IFERROR(INDEX(Úrvinnsla!$C$2:$C$213,MATCH($A14,Úrvinnsla!$E$2:$E$213,0)),"")</f>
        <v>303.00009999999997</v>
      </c>
      <c r="E14" s="10">
        <v>13</v>
      </c>
      <c r="F14">
        <f ca="1">IFERROR(INDEX(Úrvinnsla!$J$2:$J$61,MATCH($E14,Úrvinnsla!$N$2:$N$61,0)),"")</f>
        <v>36</v>
      </c>
      <c r="G14" t="str">
        <f ca="1">IFERROR(INDEX(Úrvinnsla!$K$2:$K$61,MATCH($E14,Úrvinnsla!$N$2:$N$61,0)),"")</f>
        <v>Garðar - Jón - Kristinn - Sigurður</v>
      </c>
      <c r="H14">
        <f ca="1">IFERROR(INDEX(Úrvinnsla!$L$2:$L$61,MATCH($E14,Úrvinnsla!$N$2:$N$61,0)),"")</f>
        <v>591.00009999999997</v>
      </c>
    </row>
    <row r="15" spans="1:8" x14ac:dyDescent="0.2">
      <c r="A15" s="12">
        <v>14</v>
      </c>
      <c r="B15" t="str">
        <f ca="1">IFERROR(INDEX(Úrvinnsla!$B$2:$B$421,MATCH($A15,Úrvinnsla!$E$2:$E$421,0)),"")</f>
        <v>Magnús Helgason </v>
      </c>
      <c r="C15" s="28">
        <f ca="1">IFERROR(INDEX(Úrvinnsla!$C$2:$C$213,MATCH($A15,Úrvinnsla!$E$2:$E$213,0)),"")</f>
        <v>303.00009999999997</v>
      </c>
      <c r="E15" s="10">
        <v>14</v>
      </c>
      <c r="F15">
        <f ca="1">IFERROR(INDEX(Úrvinnsla!$J$2:$J$61,MATCH($E15,Úrvinnsla!$N$2:$N$61,0)),"")</f>
        <v>31</v>
      </c>
      <c r="G15" t="str">
        <f ca="1">IFERROR(INDEX(Úrvinnsla!$K$2:$K$61,MATCH($E15,Úrvinnsla!$N$2:$N$61,0)),"")</f>
        <v>Erlingur - Magnús - Snorri - Sævar</v>
      </c>
      <c r="H15">
        <f ca="1">IFERROR(INDEX(Úrvinnsla!$L$2:$L$61,MATCH($E15,Úrvinnsla!$N$2:$N$61,0)),"")</f>
        <v>592.00009999999997</v>
      </c>
    </row>
    <row r="16" spans="1:8" x14ac:dyDescent="0.2">
      <c r="A16" s="12">
        <v>15</v>
      </c>
      <c r="B16" t="str">
        <f ca="1">IFERROR(INDEX(Úrvinnsla!$B$2:$B$213,MATCH($A16,Úrvinnsla!$E$2:$E$213,0)),"")</f>
        <v>Garðar Halldórsson</v>
      </c>
      <c r="C16" s="28">
        <f ca="1">IFERROR(INDEX(Úrvinnsla!$C$2:$C$213,MATCH($A16,Úrvinnsla!$E$2:$E$213,0)),"")</f>
        <v>303.00009999999997</v>
      </c>
      <c r="E16" s="10">
        <v>15</v>
      </c>
      <c r="F16">
        <f ca="1">IFERROR(INDEX(Úrvinnsla!$J$2:$J$61,MATCH($E16,Úrvinnsla!$N$2:$N$61,0)),"")</f>
        <v>63</v>
      </c>
      <c r="G16" t="str">
        <f ca="1">IFERROR(INDEX(Úrvinnsla!$K$2:$K$61,MATCH($E16,Úrvinnsla!$N$2:$N$61,0)),"")</f>
        <v>Hlynur - Óliver - Trausti - Valur</v>
      </c>
      <c r="H16">
        <f ca="1">IFERROR(INDEX(Úrvinnsla!$L$2:$L$61,MATCH($E16,Úrvinnsla!$N$2:$N$61,0)),"")</f>
        <v>593.00009999999997</v>
      </c>
    </row>
    <row r="17" spans="1:8" x14ac:dyDescent="0.2">
      <c r="A17" s="12">
        <v>16</v>
      </c>
      <c r="B17" t="str">
        <f ca="1">IFERROR(INDEX(Úrvinnsla!$B$2:$B$213,MATCH($A17,Úrvinnsla!$E$2:$E$213,0)),"")</f>
        <v>Hlynur Elísson</v>
      </c>
      <c r="C17" s="28">
        <f ca="1">IFERROR(INDEX(Úrvinnsla!$C$2:$C$213,MATCH($A17,Úrvinnsla!$E$2:$E$213,0)),"")</f>
        <v>303.00009999999997</v>
      </c>
      <c r="E17" s="10">
        <v>16</v>
      </c>
      <c r="F17">
        <f ca="1">IFERROR(INDEX(Úrvinnsla!$J$2:$J$61,MATCH($E17,Úrvinnsla!$N$2:$N$61,0)),"")</f>
        <v>15</v>
      </c>
      <c r="G17" t="str">
        <f ca="1">IFERROR(INDEX(Úrvinnsla!$K$2:$K$61,MATCH($E17,Úrvinnsla!$N$2:$N$61,0)),"")</f>
        <v>Haraldur - Ragnar - Sigurður S - Sigurður V</v>
      </c>
      <c r="H17">
        <f ca="1">IFERROR(INDEX(Úrvinnsla!$L$2:$L$61,MATCH($E17,Úrvinnsla!$N$2:$N$61,0)),"")</f>
        <v>593.00009999999997</v>
      </c>
    </row>
    <row r="18" spans="1:8" x14ac:dyDescent="0.2">
      <c r="A18" s="12">
        <v>17</v>
      </c>
      <c r="B18" t="str">
        <f ca="1">IFERROR(INDEX(Úrvinnsla!$B$2:$B$213,MATCH($A18,Úrvinnsla!$E$2:$E$213,0)),"")</f>
        <v>Jóhann Halldór Sveinsson</v>
      </c>
      <c r="C18" s="28">
        <f ca="1">IFERROR(INDEX(Úrvinnsla!$C$2:$C$213,MATCH($A18,Úrvinnsla!$E$2:$E$213,0)),"")</f>
        <v>303.00009999999997</v>
      </c>
      <c r="E18" s="10">
        <v>17</v>
      </c>
      <c r="F18">
        <f ca="1">IFERROR(INDEX(Úrvinnsla!$J$2:$J$61,MATCH($E18,Úrvinnsla!$N$2:$N$61,0)),"")</f>
        <v>22</v>
      </c>
      <c r="G18" t="str">
        <f ca="1">IFERROR(INDEX(Úrvinnsla!$K$2:$K$61,MATCH($E18,Úrvinnsla!$N$2:$N$61,0)),"")</f>
        <v>Björgvin - Gunnar - Jón - Sævar</v>
      </c>
      <c r="H18">
        <f ca="1">IFERROR(INDEX(Úrvinnsla!$L$2:$L$61,MATCH($E18,Úrvinnsla!$N$2:$N$61,0)),"")</f>
        <v>596.00009999999997</v>
      </c>
    </row>
    <row r="19" spans="1:8" x14ac:dyDescent="0.2">
      <c r="A19" s="12">
        <v>18</v>
      </c>
      <c r="B19" t="str">
        <f ca="1">IFERROR(INDEX(Úrvinnsla!$B$2:$B$213,MATCH($A19,Úrvinnsla!$E$2:$E$213,0)),"")</f>
        <v>Hannes Eyvindsson</v>
      </c>
      <c r="C19" s="28">
        <f ca="1">IFERROR(INDEX(Úrvinnsla!$C$2:$C$213,MATCH($A19,Úrvinnsla!$E$2:$E$213,0)),"")</f>
        <v>303.00009999999997</v>
      </c>
      <c r="E19" s="10">
        <v>18</v>
      </c>
      <c r="F19">
        <f ca="1">IFERROR(INDEX(Úrvinnsla!$J$2:$J$61,MATCH($E19,Úrvinnsla!$N$2:$N$61,0)),"")</f>
        <v>65</v>
      </c>
      <c r="G19" t="str">
        <f ca="1">IFERROR(INDEX(Úrvinnsla!$K$2:$K$61,MATCH($E19,Úrvinnsla!$N$2:$N$61,0)),"")</f>
        <v>Ásgeir I - Ásgeir N - Einar - Elliði</v>
      </c>
      <c r="H19">
        <f ca="1">IFERROR(INDEX(Úrvinnsla!$L$2:$L$61,MATCH($E19,Úrvinnsla!$N$2:$N$61,0)),"")</f>
        <v>597.00009999999997</v>
      </c>
    </row>
    <row r="20" spans="1:8" x14ac:dyDescent="0.2">
      <c r="A20" s="12">
        <v>19</v>
      </c>
      <c r="B20" t="str">
        <f ca="1">IFERROR(INDEX(Úrvinnsla!$B$2:$B$421,MATCH($A20,Úrvinnsla!$E$2:$E$421,0)),"")</f>
        <v>Sveinbjörn Arnarsson</v>
      </c>
      <c r="C20" s="28">
        <f ca="1">IFERROR(INDEX(Úrvinnsla!$C$2:$C$213,MATCH($A20,Úrvinnsla!$E$2:$E$213,0)),"")</f>
        <v>304.00009999999997</v>
      </c>
      <c r="E20" s="10">
        <v>19</v>
      </c>
      <c r="F20">
        <f ca="1">IFERROR(INDEX(Úrvinnsla!$J$2:$J$61,MATCH($E20,Úrvinnsla!$N$2:$N$61,0)),"")</f>
        <v>46</v>
      </c>
      <c r="G20" t="str">
        <f ca="1">IFERROR(INDEX(Úrvinnsla!$K$2:$K$61,MATCH($E20,Úrvinnsla!$N$2:$N$61,0)),"")</f>
        <v>Gísli - Hjalti - Jón P - Jón K - Sigurbjörn</v>
      </c>
      <c r="H20">
        <f ca="1">IFERROR(INDEX(Úrvinnsla!$L$2:$L$61,MATCH($E20,Úrvinnsla!$N$2:$N$61,0)),"")</f>
        <v>598.00009999999997</v>
      </c>
    </row>
    <row r="21" spans="1:8" x14ac:dyDescent="0.2">
      <c r="A21" s="12">
        <v>20</v>
      </c>
      <c r="B21" t="str">
        <f ca="1">IFERROR(INDEX(Úrvinnsla!$B$2:$B$213,MATCH($A21,Úrvinnsla!$E$2:$E$213,0)),"")</f>
        <v>Kristinn Már Matthíasson</v>
      </c>
      <c r="C21" s="28">
        <f ca="1">IFERROR(INDEX(Úrvinnsla!$C$2:$C$213,MATCH($A21,Úrvinnsla!$E$2:$E$213,0)),"")</f>
        <v>304.00009999999997</v>
      </c>
      <c r="E21" s="10">
        <v>20</v>
      </c>
      <c r="F21">
        <f ca="1">IFERROR(INDEX(Úrvinnsla!$J$2:$J$61,MATCH($E21,Úrvinnsla!$N$2:$N$61,0)),"")</f>
        <v>21</v>
      </c>
      <c r="G21" t="str">
        <f ca="1">IFERROR(INDEX(Úrvinnsla!$K$2:$K$61,MATCH($E21,Úrvinnsla!$N$2:$N$61,0)),"")</f>
        <v>Gunnar - Kjartan - Magnús - Sveinn</v>
      </c>
      <c r="H21">
        <f ca="1">IFERROR(INDEX(Úrvinnsla!$L$2:$L$61,MATCH($E21,Úrvinnsla!$N$2:$N$61,0)),"")</f>
        <v>598.00009999999997</v>
      </c>
    </row>
    <row r="22" spans="1:8" x14ac:dyDescent="0.2">
      <c r="A22" s="12">
        <v>21</v>
      </c>
      <c r="B22" t="str">
        <f ca="1">IFERROR(INDEX(Úrvinnsla!$B$2:$B$213,MATCH($A22,Úrvinnsla!$E$2:$E$213,0)),"")</f>
        <v>Sigurbjörn Hjaltason</v>
      </c>
      <c r="C22" s="28">
        <f ca="1">IFERROR(INDEX(Úrvinnsla!$C$2:$C$213,MATCH($A22,Úrvinnsla!$E$2:$E$213,0)),"")</f>
        <v>304.00009999999997</v>
      </c>
      <c r="E22" s="10">
        <v>21</v>
      </c>
      <c r="F22">
        <f ca="1">IFERROR(INDEX(Úrvinnsla!$J$2:$J$61,MATCH($E22,Úrvinnsla!$N$2:$N$61,0)),"")</f>
        <v>19</v>
      </c>
      <c r="G22" t="str">
        <f ca="1">IFERROR(INDEX(Úrvinnsla!$K$2:$K$61,MATCH($E22,Úrvinnsla!$N$2:$N$61,0)),"")</f>
        <v>Halldór - Jóhann - Sigurður - Þorbjörn</v>
      </c>
      <c r="H22">
        <f ca="1">IFERROR(INDEX(Úrvinnsla!$L$2:$L$61,MATCH($E22,Úrvinnsla!$N$2:$N$61,0)),"")</f>
        <v>599.00009999999997</v>
      </c>
    </row>
    <row r="23" spans="1:8" x14ac:dyDescent="0.2">
      <c r="A23" s="12">
        <v>22</v>
      </c>
      <c r="B23" t="str">
        <f ca="1">IFERROR(INDEX(Úrvinnsla!$B$2:$B$213,MATCH($A23,Úrvinnsla!$E$2:$E$213,0)),"")</f>
        <v>Halldór Oddsson</v>
      </c>
      <c r="C23" s="28">
        <f ca="1">IFERROR(INDEX(Úrvinnsla!$C$2:$C$213,MATCH($A23,Úrvinnsla!$E$2:$E$213,0)),"")</f>
        <v>304.00009999999997</v>
      </c>
      <c r="E23" s="10">
        <v>22</v>
      </c>
      <c r="F23">
        <f ca="1">IFERROR(INDEX(Úrvinnsla!$J$2:$J$61,MATCH($E23,Úrvinnsla!$N$2:$N$61,0)),"")</f>
        <v>50</v>
      </c>
      <c r="G23" t="str">
        <f ca="1">IFERROR(INDEX(Úrvinnsla!$K$2:$K$61,MATCH($E23,Úrvinnsla!$N$2:$N$61,0)),"")</f>
        <v>Ingi - Jón - Kristján - Steinþór</v>
      </c>
      <c r="H23">
        <f ca="1">IFERROR(INDEX(Úrvinnsla!$L$2:$L$61,MATCH($E23,Úrvinnsla!$N$2:$N$61,0)),"")</f>
        <v>601.00009999999997</v>
      </c>
    </row>
    <row r="24" spans="1:8" x14ac:dyDescent="0.2">
      <c r="A24" s="12">
        <v>23</v>
      </c>
      <c r="B24" t="str">
        <f ca="1">IFERROR(INDEX(Úrvinnsla!$B$2:$B$213,MATCH($A24,Úrvinnsla!$E$2:$E$213,0)),"")</f>
        <v>Sigurður Óli Jensson</v>
      </c>
      <c r="C24" s="28">
        <f ca="1">IFERROR(INDEX(Úrvinnsla!$C$2:$C$213,MATCH($A24,Úrvinnsla!$E$2:$E$213,0)),"")</f>
        <v>305.00009999999997</v>
      </c>
      <c r="E24" s="10">
        <v>23</v>
      </c>
      <c r="F24">
        <f ca="1">IFERROR(INDEX(Úrvinnsla!$J$2:$J$61,MATCH($E24,Úrvinnsla!$N$2:$N$61,0)),"")</f>
        <v>8</v>
      </c>
      <c r="G24" t="str">
        <f ca="1">IFERROR(INDEX(Úrvinnsla!$K$2:$K$61,MATCH($E24,Úrvinnsla!$N$2:$N$61,0)),"")</f>
        <v>Daði - Elías - Hans - Loftur - Óskar</v>
      </c>
      <c r="H24">
        <f ca="1">IFERROR(INDEX(Úrvinnsla!$L$2:$L$61,MATCH($E24,Úrvinnsla!$N$2:$N$61,0)),"")</f>
        <v>601.00009999999997</v>
      </c>
    </row>
    <row r="25" spans="1:8" x14ac:dyDescent="0.2">
      <c r="A25" s="12">
        <v>24</v>
      </c>
      <c r="B25" t="str">
        <f ca="1">IFERROR(INDEX(Úrvinnsla!$B$2:$B$213,MATCH($A25,Úrvinnsla!$E$2:$E$213,0)),"")</f>
        <v>Guðmundur Ó. Guðmundsson</v>
      </c>
      <c r="C25" s="28">
        <f ca="1">IFERROR(INDEX(Úrvinnsla!$C$2:$C$213,MATCH($A25,Úrvinnsla!$E$2:$E$213,0)),"")</f>
        <v>305.00009999999997</v>
      </c>
      <c r="E25" s="10">
        <v>24</v>
      </c>
      <c r="F25">
        <f ca="1">IFERROR(INDEX(Úrvinnsla!$J$2:$J$61,MATCH($E25,Úrvinnsla!$N$2:$N$61,0)),"")</f>
        <v>9</v>
      </c>
      <c r="G25" t="str">
        <f ca="1">IFERROR(INDEX(Úrvinnsla!$K$2:$K$61,MATCH($E25,Úrvinnsla!$N$2:$N$61,0)),"")</f>
        <v>Guðjón - Guðmundur - Jens - Sverrir - Tryggvi</v>
      </c>
      <c r="H25">
        <f ca="1">IFERROR(INDEX(Úrvinnsla!$L$2:$L$61,MATCH($E25,Úrvinnsla!$N$2:$N$61,0)),"")</f>
        <v>601.00009999999997</v>
      </c>
    </row>
    <row r="26" spans="1:8" x14ac:dyDescent="0.2">
      <c r="A26" s="12">
        <v>25</v>
      </c>
      <c r="B26" t="str">
        <f ca="1">IFERROR(INDEX(Úrvinnsla!$B$2:$B$213,MATCH($A26,Úrvinnsla!$E$2:$E$213,0)),"")</f>
        <v>Jón Þór Ólafsson</v>
      </c>
      <c r="C26" s="28">
        <f ca="1">IFERROR(INDEX(Úrvinnsla!$C$2:$C$213,MATCH($A26,Úrvinnsla!$E$2:$E$213,0)),"")</f>
        <v>305.00009999999997</v>
      </c>
      <c r="E26" s="10">
        <v>25</v>
      </c>
      <c r="F26">
        <f ca="1">IFERROR(INDEX(Úrvinnsla!$J$2:$J$61,MATCH($E26,Úrvinnsla!$N$2:$N$61,0)),"")</f>
        <v>32</v>
      </c>
      <c r="G26" t="str">
        <f ca="1">IFERROR(INDEX(Úrvinnsla!$K$2:$K$61,MATCH($E26,Úrvinnsla!$N$2:$N$61,0)),"")</f>
        <v>Jóhannes - Matthías - Óskar - Hafsteinn - Þórður</v>
      </c>
      <c r="H26">
        <f ca="1">IFERROR(INDEX(Úrvinnsla!$L$2:$L$61,MATCH($E26,Úrvinnsla!$N$2:$N$61,0)),"")</f>
        <v>602.00009999999997</v>
      </c>
    </row>
    <row r="27" spans="1:8" x14ac:dyDescent="0.2">
      <c r="A27" s="12">
        <v>26</v>
      </c>
      <c r="B27" t="str">
        <f ca="1">IFERROR(INDEX(Úrvinnsla!$B$2:$B$213,MATCH($A27,Úrvinnsla!$E$2:$E$213,0)),"")</f>
        <v>Jón Friðrik Egilsson</v>
      </c>
      <c r="C27" s="28">
        <f ca="1">IFERROR(INDEX(Úrvinnsla!$C$2:$C$213,MATCH($A27,Úrvinnsla!$E$2:$E$213,0)),"")</f>
        <v>306.00009999999997</v>
      </c>
      <c r="E27" s="10">
        <v>26</v>
      </c>
      <c r="F27">
        <f ca="1">IFERROR(INDEX(Úrvinnsla!$J$2:$J$61,MATCH($E27,Úrvinnsla!$N$2:$N$61,0)),"")</f>
        <v>17</v>
      </c>
      <c r="G27" t="str">
        <f ca="1">IFERROR(INDEX(Úrvinnsla!$K$2:$K$61,MATCH($E27,Úrvinnsla!$N$2:$N$61,0)),"")</f>
        <v>Börkur - Jón - Rúnar - Sigurður</v>
      </c>
      <c r="H27">
        <f ca="1">IFERROR(INDEX(Úrvinnsla!$L$2:$L$61,MATCH($E27,Úrvinnsla!$N$2:$N$61,0)),"")</f>
        <v>605.00009999999997</v>
      </c>
    </row>
    <row r="28" spans="1:8" x14ac:dyDescent="0.2">
      <c r="A28" s="12">
        <v>27</v>
      </c>
      <c r="B28" t="str">
        <f ca="1">IFERROR(INDEX(Úrvinnsla!$B$2:$B$213,MATCH($A28,Úrvinnsla!$E$2:$E$213,0)),"")</f>
        <v>Sigurjón Einarsson</v>
      </c>
      <c r="C28" s="28">
        <f ca="1">IFERROR(INDEX(Úrvinnsla!$C$2:$C$213,MATCH($A28,Úrvinnsla!$E$2:$E$213,0)),"")</f>
        <v>306.00009999999997</v>
      </c>
      <c r="E28" s="10">
        <v>27</v>
      </c>
      <c r="F28">
        <f ca="1">IFERROR(INDEX(Úrvinnsla!$J$2:$J$61,MATCH($E28,Úrvinnsla!$N$2:$N$61,0)),"")</f>
        <v>70</v>
      </c>
      <c r="G28" t="str">
        <f ca="1">IFERROR(INDEX(Úrvinnsla!$K$2:$K$61,MATCH($E28,Úrvinnsla!$N$2:$N$61,0)),"")</f>
        <v>Hilmar - Halldór - Sigurjón - Þorbjörn</v>
      </c>
      <c r="H28">
        <f ca="1">IFERROR(INDEX(Úrvinnsla!$L$2:$L$61,MATCH($E28,Úrvinnsla!$N$2:$N$61,0)),"")</f>
        <v>605.00009999999997</v>
      </c>
    </row>
    <row r="29" spans="1:8" x14ac:dyDescent="0.2">
      <c r="A29" s="12">
        <v>28</v>
      </c>
      <c r="B29" t="str">
        <f ca="1">IFERROR(INDEX(Úrvinnsla!$B$2:$B$213,MATCH($A29,Úrvinnsla!$E$2:$E$213,0)),"")</f>
        <v>Sigurður Olsen</v>
      </c>
      <c r="C29" s="28">
        <f ca="1">IFERROR(INDEX(Úrvinnsla!$C$2:$C$213,MATCH($A29,Úrvinnsla!$E$2:$E$213,0)),"")</f>
        <v>307.00009999999997</v>
      </c>
      <c r="E29" s="10">
        <v>28</v>
      </c>
      <c r="F29">
        <f ca="1">IFERROR(INDEX(Úrvinnsla!$J$2:$J$61,MATCH($E29,Úrvinnsla!$N$2:$N$61,0)),"")</f>
        <v>14</v>
      </c>
      <c r="G29" t="str">
        <f ca="1">IFERROR(INDEX(Úrvinnsla!$K$2:$K$61,MATCH($E29,Úrvinnsla!$N$2:$N$61,0)),"")</f>
        <v>Magnús - Hrólfur - Sigurður - Kristján</v>
      </c>
      <c r="H29">
        <f ca="1">IFERROR(INDEX(Úrvinnsla!$L$2:$L$61,MATCH($E29,Úrvinnsla!$N$2:$N$61,0)),"")</f>
        <v>605.00009999999997</v>
      </c>
    </row>
    <row r="30" spans="1:8" x14ac:dyDescent="0.2">
      <c r="A30" s="12">
        <v>29</v>
      </c>
      <c r="B30" t="str">
        <f ca="1">IFERROR(INDEX(Úrvinnsla!$B$2:$B$213,MATCH($A30,Úrvinnsla!$E$2:$E$213,0)),"")</f>
        <v>Loftur Ingi Sveinsson</v>
      </c>
      <c r="C30" s="28">
        <f ca="1">IFERROR(INDEX(Úrvinnsla!$C$2:$C$213,MATCH($A30,Úrvinnsla!$E$2:$E$213,0)),"")</f>
        <v>307.00009999999997</v>
      </c>
      <c r="E30" s="10">
        <v>29</v>
      </c>
      <c r="F30">
        <f ca="1">IFERROR(INDEX(Úrvinnsla!$J$2:$J$61,MATCH($E30,Úrvinnsla!$N$2:$N$61,0)),"")</f>
        <v>30</v>
      </c>
      <c r="G30" t="str">
        <f ca="1">IFERROR(INDEX(Úrvinnsla!$K$2:$K$61,MATCH($E30,Úrvinnsla!$N$2:$N$61,0)),"")</f>
        <v>Atli - Arnar - Baldur - Björn - Ragnar</v>
      </c>
      <c r="H30">
        <f ca="1">IFERROR(INDEX(Úrvinnsla!$L$2:$L$61,MATCH($E30,Úrvinnsla!$N$2:$N$61,0)),"")</f>
        <v>605.00009999999997</v>
      </c>
    </row>
    <row r="31" spans="1:8" x14ac:dyDescent="0.2">
      <c r="A31" s="12">
        <v>30</v>
      </c>
      <c r="B31" t="str">
        <f ca="1">IFERROR(INDEX(Úrvinnsla!$B$2:$B$213,MATCH($A31,Úrvinnsla!$E$2:$E$213,0)),"")</f>
        <v>Einar Bragi Indriðason</v>
      </c>
      <c r="C31" s="28">
        <f ca="1">IFERROR(INDEX(Úrvinnsla!$C$2:$C$213,MATCH($A31,Úrvinnsla!$E$2:$E$213,0)),"")</f>
        <v>307.00009999999997</v>
      </c>
      <c r="E31" s="10">
        <v>30</v>
      </c>
      <c r="F31">
        <f ca="1">IFERROR(INDEX(Úrvinnsla!$J$2:$J$61,MATCH($E31,Úrvinnsla!$N$2:$N$61,0)),"")</f>
        <v>37</v>
      </c>
      <c r="G31" t="str">
        <f ca="1">IFERROR(INDEX(Úrvinnsla!$K$2:$K$61,MATCH($E31,Úrvinnsla!$N$2:$N$61,0)),"")</f>
        <v>Magnús - Njörður - Pétur R - Pétur G - Þorvaldur</v>
      </c>
      <c r="H31">
        <f ca="1">IFERROR(INDEX(Úrvinnsla!$L$2:$L$61,MATCH($E31,Úrvinnsla!$N$2:$N$61,0)),"")</f>
        <v>607.00009999999997</v>
      </c>
    </row>
    <row r="32" spans="1:8" x14ac:dyDescent="0.2">
      <c r="A32" s="12">
        <v>31</v>
      </c>
      <c r="B32" t="str">
        <f ca="1">IFERROR(INDEX(Úrvinnsla!$B$2:$B$213,MATCH($A32,Úrvinnsla!$E$2:$E$213,0)),"")</f>
        <v>Sævar Hilmarsson</v>
      </c>
      <c r="C32" s="28">
        <f ca="1">IFERROR(INDEX(Úrvinnsla!$C$2:$C$213,MATCH($A32,Úrvinnsla!$E$2:$E$213,0)),"")</f>
        <v>308.00009999999997</v>
      </c>
      <c r="E32" s="10">
        <v>31</v>
      </c>
      <c r="F32">
        <f ca="1">IFERROR(INDEX(Úrvinnsla!$J$2:$J$61,MATCH($E32,Úrvinnsla!$N$2:$N$61,0)),"")</f>
        <v>2</v>
      </c>
      <c r="G32" t="str">
        <f ca="1">IFERROR(INDEX(Úrvinnsla!$K$2:$K$61,MATCH($E32,Úrvinnsla!$N$2:$N$61,0)),"")</f>
        <v>Ásmundur - Gunnar -  - Viðar</v>
      </c>
      <c r="H32">
        <f ca="1">IFERROR(INDEX(Úrvinnsla!$L$2:$L$61,MATCH($E32,Úrvinnsla!$N$2:$N$61,0)),"")</f>
        <v>608.00009999999997</v>
      </c>
    </row>
    <row r="33" spans="1:8" x14ac:dyDescent="0.2">
      <c r="A33" s="12">
        <v>32</v>
      </c>
      <c r="B33" t="str">
        <f ca="1">IFERROR(INDEX(Úrvinnsla!$B$2:$B$213,MATCH($A33,Úrvinnsla!$E$2:$E$213,0)),"")</f>
        <v>Magnús Gunnarsson</v>
      </c>
      <c r="C33" s="28">
        <f ca="1">IFERROR(INDEX(Úrvinnsla!$C$2:$C$213,MATCH($A33,Úrvinnsla!$E$2:$E$213,0)),"")</f>
        <v>308.00009999999997</v>
      </c>
      <c r="E33" s="10">
        <v>32</v>
      </c>
      <c r="F33">
        <f ca="1">IFERROR(INDEX(Úrvinnsla!$J$2:$J$61,MATCH($E33,Úrvinnsla!$N$2:$N$61,0)),"")</f>
        <v>10</v>
      </c>
      <c r="G33" t="str">
        <f ca="1">IFERROR(INDEX(Úrvinnsla!$K$2:$K$61,MATCH($E33,Úrvinnsla!$N$2:$N$61,0)),"")</f>
        <v>Henning - Oddur - Sigurjón</v>
      </c>
      <c r="H33">
        <f ca="1">IFERROR(INDEX(Úrvinnsla!$L$2:$L$61,MATCH($E33,Úrvinnsla!$N$2:$N$61,0)),"")</f>
        <v>612.00009999999997</v>
      </c>
    </row>
    <row r="34" spans="1:8" x14ac:dyDescent="0.2">
      <c r="A34" s="12">
        <v>33</v>
      </c>
      <c r="B34" t="str">
        <f ca="1">IFERROR(INDEX(Úrvinnsla!$B$2:$B$213,MATCH($A34,Úrvinnsla!$E$2:$E$213,0)),"")</f>
        <v>Daði Kolbeinsson</v>
      </c>
      <c r="C34" s="28">
        <f ca="1">IFERROR(INDEX(Úrvinnsla!$C$2:$C$213,MATCH($A34,Úrvinnsla!$E$2:$E$213,0)),"")</f>
        <v>308.00009999999997</v>
      </c>
      <c r="E34" s="10">
        <v>33</v>
      </c>
      <c r="F34">
        <f ca="1">IFERROR(INDEX(Úrvinnsla!$J$2:$J$61,MATCH($E34,Úrvinnsla!$N$2:$N$61,0)),"")</f>
        <v>16</v>
      </c>
      <c r="G34" t="str">
        <f ca="1">IFERROR(INDEX(Úrvinnsla!$K$2:$K$61,MATCH($E34,Úrvinnsla!$N$2:$N$61,0)),"")</f>
        <v>Hel - Arn - Bjö - Jör - Pét - Þor - Þór</v>
      </c>
      <c r="H34">
        <f ca="1">IFERROR(INDEX(Úrvinnsla!$L$2:$L$61,MATCH($E34,Úrvinnsla!$N$2:$N$61,0)),"")</f>
        <v>613.00009999999997</v>
      </c>
    </row>
    <row r="35" spans="1:8" x14ac:dyDescent="0.2">
      <c r="A35" s="12">
        <v>34</v>
      </c>
      <c r="B35" t="str">
        <f ca="1">IFERROR(INDEX(Úrvinnsla!$B$2:$B$213,MATCH($A35,Úrvinnsla!$E$2:$E$213,0)),"")</f>
        <v>Árni Freyr Sigurjónsson</v>
      </c>
      <c r="C35" s="28">
        <f ca="1">IFERROR(INDEX(Úrvinnsla!$C$2:$C$213,MATCH($A35,Úrvinnsla!$E$2:$E$213,0)),"")</f>
        <v>308.00009999999997</v>
      </c>
      <c r="E35" s="10">
        <v>34</v>
      </c>
      <c r="F35">
        <f ca="1">IFERROR(INDEX(Úrvinnsla!$J$2:$J$61,MATCH($E35,Úrvinnsla!$N$2:$N$61,0)),"")</f>
        <v>12</v>
      </c>
      <c r="G35" t="str">
        <f ca="1">IFERROR(INDEX(Úrvinnsla!$K$2:$K$61,MATCH($E35,Úrvinnsla!$N$2:$N$61,0)),"")</f>
        <v>Bragi - Davíð - Hilmar - Jóhannes</v>
      </c>
      <c r="H35">
        <f ca="1">IFERROR(INDEX(Úrvinnsla!$L$2:$L$61,MATCH($E35,Úrvinnsla!$N$2:$N$61,0)),"")</f>
        <v>617.00009999999997</v>
      </c>
    </row>
    <row r="36" spans="1:8" x14ac:dyDescent="0.2">
      <c r="A36" s="12">
        <v>35</v>
      </c>
      <c r="B36" t="str">
        <f ca="1">IFERROR(INDEX(Úrvinnsla!$B$2:$B$213,MATCH($A36,Úrvinnsla!$E$2:$E$213,0)),"")</f>
        <v>Gunnar Karl Gunnlaugsson</v>
      </c>
      <c r="C36" s="28">
        <f ca="1">IFERROR(INDEX(Úrvinnsla!$C$2:$C$213,MATCH($A36,Úrvinnsla!$E$2:$E$213,0)),"")</f>
        <v>308.00009999999997</v>
      </c>
      <c r="E36" s="10">
        <v>35</v>
      </c>
      <c r="F36">
        <f ca="1">IFERROR(INDEX(Úrvinnsla!$J$2:$J$61,MATCH($E36,Úrvinnsla!$N$2:$N$61,0)),"")</f>
        <v>27</v>
      </c>
      <c r="G36" t="str">
        <f ca="1">IFERROR(INDEX(Úrvinnsla!$K$2:$K$61,MATCH($E36,Úrvinnsla!$N$2:$N$61,0)),"")</f>
        <v>Bjarni - Guðmundur - Sigurbjörn - Sigurþór - Steindór</v>
      </c>
      <c r="H36">
        <f ca="1">IFERROR(INDEX(Úrvinnsla!$L$2:$L$61,MATCH($E36,Úrvinnsla!$N$2:$N$61,0)),"")</f>
        <v>627.00009999999997</v>
      </c>
    </row>
    <row r="37" spans="1:8" x14ac:dyDescent="0.2">
      <c r="A37" s="12">
        <v>36</v>
      </c>
      <c r="B37" t="str">
        <f ca="1">IFERROR(INDEX(Úrvinnsla!$B$2:$B$213,MATCH($A37,Úrvinnsla!$E$2:$E$213,0)),"")</f>
        <v>Kjartan B. Guðmundsson</v>
      </c>
      <c r="C37" s="28">
        <f ca="1">IFERROR(INDEX(Úrvinnsla!$C$2:$C$213,MATCH($A37,Úrvinnsla!$E$2:$E$213,0)),"")</f>
        <v>308.00009999999997</v>
      </c>
      <c r="E37" s="10">
        <v>36</v>
      </c>
      <c r="F37">
        <f ca="1">IFERROR(INDEX(Úrvinnsla!$J$2:$J$61,MATCH($E37,Úrvinnsla!$N$2:$N$61,0)),"")</f>
        <v>42</v>
      </c>
      <c r="G37" t="str">
        <f ca="1">IFERROR(INDEX(Úrvinnsla!$K$2:$K$61,MATCH($E37,Úrvinnsla!$N$2:$N$61,0)),"")</f>
        <v>Guðjón - Joao - Yngvi</v>
      </c>
      <c r="H37">
        <f ca="1">IFERROR(INDEX(Úrvinnsla!$L$2:$L$61,MATCH($E37,Úrvinnsla!$N$2:$N$61,0)),"")</f>
        <v>633.00009999999997</v>
      </c>
    </row>
    <row r="38" spans="1:8" x14ac:dyDescent="0.2">
      <c r="A38" s="12">
        <v>37</v>
      </c>
      <c r="B38" t="str">
        <f ca="1">IFERROR(INDEX(Úrvinnsla!$B$2:$B$213,MATCH($A38,Úrvinnsla!$E$2:$E$213,0)),"")</f>
        <v>Ásgeir Ingvason</v>
      </c>
      <c r="C38" s="28">
        <f ca="1">IFERROR(INDEX(Úrvinnsla!$C$2:$C$213,MATCH($A38,Úrvinnsla!$E$2:$E$213,0)),"")</f>
        <v>308.00009999999997</v>
      </c>
      <c r="E38" s="10">
        <v>37</v>
      </c>
      <c r="F38">
        <f ca="1">IFERROR(INDEX(Úrvinnsla!$J$2:$J$61,MATCH($E38,Úrvinnsla!$N$2:$N$61,0)),"")</f>
        <v>34</v>
      </c>
      <c r="G38" t="str">
        <f ca="1">IFERROR(INDEX(Úrvinnsla!$K$2:$K$61,MATCH($E38,Úrvinnsla!$N$2:$N$61,0)),"")</f>
        <v>Gunnar - Gylfi - Guðmundur - Kristján - Sveinn</v>
      </c>
      <c r="H38">
        <f ca="1">IFERROR(INDEX(Úrvinnsla!$L$2:$L$61,MATCH($E38,Úrvinnsla!$N$2:$N$61,0)),"")</f>
        <v>648.00009999999997</v>
      </c>
    </row>
    <row r="39" spans="1:8" x14ac:dyDescent="0.2">
      <c r="A39" s="12">
        <v>38</v>
      </c>
      <c r="B39" t="str">
        <f ca="1">IFERROR(INDEX(Úrvinnsla!$B$2:$B$213,MATCH($A39,Úrvinnsla!$E$2:$E$213,0)),"")</f>
        <v>Ásgeir Karlsson</v>
      </c>
      <c r="C39" s="28">
        <f ca="1">IFERROR(INDEX(Úrvinnsla!$C$2:$C$421,MATCH($A39,Úrvinnsla!$E$2:$E$421,0)),"")</f>
        <v>308.00009999999997</v>
      </c>
      <c r="E39" s="10">
        <v>38</v>
      </c>
      <c r="F39">
        <f ca="1">IFERROR(INDEX(Úrvinnsla!$J$2:$J$61,MATCH($E39,Úrvinnsla!$N$2:$N$61,0)),"")</f>
        <v>25</v>
      </c>
      <c r="G39" t="str">
        <f ca="1">IFERROR(INDEX(Úrvinnsla!$K$2:$K$61,MATCH($E39,Úrvinnsla!$N$2:$N$61,0)),"")</f>
        <v>Gunnar - Héðinn - Valur</v>
      </c>
      <c r="H39">
        <f ca="1">IFERROR(INDEX(Úrvinnsla!$L$2:$L$61,MATCH($E39,Úrvinnsla!$N$2:$N$61,0)),"")</f>
        <v>648.00009999999997</v>
      </c>
    </row>
    <row r="40" spans="1:8" x14ac:dyDescent="0.2">
      <c r="A40" s="12">
        <v>39</v>
      </c>
      <c r="B40" t="str">
        <f ca="1">IFERROR(INDEX(Úrvinnsla!$B$2:$B$213,MATCH($A40,Úrvinnsla!$E$2:$E$213,0)),"")</f>
        <v>Þorvaldur Freyr Friðriksson</v>
      </c>
      <c r="C40" s="28">
        <f ca="1">IFERROR(INDEX(Úrvinnsla!$C$2:$C$213,MATCH($A40,Úrvinnsla!$E$2:$E$213,0)),"")</f>
        <v>309.00009999999997</v>
      </c>
      <c r="E40" s="10">
        <v>39</v>
      </c>
      <c r="F40">
        <f ca="1">IFERROR(INDEX(Úrvinnsla!$J$2:$J$61,MATCH($E40,Úrvinnsla!$N$2:$N$61,0)),"")</f>
        <v>20</v>
      </c>
      <c r="G40" t="str">
        <f ca="1">IFERROR(INDEX(Úrvinnsla!$K$2:$K$61,MATCH($E40,Úrvinnsla!$N$2:$N$61,0)),"")</f>
        <v>Atli - Gunnar - Ingi - Lúðvík - Rudolf</v>
      </c>
      <c r="H40">
        <f ca="1">IFERROR(INDEX(Úrvinnsla!$L$2:$L$61,MATCH($E40,Úrvinnsla!$N$2:$N$61,0)),"")</f>
        <v>481.00009999999997</v>
      </c>
    </row>
    <row r="41" spans="1:8" x14ac:dyDescent="0.2">
      <c r="A41" s="12">
        <v>40</v>
      </c>
      <c r="B41" t="str">
        <f ca="1">IFERROR(INDEX(Úrvinnsla!$B$2:$B$213,MATCH($A41,Úrvinnsla!$E$2:$E$213,0)),"")</f>
        <v>Börkur Skúlason</v>
      </c>
      <c r="C41" s="28">
        <f ca="1">IFERROR(INDEX(Úrvinnsla!$C$2:$C$213,MATCH($A41,Úrvinnsla!$E$2:$E$213,0)),"")</f>
        <v>309.00009999999997</v>
      </c>
      <c r="E41" s="10">
        <v>40</v>
      </c>
      <c r="F41">
        <f ca="1">IFERROR(INDEX(Úrvinnsla!$J$2:$J$61,MATCH($E41,Úrvinnsla!$N$2:$N$61,0)),"")</f>
        <v>54</v>
      </c>
      <c r="G41" t="str">
        <f ca="1">IFERROR(INDEX(Úrvinnsla!$K$2:$K$61,MATCH($E41,Úrvinnsla!$N$2:$N$61,0)),"")</f>
        <v>Guðmundur - Hjörtur - Magnús - Jón K - Jón V</v>
      </c>
      <c r="H41">
        <f ca="1">IFERROR(INDEX(Úrvinnsla!$L$2:$L$61,MATCH($E41,Úrvinnsla!$N$2:$N$61,0)),"")</f>
        <v>496.00009999999997</v>
      </c>
    </row>
    <row r="42" spans="1:8" x14ac:dyDescent="0.2">
      <c r="A42" s="12">
        <v>41</v>
      </c>
      <c r="B42" t="str">
        <f ca="1">IFERROR(INDEX(Úrvinnsla!$B$2:$B$213,MATCH($A42,Úrvinnsla!$E$2:$E$213,0)),"")</f>
        <v>Björn Ólafur Bragason</v>
      </c>
      <c r="C42" s="28">
        <f ca="1">IFERROR(INDEX(Úrvinnsla!$C$2:$C$213,MATCH($A42,Úrvinnsla!$E$2:$E$213,0)),"")</f>
        <v>309.00009999999997</v>
      </c>
      <c r="E42" s="10">
        <v>41</v>
      </c>
      <c r="F42">
        <f ca="1">IFERROR(INDEX(Úrvinnsla!$J$2:$J$61,MATCH($E42,Úrvinnsla!$N$2:$N$61,0)),"")</f>
        <v>43</v>
      </c>
      <c r="G42" t="str">
        <f ca="1">IFERROR(INDEX(Úrvinnsla!$K$2:$K$61,MATCH($E42,Úrvinnsla!$N$2:$N$61,0)),"")</f>
        <v>Ágúst - Geir - Jón - Walter</v>
      </c>
      <c r="H42">
        <f ca="1">IFERROR(INDEX(Úrvinnsla!$L$2:$L$61,MATCH($E42,Úrvinnsla!$N$2:$N$61,0)),"")</f>
        <v>496.00009999999997</v>
      </c>
    </row>
    <row r="43" spans="1:8" x14ac:dyDescent="0.2">
      <c r="A43" s="12">
        <v>42</v>
      </c>
      <c r="B43" t="str">
        <f ca="1">IFERROR(INDEX(Úrvinnsla!$B$2:$B$213,MATCH($A43,Úrvinnsla!$E$2:$E$213,0)),"")</f>
        <v>Haraldur Sigurðsson</v>
      </c>
      <c r="C43" s="28">
        <f ca="1">IFERROR(INDEX(Úrvinnsla!$C$2:$C$213,MATCH($A43,Úrvinnsla!$E$2:$E$213,0)),"")</f>
        <v>309.00009999999997</v>
      </c>
      <c r="E43" s="10">
        <v>42</v>
      </c>
      <c r="F43">
        <f ca="1">IFERROR(INDEX(Úrvinnsla!$J$2:$J$61,MATCH($E43,Úrvinnsla!$N$2:$N$61,0)),"")</f>
        <v>11</v>
      </c>
      <c r="G43" t="str">
        <f ca="1">IFERROR(INDEX(Úrvinnsla!$K$2:$K$61,MATCH($E43,Úrvinnsla!$N$2:$N$61,0)),"")</f>
        <v>Cristian - Reynir - Steinar Á - Steinar Þ</v>
      </c>
      <c r="H43">
        <f ca="1">IFERROR(INDEX(Úrvinnsla!$L$2:$L$61,MATCH($E43,Úrvinnsla!$N$2:$N$61,0)),"")</f>
        <v>349.00009999999997</v>
      </c>
    </row>
    <row r="44" spans="1:8" x14ac:dyDescent="0.2">
      <c r="A44" s="12">
        <v>43</v>
      </c>
      <c r="B44" t="str">
        <f ca="1">IFERROR(INDEX(Úrvinnsla!$B$2:$B$213,MATCH($A44,Úrvinnsla!$E$2:$E$213,0)),"")</f>
        <v>Jónas Gunnarsson</v>
      </c>
      <c r="C44" s="28">
        <f ca="1">IFERROR(INDEX(Úrvinnsla!$C$2:$C$213,MATCH($A44,Úrvinnsla!$E$2:$E$213,0)),"")</f>
        <v>310.00009999999997</v>
      </c>
      <c r="E44" s="10">
        <v>43</v>
      </c>
      <c r="F44">
        <f ca="1">IFERROR(INDEX(Úrvinnsla!$J$2:$J$61,MATCH($E44,Úrvinnsla!$N$2:$N$61,0)),"")</f>
        <v>35</v>
      </c>
      <c r="G44" t="str">
        <f ca="1">IFERROR(INDEX(Úrvinnsla!$K$2:$K$61,MATCH($E44,Úrvinnsla!$N$2:$N$61,0)),"")</f>
        <v>Andrés - Guðmundur - Gunnbjörn - Hilmar - Ólafur</v>
      </c>
      <c r="H44">
        <f ca="1">IFERROR(INDEX(Úrvinnsla!$L$2:$L$61,MATCH($E44,Úrvinnsla!$N$2:$N$61,0)),"")</f>
        <v>373.00009999999997</v>
      </c>
    </row>
    <row r="45" spans="1:8" x14ac:dyDescent="0.2">
      <c r="A45" s="12">
        <v>44</v>
      </c>
      <c r="B45" t="str">
        <f ca="1">IFERROR(INDEX(Úrvinnsla!$B$2:$B$213,MATCH($A45,Úrvinnsla!$E$2:$E$213,0)),"")</f>
        <v>Elliði Norðdahl Ólafsson</v>
      </c>
      <c r="C45" s="28">
        <f ca="1">IFERROR(INDEX(Úrvinnsla!$C$2:$C$421,MATCH($A45,Úrvinnsla!$E$2:$E$421,0)),"")</f>
        <v>310.00009999999997</v>
      </c>
      <c r="E45" s="10">
        <v>44</v>
      </c>
      <c r="F45" t="str">
        <f ca="1">IFERROR(INDEX(Úrvinnsla!$J$2:$J$61,MATCH($E45,Úrvinnsla!$N$2:$N$61,0)),"")</f>
        <v/>
      </c>
      <c r="G45" t="str">
        <f ca="1">IFERROR(INDEX(Úrvinnsla!$K$2:$K$61,MATCH($E45,Úrvinnsla!$N$2:$N$61,0)),"")</f>
        <v/>
      </c>
      <c r="H45" t="str">
        <f ca="1">IFERROR(INDEX(Úrvinnsla!$L$2:$L$61,MATCH($E45,Úrvinnsla!$N$2:$N$61,0)),"")</f>
        <v/>
      </c>
    </row>
    <row r="46" spans="1:8" x14ac:dyDescent="0.2">
      <c r="A46" s="12">
        <v>45</v>
      </c>
      <c r="B46" t="str">
        <f ca="1">IFERROR(INDEX(Úrvinnsla!$B$2:$B$213,MATCH($A46,Úrvinnsla!$E$2:$E$213,0)),"")</f>
        <v>Jóhann Sigurðsson</v>
      </c>
      <c r="C46" s="28">
        <f ca="1">IFERROR(INDEX(Úrvinnsla!$C$2:$C$213,MATCH($A46,Úrvinnsla!$E$2:$E$213,0)),"")</f>
        <v>310.00009999999997</v>
      </c>
      <c r="E46" s="10">
        <v>45</v>
      </c>
      <c r="F46" t="str">
        <f ca="1">IFERROR(INDEX(Úrvinnsla!$J$2:$J$61,MATCH($E46,Úrvinnsla!$N$2:$N$61,0)),"")</f>
        <v/>
      </c>
      <c r="G46" t="str">
        <f ca="1">IFERROR(INDEX(Úrvinnsla!$K$2:$K$61,MATCH($E46,Úrvinnsla!$N$2:$N$61,0)),"")</f>
        <v/>
      </c>
      <c r="H46" t="str">
        <f ca="1">IFERROR(INDEX(Úrvinnsla!$L$2:$L$61,MATCH($E46,Úrvinnsla!$N$2:$N$61,0)),"")</f>
        <v/>
      </c>
    </row>
    <row r="47" spans="1:8" x14ac:dyDescent="0.2">
      <c r="A47" s="12">
        <v>46</v>
      </c>
      <c r="B47" t="str">
        <f ca="1">IFERROR(INDEX(Úrvinnsla!$B$2:$B$213,MATCH($A47,Úrvinnsla!$E$2:$E$213,0)),"")</f>
        <v>Jóhannes Bjarnason</v>
      </c>
      <c r="C47" s="28">
        <f ca="1">IFERROR(INDEX(Úrvinnsla!$C$2:$C$213,MATCH($A47,Úrvinnsla!$E$2:$E$213,0)),"")</f>
        <v>310.00009999999997</v>
      </c>
      <c r="E47" s="10">
        <v>46</v>
      </c>
      <c r="F47" t="str">
        <f ca="1">IFERROR(INDEX(Úrvinnsla!$J$2:$J$61,MATCH($E47,Úrvinnsla!$N$2:$N$61,0)),"")</f>
        <v/>
      </c>
      <c r="G47" t="str">
        <f ca="1">IFERROR(INDEX(Úrvinnsla!$K$2:$K$61,MATCH($E47,Úrvinnsla!$N$2:$N$61,0)),"")</f>
        <v/>
      </c>
      <c r="H47" t="str">
        <f ca="1">IFERROR(INDEX(Úrvinnsla!$L$2:$L$61,MATCH($E47,Úrvinnsla!$N$2:$N$61,0)),"")</f>
        <v/>
      </c>
    </row>
    <row r="48" spans="1:8" x14ac:dyDescent="0.2">
      <c r="A48" s="12">
        <v>47</v>
      </c>
      <c r="B48" t="str">
        <f ca="1">IFERROR(INDEX(Úrvinnsla!$B$2:$B$213,MATCH($A48,Úrvinnsla!$E$2:$E$213,0)),"")</f>
        <v>Sverrir Sverrisson</v>
      </c>
      <c r="C48" s="28">
        <f ca="1">IFERROR(INDEX(Úrvinnsla!$C$2:$C$213,MATCH($A48,Úrvinnsla!$E$2:$E$213,0)),"")</f>
        <v>310.00009999999997</v>
      </c>
      <c r="E48" s="10">
        <v>47</v>
      </c>
      <c r="F48" t="str">
        <f ca="1">IFERROR(INDEX(Úrvinnsla!$J$2:$J$61,MATCH($E48,Úrvinnsla!$N$2:$N$61,0)),"")</f>
        <v/>
      </c>
      <c r="G48" t="str">
        <f ca="1">IFERROR(INDEX(Úrvinnsla!$K$2:$K$61,MATCH($E48,Úrvinnsla!$N$2:$N$61,0)),"")</f>
        <v/>
      </c>
      <c r="H48" t="str">
        <f ca="1">IFERROR(INDEX(Úrvinnsla!$L$2:$L$61,MATCH($E48,Úrvinnsla!$N$2:$N$61,0)),"")</f>
        <v/>
      </c>
    </row>
    <row r="49" spans="1:8" x14ac:dyDescent="0.2">
      <c r="A49" s="12">
        <v>48</v>
      </c>
      <c r="B49" t="str">
        <f ca="1">IFERROR(INDEX(Úrvinnsla!$B$2:$B$213,MATCH($A49,Úrvinnsla!$E$2:$E$213,0)),"")</f>
        <v>Sigurjón Þ. Sigurjónsson</v>
      </c>
      <c r="C49" s="28">
        <f ca="1">IFERROR(INDEX(Úrvinnsla!$C$2:$C$213,MATCH($A49,Úrvinnsla!$E$2:$E$213,0)),"")</f>
        <v>310.00009999999997</v>
      </c>
      <c r="E49" s="10">
        <v>48</v>
      </c>
      <c r="F49" t="str">
        <f ca="1">IFERROR(INDEX(Úrvinnsla!$J$2:$J$61,MATCH($E49,Úrvinnsla!$N$2:$N$61,0)),"")</f>
        <v/>
      </c>
      <c r="G49" t="str">
        <f ca="1">IFERROR(INDEX(Úrvinnsla!$K$2:$K$61,MATCH($E49,Úrvinnsla!$N$2:$N$61,0)),"")</f>
        <v/>
      </c>
      <c r="H49" t="str">
        <f ca="1">IFERROR(INDEX(Úrvinnsla!$L$2:$L$61,MATCH($E49,Úrvinnsla!$N$2:$N$61,0)),"")</f>
        <v/>
      </c>
    </row>
    <row r="50" spans="1:8" x14ac:dyDescent="0.2">
      <c r="A50" s="12">
        <v>49</v>
      </c>
      <c r="B50" t="str">
        <f ca="1">IFERROR(INDEX(Úrvinnsla!$B$2:$B$213,MATCH($A50,Úrvinnsla!$E$2:$E$213,0)),"")</f>
        <v>Leó Snær Emilsson</v>
      </c>
      <c r="C50" s="28">
        <f ca="1">IFERROR(INDEX(Úrvinnsla!$C$2:$C$213,MATCH($A50,Úrvinnsla!$E$2:$E$213,0)),"")</f>
        <v>310.00009999999997</v>
      </c>
      <c r="E50" s="10">
        <v>49</v>
      </c>
      <c r="F50" t="str">
        <f ca="1">IFERROR(INDEX(Úrvinnsla!$J$2:$J$61,MATCH($E50,Úrvinnsla!$N$2:$N$61,0)),"")</f>
        <v/>
      </c>
      <c r="G50" t="str">
        <f ca="1">IFERROR(INDEX(Úrvinnsla!$K$2:$K$61,MATCH($E50,Úrvinnsla!$N$2:$N$61,0)),"")</f>
        <v/>
      </c>
      <c r="H50" t="str">
        <f ca="1">IFERROR(INDEX(Úrvinnsla!$L$2:$L$61,MATCH($E50,Úrvinnsla!$N$2:$N$61,0)),"")</f>
        <v/>
      </c>
    </row>
    <row r="51" spans="1:8" x14ac:dyDescent="0.2">
      <c r="A51" s="12">
        <v>50</v>
      </c>
      <c r="B51" t="str">
        <f ca="1">IFERROR(INDEX(Úrvinnsla!$B$2:$B$213,MATCH($A51,Úrvinnsla!$E$2:$E$213,0)),"")</f>
        <v>Sveinn Allan Mortens</v>
      </c>
      <c r="C51" s="28">
        <f ca="1">IFERROR(INDEX(Úrvinnsla!$C$2:$C$213,MATCH($A51,Úrvinnsla!$E$2:$E$213,0)),"")</f>
        <v>311.00009999999997</v>
      </c>
      <c r="E51" s="10">
        <v>50</v>
      </c>
      <c r="F51" t="str">
        <f ca="1">IFERROR(INDEX(Úrvinnsla!$J$2:$J$61,MATCH($E51,Úrvinnsla!$N$2:$N$61,0)),"")</f>
        <v/>
      </c>
      <c r="G51" t="str">
        <f ca="1">IFERROR(INDEX(Úrvinnsla!$K$2:$K$61,MATCH($E51,Úrvinnsla!$N$2:$N$61,0)),"")</f>
        <v/>
      </c>
      <c r="H51" t="str">
        <f ca="1">IFERROR(INDEX(Úrvinnsla!$L$2:$L$61,MATCH($E51,Úrvinnsla!$N$2:$N$61,0)),"")</f>
        <v/>
      </c>
    </row>
    <row r="52" spans="1:8" x14ac:dyDescent="0.2">
      <c r="A52" s="12">
        <v>51</v>
      </c>
      <c r="B52" t="str">
        <f ca="1">IFERROR(INDEX(Úrvinnsla!$B$2:$B$213,MATCH($A52,Úrvinnsla!$E$2:$E$213,0)),"")</f>
        <v>Sigurður I. Hannesson</v>
      </c>
      <c r="C52" s="28">
        <f ca="1">IFERROR(INDEX(Úrvinnsla!$C$2:$C$213,MATCH($A52,Úrvinnsla!$E$2:$E$213,0)),"")</f>
        <v>311.00009999999997</v>
      </c>
      <c r="E52" s="10">
        <v>51</v>
      </c>
      <c r="F52" t="str">
        <f ca="1">IFERROR(INDEX(Úrvinnsla!$J$2:$J$61,MATCH($E52,Úrvinnsla!$N$2:$N$61,0)),"")</f>
        <v/>
      </c>
      <c r="G52" t="str">
        <f ca="1">IFERROR(INDEX(Úrvinnsla!$K$2:$K$61,MATCH($E52,Úrvinnsla!$N$2:$N$61,0)),"")</f>
        <v/>
      </c>
      <c r="H52" t="str">
        <f ca="1">IFERROR(INDEX(Úrvinnsla!$L$2:$L$61,MATCH($E52,Úrvinnsla!$N$2:$N$61,0)),"")</f>
        <v/>
      </c>
    </row>
    <row r="53" spans="1:8" x14ac:dyDescent="0.2">
      <c r="A53" s="12">
        <v>52</v>
      </c>
      <c r="B53" t="str">
        <f ca="1">IFERROR(INDEX(Úrvinnsla!$B$2:$B$213,MATCH($A53,Úrvinnsla!$E$2:$E$213,0)),"")</f>
        <v>Ísleifur Jónsson</v>
      </c>
      <c r="C53" s="28">
        <f ca="1">IFERROR(INDEX(Úrvinnsla!$C$2:$C$213,MATCH($A53,Úrvinnsla!$E$2:$E$213,0)),"")</f>
        <v>311.00009999999997</v>
      </c>
      <c r="E53" s="10">
        <v>52</v>
      </c>
      <c r="F53" t="str">
        <f ca="1">IFERROR(INDEX(Úrvinnsla!$J$2:$J$61,MATCH($E53,Úrvinnsla!$N$2:$N$61,0)),"")</f>
        <v/>
      </c>
      <c r="G53" t="str">
        <f ca="1">IFERROR(INDEX(Úrvinnsla!$K$2:$K$61,MATCH($E53,Úrvinnsla!$N$2:$N$61,0)),"")</f>
        <v/>
      </c>
      <c r="H53" t="str">
        <f ca="1">IFERROR(INDEX(Úrvinnsla!$L$2:$L$61,MATCH($E53,Úrvinnsla!$N$2:$N$61,0)),"")</f>
        <v/>
      </c>
    </row>
    <row r="54" spans="1:8" x14ac:dyDescent="0.2">
      <c r="A54" s="12">
        <v>53</v>
      </c>
      <c r="B54" t="str">
        <f ca="1">IFERROR(INDEX(Úrvinnsla!$B$2:$B$213,MATCH($A54,Úrvinnsla!$E$2:$E$213,0)),"")</f>
        <v>Þórður Pálsson</v>
      </c>
      <c r="C54" s="28">
        <f ca="1">IFERROR(INDEX(Úrvinnsla!$C$2:$C$213,MATCH($A54,Úrvinnsla!$E$2:$E$213,0)),"")</f>
        <v>311.00009999999997</v>
      </c>
      <c r="E54" s="10">
        <v>53</v>
      </c>
      <c r="F54" t="str">
        <f ca="1">IFERROR(INDEX(Úrvinnsla!$J$2:$J$61,MATCH($E54,Úrvinnsla!$N$2:$N$61,0)),"")</f>
        <v/>
      </c>
      <c r="G54" t="str">
        <f ca="1">IFERROR(INDEX(Úrvinnsla!$K$2:$K$61,MATCH($E54,Úrvinnsla!$N$2:$N$61,0)),"")</f>
        <v/>
      </c>
      <c r="H54" t="str">
        <f ca="1">IFERROR(INDEX(Úrvinnsla!$L$2:$L$61,MATCH($E54,Úrvinnsla!$N$2:$N$61,0)),"")</f>
        <v/>
      </c>
    </row>
    <row r="55" spans="1:8" x14ac:dyDescent="0.2">
      <c r="A55" s="12">
        <v>54</v>
      </c>
      <c r="B55" t="str">
        <f ca="1">IFERROR(INDEX(Úrvinnsla!$B$2:$B$421,MATCH($A55,Úrvinnsla!$E$2:$E$421,0)),"")</f>
        <v>Jón Geir Sævarsson</v>
      </c>
      <c r="C55" s="28">
        <f ca="1">IFERROR(INDEX(Úrvinnsla!$C$2:$C$213,MATCH($A55,Úrvinnsla!$E$2:$E$213,0)),"")</f>
        <v>311.00009999999997</v>
      </c>
      <c r="F55" t="str">
        <f ca="1">IFERROR(INDEX(Úrvinnsla!$J$2:$J$61,MATCH($E55,Úrvinnsla!$N$2:$N$61,0)),"")</f>
        <v/>
      </c>
      <c r="G55" t="str">
        <f ca="1">IFERROR(INDEX(Úrvinnsla!$K$2:$K$61,MATCH($E55,Úrvinnsla!$N$2:$N$61,0)),"")</f>
        <v/>
      </c>
      <c r="H55" t="str">
        <f ca="1">IFERROR(INDEX(Úrvinnsla!$L$2:$L$61,MATCH($E55,Úrvinnsla!$N$2:$N$61,0)),"")</f>
        <v/>
      </c>
    </row>
    <row r="56" spans="1:8" x14ac:dyDescent="0.2">
      <c r="A56" s="12">
        <v>55</v>
      </c>
      <c r="B56" t="str">
        <f ca="1">IFERROR(INDEX(Úrvinnsla!$B$2:$B$213,MATCH($A56,Úrvinnsla!$E$2:$E$213,0)),"")</f>
        <v>Kristján Ólafsson</v>
      </c>
      <c r="C56" s="28">
        <f ca="1">IFERROR(INDEX(Úrvinnsla!$C$2:$C$213,MATCH($A56,Úrvinnsla!$E$2:$E$213,0)),"")</f>
        <v>311.00009999999997</v>
      </c>
      <c r="F56" t="str">
        <f ca="1">IFERROR(INDEX(Úrvinnsla!$J$2:$J$61,MATCH($E56,Úrvinnsla!$N$2:$N$61,0)),"")</f>
        <v/>
      </c>
      <c r="G56" t="str">
        <f ca="1">IFERROR(INDEX(Úrvinnsla!$K$2:$K$61,MATCH($E56,Úrvinnsla!$N$2:$N$61,0)),"")</f>
        <v/>
      </c>
      <c r="H56" t="str">
        <f ca="1">IFERROR(INDEX(Úrvinnsla!$L$2:$L$61,MATCH($E56,Úrvinnsla!$N$2:$N$61,0)),"")</f>
        <v/>
      </c>
    </row>
    <row r="57" spans="1:8" x14ac:dyDescent="0.2">
      <c r="A57" s="12">
        <v>56</v>
      </c>
      <c r="B57" t="str">
        <f ca="1">IFERROR(INDEX(Úrvinnsla!$B$2:$B$213,MATCH($A57,Úrvinnsla!$E$2:$E$213,0)),"")</f>
        <v>Valur Guðnason</v>
      </c>
      <c r="C57" s="28">
        <f ca="1">IFERROR(INDEX(Úrvinnsla!$C$2:$C$213,MATCH($A57,Úrvinnsla!$E$2:$E$213,0)),"")</f>
        <v>312.00009999999997</v>
      </c>
      <c r="F57" t="str">
        <f ca="1">IFERROR(INDEX(Úrvinnsla!$J$2:$J$61,MATCH($E57,Úrvinnsla!$N$2:$N$61,0)),"")</f>
        <v/>
      </c>
      <c r="G57" t="str">
        <f ca="1">IFERROR(INDEX(Úrvinnsla!$K$2:$K$61,MATCH($E57,Úrvinnsla!$N$2:$N$61,0)),"")</f>
        <v/>
      </c>
      <c r="H57" t="str">
        <f ca="1">IFERROR(INDEX(Úrvinnsla!$L$2:$L$61,MATCH($E57,Úrvinnsla!$N$2:$N$61,0)),"")</f>
        <v/>
      </c>
    </row>
    <row r="58" spans="1:8" x14ac:dyDescent="0.2">
      <c r="A58" s="12">
        <v>57</v>
      </c>
      <c r="B58" t="str">
        <f ca="1">IFERROR(INDEX(Úrvinnsla!$B$2:$B$213,MATCH($A58,Úrvinnsla!$E$2:$E$213,0)),"")</f>
        <v>Rúnar Sigurðsson</v>
      </c>
      <c r="C58" s="28">
        <f ca="1">IFERROR(INDEX(Úrvinnsla!$C$2:$C$213,MATCH($A58,Úrvinnsla!$E$2:$E$213,0)),"")</f>
        <v>312.00009999999997</v>
      </c>
      <c r="F58" t="str">
        <f ca="1">IFERROR(INDEX(Úrvinnsla!$J$2:$J$61,MATCH($E58,Úrvinnsla!$N$2:$N$61,0)),"")</f>
        <v/>
      </c>
      <c r="G58" t="str">
        <f ca="1">IFERROR(INDEX(Úrvinnsla!$K$2:$K$61,MATCH($E58,Úrvinnsla!$N$2:$N$61,0)),"")</f>
        <v/>
      </c>
      <c r="H58" t="str">
        <f ca="1">IFERROR(INDEX(Úrvinnsla!$L$2:$L$61,MATCH($E58,Úrvinnsla!$N$2:$N$61,0)),"")</f>
        <v/>
      </c>
    </row>
    <row r="59" spans="1:8" x14ac:dyDescent="0.2">
      <c r="A59" s="12">
        <v>58</v>
      </c>
      <c r="B59" t="str">
        <f ca="1">IFERROR(INDEX(Úrvinnsla!$B$2:$B$213,MATCH($A59,Úrvinnsla!$E$2:$E$213,0)),"")</f>
        <v>Hilmar Jónsson</v>
      </c>
      <c r="C59" s="28">
        <f ca="1">IFERROR(INDEX(Úrvinnsla!$C$2:$C$213,MATCH($A59,Úrvinnsla!$E$2:$E$213,0)),"")</f>
        <v>312.00009999999997</v>
      </c>
      <c r="F59" t="str">
        <f ca="1">IFERROR(INDEX(Úrvinnsla!$J$2:$J$61,MATCH($E59,Úrvinnsla!$N$2:$N$61,0)),"")</f>
        <v/>
      </c>
      <c r="G59" t="str">
        <f ca="1">IFERROR(INDEX(Úrvinnsla!$K$2:$K$61,MATCH($E59,Úrvinnsla!$N$2:$N$61,0)),"")</f>
        <v/>
      </c>
      <c r="H59" t="str">
        <f ca="1">IFERROR(INDEX(Úrvinnsla!$L$2:$L$61,MATCH($E59,Úrvinnsla!$N$2:$N$61,0)),"")</f>
        <v/>
      </c>
    </row>
    <row r="60" spans="1:8" x14ac:dyDescent="0.2">
      <c r="A60" s="12">
        <v>59</v>
      </c>
      <c r="B60" t="str">
        <f ca="1">IFERROR(INDEX(Úrvinnsla!$B$2:$B$213,MATCH($A60,Úrvinnsla!$E$2:$E$213,0)),"")</f>
        <v>Helgi Örn Viggósson</v>
      </c>
      <c r="C60" s="28">
        <f ca="1">IFERROR(INDEX(Úrvinnsla!$C$2:$C$213,MATCH($A60,Úrvinnsla!$E$2:$E$213,0)),"")</f>
        <v>312.00009999999997</v>
      </c>
      <c r="F60" t="str">
        <f ca="1">IFERROR(INDEX(Úrvinnsla!$J$2:$J$61,MATCH($E60,Úrvinnsla!$N$2:$N$61,0)),"")</f>
        <v/>
      </c>
      <c r="G60" t="str">
        <f ca="1">IFERROR(INDEX(Úrvinnsla!$K$2:$K$61,MATCH($E60,Úrvinnsla!$N$2:$N$61,0)),"")</f>
        <v/>
      </c>
      <c r="H60" t="str">
        <f ca="1">IFERROR(INDEX(Úrvinnsla!$L$2:$L$61,MATCH($E60,Úrvinnsla!$N$2:$N$61,0)),"")</f>
        <v/>
      </c>
    </row>
    <row r="61" spans="1:8" x14ac:dyDescent="0.2">
      <c r="A61" s="12">
        <v>60</v>
      </c>
      <c r="B61" t="str">
        <f ca="1">IFERROR(INDEX(Úrvinnsla!$B$2:$B$213,MATCH($A61,Úrvinnsla!$E$2:$E$213,0)),"")</f>
        <v>Atli Þór Þorvaldsson</v>
      </c>
      <c r="C61" s="28">
        <f ca="1">IFERROR(INDEX(Úrvinnsla!$C$2:$C$213,MATCH($A61,Úrvinnsla!$E$2:$E$213,0)),"")</f>
        <v>313.00009999999997</v>
      </c>
      <c r="F61" t="str">
        <f ca="1">IFERROR(INDEX(Úrvinnsla!$J$2:$J$61,MATCH($E61,Úrvinnsla!$N$2:$N$61,0)),"")</f>
        <v/>
      </c>
      <c r="G61" t="str">
        <f ca="1">IFERROR(INDEX(Úrvinnsla!$K$2:$K$61,MATCH($E61,Úrvinnsla!$N$2:$N$61,0)),"")</f>
        <v/>
      </c>
      <c r="H61" t="str">
        <f ca="1">IFERROR(INDEX(Úrvinnsla!$L$2:$L$61,MATCH($E61,Úrvinnsla!$N$2:$N$61,0)),"")</f>
        <v/>
      </c>
    </row>
    <row r="62" spans="1:8" x14ac:dyDescent="0.2">
      <c r="A62" s="12">
        <v>61</v>
      </c>
      <c r="B62" t="str">
        <f ca="1">IFERROR(INDEX(Úrvinnsla!$B$2:$B$213,MATCH($A62,Úrvinnsla!$E$2:$E$213,0)),"")</f>
        <v>Emil Hilmarsson</v>
      </c>
      <c r="C62" s="28">
        <f ca="1">IFERROR(INDEX(Úrvinnsla!$C$2:$C$213,MATCH($A62,Úrvinnsla!$E$2:$E$213,0)),"")</f>
        <v>313.00009999999997</v>
      </c>
      <c r="F62" t="str">
        <f ca="1">IFERROR(INDEX(Úrvinnsla!$J$2:$J$61,MATCH($E62,Úrvinnsla!$N$2:$N$61,0)),"")</f>
        <v/>
      </c>
      <c r="G62" t="str">
        <f ca="1">IFERROR(INDEX(Úrvinnsla!$K$2:$K$61,MATCH($E62,Úrvinnsla!$N$2:$N$61,0)),"")</f>
        <v/>
      </c>
      <c r="H62" t="str">
        <f ca="1">IFERROR(INDEX(Úrvinnsla!$L$2:$L$61,MATCH($E62,Úrvinnsla!$N$2:$N$61,0)),"")</f>
        <v/>
      </c>
    </row>
    <row r="63" spans="1:8" x14ac:dyDescent="0.2">
      <c r="A63" s="12">
        <v>62</v>
      </c>
      <c r="B63" t="str">
        <f ca="1">IFERROR(INDEX(Úrvinnsla!$B$2:$B$213,MATCH($A63,Úrvinnsla!$E$2:$E$213,0)),"")</f>
        <v>Henning Haraldsson</v>
      </c>
      <c r="C63" s="28">
        <f ca="1">IFERROR(INDEX(Úrvinnsla!$C$2:$C$213,MATCH($A63,Úrvinnsla!$E$2:$E$213,0)),"")</f>
        <v>313.00009999999997</v>
      </c>
      <c r="F63" t="str">
        <f ca="1">IFERROR(INDEX(Úrvinnsla!$J$2:$J$61,MATCH($E63,Úrvinnsla!$N$2:$N$61,0)),"")</f>
        <v/>
      </c>
      <c r="G63" t="str">
        <f ca="1">IFERROR(INDEX(Úrvinnsla!$K$2:$K$61,MATCH($E63,Úrvinnsla!$N$2:$N$61,0)),"")</f>
        <v/>
      </c>
      <c r="H63" t="str">
        <f ca="1">IFERROR(INDEX(Úrvinnsla!$L$2:$L$61,MATCH($E63,Úrvinnsla!$N$2:$N$61,0)),"")</f>
        <v/>
      </c>
    </row>
    <row r="64" spans="1:8" x14ac:dyDescent="0.2">
      <c r="A64" s="12">
        <v>63</v>
      </c>
      <c r="B64" t="str">
        <f ca="1">IFERROR(INDEX(Úrvinnsla!$B$2:$B$213,MATCH($A64,Úrvinnsla!$E$2:$E$213,0)),"")</f>
        <v>Hannes G. Sigurðsson</v>
      </c>
      <c r="C64" s="28">
        <f ca="1">IFERROR(INDEX(Úrvinnsla!$C$2:$C$213,MATCH($A64,Úrvinnsla!$E$2:$E$213,0)),"")</f>
        <v>313.00009999999997</v>
      </c>
      <c r="F64" t="str">
        <f ca="1">IFERROR(INDEX(Úrvinnsla!$J$2:$J$61,MATCH($E64,Úrvinnsla!$N$2:$N$61,0)),"")</f>
        <v/>
      </c>
      <c r="G64" t="str">
        <f ca="1">IFERROR(INDEX(Úrvinnsla!$K$2:$K$61,MATCH($E64,Úrvinnsla!$N$2:$N$61,0)),"")</f>
        <v/>
      </c>
      <c r="H64" t="str">
        <f ca="1">IFERROR(INDEX(Úrvinnsla!$L$2:$L$61,MATCH($E64,Úrvinnsla!$N$2:$N$61,0)),"")</f>
        <v/>
      </c>
    </row>
    <row r="65" spans="1:3" x14ac:dyDescent="0.2">
      <c r="A65" s="12">
        <v>64</v>
      </c>
      <c r="B65" t="str">
        <f ca="1">IFERROR(INDEX(Úrvinnsla!$B$2:$B$213,MATCH($A65,Úrvinnsla!$E$2:$E$213,0)),"")</f>
        <v>Jón Kjerúlf</v>
      </c>
      <c r="C65" s="28">
        <f ca="1">IFERROR(INDEX(Úrvinnsla!$C$2:$C$213,MATCH($A65,Úrvinnsla!$E$2:$E$213,0)),"")</f>
        <v>313.00009999999997</v>
      </c>
    </row>
    <row r="66" spans="1:3" x14ac:dyDescent="0.2">
      <c r="A66" s="12">
        <v>65</v>
      </c>
      <c r="B66" t="str">
        <f ca="1">IFERROR(INDEX(Úrvinnsla!$B$2:$B$213,MATCH($A66,Úrvinnsla!$E$2:$E$213,0)),"")</f>
        <v>Stefán Pálsson</v>
      </c>
      <c r="C66" s="28">
        <f ca="1">IFERROR(INDEX(Úrvinnsla!$C$2:$C$213,MATCH($A66,Úrvinnsla!$E$2:$E$213,0)),"")</f>
        <v>314.00009999999997</v>
      </c>
    </row>
    <row r="67" spans="1:3" x14ac:dyDescent="0.2">
      <c r="A67" s="12">
        <v>66</v>
      </c>
      <c r="B67" t="str">
        <f ca="1">IFERROR(INDEX(Úrvinnsla!$B$2:$B$213,MATCH($A67,Úrvinnsla!$E$2:$E$213,0)),"")</f>
        <v>Gísli Bogason</v>
      </c>
      <c r="C67" s="28">
        <f ca="1">IFERROR(INDEX(Úrvinnsla!$C$2:$C$213,MATCH($A67,Úrvinnsla!$E$2:$E$213,0)),"")</f>
        <v>315.00009999999997</v>
      </c>
    </row>
    <row r="68" spans="1:3" x14ac:dyDescent="0.2">
      <c r="A68" s="12">
        <v>67</v>
      </c>
      <c r="B68" t="str">
        <f ca="1">IFERROR(INDEX(Úrvinnsla!$B$2:$B$213,MATCH($A68,Úrvinnsla!$E$2:$E$213,0)),"")</f>
        <v>Erlingur Jóhannsson</v>
      </c>
      <c r="C68" s="28">
        <f ca="1">IFERROR(INDEX(Úrvinnsla!$C$2:$C$213,MATCH($A68,Úrvinnsla!$E$2:$E$213,0)),"")</f>
        <v>315.00009999999997</v>
      </c>
    </row>
    <row r="69" spans="1:3" x14ac:dyDescent="0.2">
      <c r="A69" s="12">
        <v>68</v>
      </c>
      <c r="B69" t="str">
        <f ca="1">IFERROR(INDEX(Úrvinnsla!$B$2:$B$213,MATCH($A69,Úrvinnsla!$E$2:$E$213,0)),"")</f>
        <v>Jón Ásgeir Einarsson</v>
      </c>
      <c r="C69" s="28">
        <f ca="1">IFERROR(INDEX(Úrvinnsla!$C$2:$C$213,MATCH($A69,Úrvinnsla!$E$2:$E$213,0)),"")</f>
        <v>316.00009999999997</v>
      </c>
    </row>
    <row r="70" spans="1:3" x14ac:dyDescent="0.2">
      <c r="A70" s="12">
        <v>69</v>
      </c>
      <c r="B70" t="str">
        <f ca="1">IFERROR(INDEX(Úrvinnsla!$B$2:$B$213,MATCH($A70,Úrvinnsla!$E$2:$E$213,0)),"")</f>
        <v>Ásmundur Kristinsson</v>
      </c>
      <c r="C70" s="28">
        <f ca="1">IFERROR(INDEX(Úrvinnsla!$C$2:$C$213,MATCH($A70,Úrvinnsla!$E$2:$E$213,0)),"")</f>
        <v>316.00009999999997</v>
      </c>
    </row>
    <row r="71" spans="1:3" x14ac:dyDescent="0.2">
      <c r="A71" s="12">
        <v>70</v>
      </c>
      <c r="B71" t="str">
        <f ca="1">IFERROR(INDEX(Úrvinnsla!$B$2:$B$213,MATCH($A71,Úrvinnsla!$E$2:$E$213,0)),"")</f>
        <v>Jónas Kristjánsson</v>
      </c>
      <c r="C71" s="28">
        <f ca="1">IFERROR(INDEX(Úrvinnsla!$C$2:$C$213,MATCH($A71,Úrvinnsla!$E$2:$E$213,0)),"")</f>
        <v>316.00009999999997</v>
      </c>
    </row>
    <row r="72" spans="1:3" x14ac:dyDescent="0.2">
      <c r="A72" s="12">
        <v>71</v>
      </c>
      <c r="B72" t="str">
        <f ca="1">IFERROR(INDEX(Úrvinnsla!$B$2:$B$213,MATCH($A72,Úrvinnsla!$E$2:$E$213,0)),"")</f>
        <v>Ásgeir Norðdahl Ólafsson</v>
      </c>
      <c r="C72" s="28">
        <f ca="1">IFERROR(INDEX(Úrvinnsla!$C$2:$C$213,MATCH($A72,Úrvinnsla!$E$2:$E$213,0)),"")</f>
        <v>317.00009999999997</v>
      </c>
    </row>
    <row r="73" spans="1:3" x14ac:dyDescent="0.2">
      <c r="A73" s="12">
        <v>72</v>
      </c>
      <c r="B73" t="str">
        <f ca="1">IFERROR(INDEX(Úrvinnsla!$B$2:$B$213,MATCH($A73,Úrvinnsla!$E$2:$E$213,0)),"")</f>
        <v>Oddur Sigurðsson</v>
      </c>
      <c r="C73" s="28">
        <f ca="1">IFERROR(INDEX(Úrvinnsla!$C$2:$C$213,MATCH($A73,Úrvinnsla!$E$2:$E$213,0)),"")</f>
        <v>317.00009999999997</v>
      </c>
    </row>
    <row r="74" spans="1:3" x14ac:dyDescent="0.2">
      <c r="A74" s="12">
        <v>73</v>
      </c>
      <c r="B74" t="str">
        <f ca="1">IFERROR(INDEX(Úrvinnsla!$B$2:$B$213,MATCH($A74,Úrvinnsla!$E$2:$E$213,0)),"")</f>
        <v>Ragnar Guðmundsson</v>
      </c>
      <c r="C74" s="28">
        <f ca="1">IFERROR(INDEX(Úrvinnsla!$C$2:$C$213,MATCH($A74,Úrvinnsla!$E$2:$E$213,0)),"")</f>
        <v>317.00009999999997</v>
      </c>
    </row>
    <row r="75" spans="1:3" x14ac:dyDescent="0.2">
      <c r="A75" s="12">
        <v>74</v>
      </c>
      <c r="B75" t="str">
        <f ca="1">IFERROR(INDEX(Úrvinnsla!$B$2:$B$213,MATCH($A75,Úrvinnsla!$E$2:$E$213,0)),"")</f>
        <v>Gunnar Geirsson</v>
      </c>
      <c r="C75" s="28">
        <f ca="1">IFERROR(INDEX(Úrvinnsla!$C$2:$C$213,MATCH($A75,Úrvinnsla!$E$2:$E$213,0)),"")</f>
        <v>317.00009999999997</v>
      </c>
    </row>
    <row r="76" spans="1:3" x14ac:dyDescent="0.2">
      <c r="A76" s="12">
        <v>75</v>
      </c>
      <c r="B76" t="str">
        <f ca="1">IFERROR(INDEX(Úrvinnsla!$B$2:$B$213,MATCH($A76,Úrvinnsla!$E$2:$E$213,0)),"")</f>
        <v>Jón Hallgrímsson</v>
      </c>
      <c r="C76" s="28">
        <f ca="1">IFERROR(INDEX(Úrvinnsla!$C$2:$C$213,MATCH($A76,Úrvinnsla!$E$2:$E$213,0)),"")</f>
        <v>319.00009999999997</v>
      </c>
    </row>
    <row r="77" spans="1:3" x14ac:dyDescent="0.2">
      <c r="A77" s="12">
        <v>76</v>
      </c>
      <c r="B77" t="str">
        <f ca="1">IFERROR(INDEX(Úrvinnsla!$B$2:$B$213,MATCH($A77,Úrvinnsla!$E$2:$E$213,0)),"")</f>
        <v>Baldur Örn Badursson</v>
      </c>
      <c r="C77" s="28">
        <f ca="1">IFERROR(INDEX(Úrvinnsla!$C$2:$C$213,MATCH($A77,Úrvinnsla!$E$2:$E$213,0)),"")</f>
        <v>319.00009999999997</v>
      </c>
    </row>
    <row r="78" spans="1:3" x14ac:dyDescent="0.2">
      <c r="A78" s="12">
        <v>77</v>
      </c>
      <c r="B78" t="str">
        <f ca="1">IFERROR(INDEX(Úrvinnsla!$B$2:$B$213,MATCH($A78,Úrvinnsla!$E$2:$E$213,0)),"")</f>
        <v>Jóhannes Ragnar Ólafsson</v>
      </c>
      <c r="C78" s="28">
        <f ca="1">IFERROR(INDEX(Úrvinnsla!$C$2:$C$213,MATCH($A78,Úrvinnsla!$E$2:$E$213,0)),"")</f>
        <v>319.00009999999997</v>
      </c>
    </row>
    <row r="79" spans="1:3" x14ac:dyDescent="0.2">
      <c r="A79" s="12">
        <v>78</v>
      </c>
      <c r="B79" t="str">
        <f ca="1">IFERROR(INDEX(Úrvinnsla!$B$2:$B$213,MATCH($A79,Úrvinnsla!$E$2:$E$213,0)),"")</f>
        <v>Bragi Már Bragason</v>
      </c>
      <c r="C79" s="28">
        <f ca="1">IFERROR(INDEX(Úrvinnsla!$C$2:$C$213,MATCH($A79,Úrvinnsla!$E$2:$E$213,0)),"")</f>
        <v>319.00009999999997</v>
      </c>
    </row>
    <row r="80" spans="1:3" x14ac:dyDescent="0.2">
      <c r="A80" s="12">
        <v>79</v>
      </c>
      <c r="B80" t="str">
        <f ca="1">IFERROR(INDEX(Úrvinnsla!$B$2:$B$213,MATCH($A80,Úrvinnsla!$E$2:$E$213,0)),"")</f>
        <v>Ragnar Guðjónsson</v>
      </c>
      <c r="C80" s="28">
        <f ca="1">IFERROR(INDEX(Úrvinnsla!$C$2:$C$213,MATCH($A80,Úrvinnsla!$E$2:$E$213,0)),"")</f>
        <v>320.00009999999997</v>
      </c>
    </row>
    <row r="81" spans="1:3" x14ac:dyDescent="0.2">
      <c r="A81" s="12">
        <v>80</v>
      </c>
      <c r="B81" t="str">
        <f ca="1">IFERROR(INDEX(Úrvinnsla!$B$2:$B$213,MATCH($A81,Úrvinnsla!$E$2:$E$213,0)),"")</f>
        <v>Oddur Ólafsson</v>
      </c>
      <c r="C81" s="28">
        <f ca="1">IFERROR(INDEX(Úrvinnsla!$C$2:$C$213,MATCH($A81,Úrvinnsla!$E$2:$E$213,0)),"")</f>
        <v>320.00009999999997</v>
      </c>
    </row>
    <row r="82" spans="1:3" x14ac:dyDescent="0.2">
      <c r="A82" s="12">
        <v>81</v>
      </c>
      <c r="B82" t="str">
        <f ca="1">IFERROR(INDEX(Úrvinnsla!$B$2:$B$213,MATCH($A82,Úrvinnsla!$E$2:$E$213,0)),"")</f>
        <v>Páll Bjarnason</v>
      </c>
      <c r="C82" s="28">
        <f ca="1">IFERROR(INDEX(Úrvinnsla!$C$2:$C$213,MATCH($A82,Úrvinnsla!$E$2:$E$213,0)),"")</f>
        <v>321.00009999999997</v>
      </c>
    </row>
    <row r="83" spans="1:3" x14ac:dyDescent="0.2">
      <c r="A83" s="12">
        <v>82</v>
      </c>
      <c r="B83" t="str">
        <f ca="1">IFERROR(INDEX(Úrvinnsla!$B$2:$B$213,MATCH($A83,Úrvinnsla!$E$2:$E$213,0)),"")</f>
        <v>Viðar Jónasson</v>
      </c>
      <c r="C83" s="28">
        <f ca="1">IFERROR(INDEX(Úrvinnsla!$C$2:$C$213,MATCH($A83,Úrvinnsla!$E$2:$E$213,0)),"")</f>
        <v>321.00009999999997</v>
      </c>
    </row>
    <row r="84" spans="1:3" x14ac:dyDescent="0.2">
      <c r="A84" s="12">
        <v>83</v>
      </c>
      <c r="B84" t="str">
        <f ca="1">IFERROR(INDEX(Úrvinnsla!$B$2:$B$213,MATCH($A84,Úrvinnsla!$E$2:$E$213,0)),"")</f>
        <v>Þorsteinn Örn Finnbogason</v>
      </c>
      <c r="C84" s="28">
        <f ca="1">IFERROR(INDEX(Úrvinnsla!$C$2:$C$213,MATCH($A84,Úrvinnsla!$E$2:$E$213,0)),"")</f>
        <v>321.00009999999997</v>
      </c>
    </row>
    <row r="85" spans="1:3" x14ac:dyDescent="0.2">
      <c r="A85" s="12">
        <v>84</v>
      </c>
      <c r="B85" t="str">
        <f ca="1">IFERROR(INDEX(Úrvinnsla!$B$2:$B$213,MATCH($A85,Úrvinnsla!$E$2:$E$213,0)),"")</f>
        <v>Jóhann Viðarsson</v>
      </c>
      <c r="C85" s="28">
        <f ca="1">IFERROR(INDEX(Úrvinnsla!$C$2:$C$213,MATCH($A85,Úrvinnsla!$E$2:$E$213,0)),"")</f>
        <v>322.00009999999997</v>
      </c>
    </row>
    <row r="86" spans="1:3" x14ac:dyDescent="0.2">
      <c r="A86" s="12">
        <v>85</v>
      </c>
      <c r="B86" t="str">
        <f ca="1">IFERROR(INDEX(Úrvinnsla!$B$2:$B$213,MATCH($A86,Úrvinnsla!$E$2:$E$213,0)),"")</f>
        <v>Þorbjörn Guðmundsson</v>
      </c>
      <c r="C86" s="28">
        <f ca="1">IFERROR(INDEX(Úrvinnsla!$C$2:$C$213,MATCH($A86,Úrvinnsla!$E$2:$E$213,0)),"")</f>
        <v>323.00009999999997</v>
      </c>
    </row>
    <row r="87" spans="1:3" x14ac:dyDescent="0.2">
      <c r="A87" s="12">
        <v>86</v>
      </c>
      <c r="B87" t="str">
        <f ca="1">IFERROR(INDEX(Úrvinnsla!$B$2:$B$213,MATCH($A87,Úrvinnsla!$E$2:$E$213,0)),"")</f>
        <v>Sigurður Jón Björnsson</v>
      </c>
      <c r="C87" s="28">
        <f ca="1">IFERROR(INDEX(Úrvinnsla!$C$2:$C$213,MATCH($A87,Úrvinnsla!$E$2:$E$213,0)),"")</f>
        <v>323.00009999999997</v>
      </c>
    </row>
    <row r="88" spans="1:3" x14ac:dyDescent="0.2">
      <c r="A88" s="12">
        <v>87</v>
      </c>
      <c r="B88" t="str">
        <f ca="1">IFERROR(INDEX(Úrvinnsla!$B$2:$B$213,MATCH($A88,Úrvinnsla!$E$2:$E$213,0)),"")</f>
        <v>Jón Pétur Guðbjörnsson</v>
      </c>
      <c r="C88" s="28">
        <f ca="1">IFERROR(INDEX(Úrvinnsla!$C$2:$C$213,MATCH($A88,Úrvinnsla!$E$2:$E$213,0)),"")</f>
        <v>323.00009999999997</v>
      </c>
    </row>
    <row r="89" spans="1:3" x14ac:dyDescent="0.2">
      <c r="A89" s="12">
        <v>88</v>
      </c>
      <c r="B89" t="str">
        <f ca="1">IFERROR(INDEX(Úrvinnsla!$B$2:$B$213,MATCH($A89,Úrvinnsla!$E$2:$E$213,0)),"")</f>
        <v>Elías Kárason</v>
      </c>
      <c r="C89" s="28">
        <f ca="1">IFERROR(INDEX(Úrvinnsla!$C$2:$C$213,MATCH($A89,Úrvinnsla!$E$2:$E$213,0)),"")</f>
        <v>324.00009999999997</v>
      </c>
    </row>
    <row r="90" spans="1:3" x14ac:dyDescent="0.2">
      <c r="A90" s="12">
        <v>89</v>
      </c>
      <c r="B90" t="str">
        <f ca="1">IFERROR(INDEX(Úrvinnsla!$B$2:$B$213,MATCH($A90,Úrvinnsla!$E$2:$E$213,0)),"")</f>
        <v>Njörður Ludvigsson</v>
      </c>
      <c r="C90" s="28">
        <f ca="1">IFERROR(INDEX(Úrvinnsla!$C$2:$C$213,MATCH($A90,Úrvinnsla!$E$2:$E$213,0)),"")</f>
        <v>325.00009999999997</v>
      </c>
    </row>
    <row r="91" spans="1:3" x14ac:dyDescent="0.2">
      <c r="A91" s="12">
        <v>90</v>
      </c>
      <c r="B91" t="str">
        <f ca="1">IFERROR(INDEX(Úrvinnsla!$B$2:$B$213,MATCH($A91,Úrvinnsla!$E$2:$E$213,0)),"")</f>
        <v>Guðjón Kristinn Sigurðsson</v>
      </c>
      <c r="C91" s="28">
        <f ca="1">IFERROR(INDEX(Úrvinnsla!$C$2:$C$213,MATCH($A91,Úrvinnsla!$E$2:$E$213,0)),"")</f>
        <v>326.00009999999997</v>
      </c>
    </row>
    <row r="92" spans="1:3" x14ac:dyDescent="0.2">
      <c r="A92" s="12">
        <v>91</v>
      </c>
      <c r="B92" t="str">
        <f ca="1">IFERROR(INDEX(Úrvinnsla!$B$2:$B$213,MATCH($A92,Úrvinnsla!$E$2:$E$213,0)),"")</f>
        <v>Einar Z. Ágústsson</v>
      </c>
      <c r="C92" s="28">
        <f ca="1">IFERROR(INDEX(Úrvinnsla!$C$2:$C$213,MATCH($A92,Úrvinnsla!$E$2:$E$213,0)),"")</f>
        <v>327.00009999999997</v>
      </c>
    </row>
    <row r="93" spans="1:3" x14ac:dyDescent="0.2">
      <c r="A93" s="12">
        <v>92</v>
      </c>
      <c r="B93" t="str">
        <f ca="1">IFERROR(INDEX(Úrvinnsla!$B$2:$B$421,MATCH($A93,Úrvinnsla!$E$2:$E$421,0)),"")</f>
        <v>Hans Isebarn</v>
      </c>
      <c r="C93" s="28">
        <f ca="1">IFERROR(INDEX(Úrvinnsla!$C$2:$C$421,MATCH($A93,Úrvinnsla!$E$2:$E$421,0)),"")</f>
        <v>327.00009999999997</v>
      </c>
    </row>
    <row r="94" spans="1:3" x14ac:dyDescent="0.2">
      <c r="A94" s="12">
        <v>93</v>
      </c>
      <c r="B94" t="str">
        <f ca="1">IFERROR(INDEX(Úrvinnsla!$B$2:$B$213,MATCH($A94,Úrvinnsla!$E$2:$E$213,0)),"")</f>
        <v>Steinþór Jónasson</v>
      </c>
      <c r="C94" s="28">
        <f ca="1">IFERROR(INDEX(Úrvinnsla!$C$2:$C$213,MATCH($A94,Úrvinnsla!$E$2:$E$213,0)),"")</f>
        <v>327.00009999999997</v>
      </c>
    </row>
    <row r="95" spans="1:3" x14ac:dyDescent="0.2">
      <c r="A95" s="12">
        <v>94</v>
      </c>
      <c r="B95" t="str">
        <f ca="1">IFERROR(INDEX(Úrvinnsla!$B$2:$B$213,MATCH($A95,Úrvinnsla!$E$2:$E$213,0)),"")</f>
        <v>Yngvi Rafn Gunnarsson</v>
      </c>
      <c r="C95" s="28">
        <f ca="1">IFERROR(INDEX(Úrvinnsla!$C$2:$C$213,MATCH($A95,Úrvinnsla!$E$2:$E$213,0)),"")</f>
        <v>328.00009999999997</v>
      </c>
    </row>
    <row r="96" spans="1:3" x14ac:dyDescent="0.2">
      <c r="A96" s="12">
        <v>95</v>
      </c>
      <c r="B96" t="str">
        <f ca="1">IFERROR(INDEX(Úrvinnsla!$B$2:$B$213,MATCH($A96,Úrvinnsla!$E$2:$E$213,0)),"")</f>
        <v>Valur Valdimarsson</v>
      </c>
      <c r="C96" s="28">
        <f ca="1">IFERROR(INDEX(Úrvinnsla!$C$2:$C$213,MATCH($A96,Úrvinnsla!$E$2:$E$213,0)),"")</f>
        <v>329.00009999999997</v>
      </c>
    </row>
    <row r="97" spans="1:3" x14ac:dyDescent="0.2">
      <c r="A97" s="12">
        <v>96</v>
      </c>
      <c r="B97" t="str">
        <f ca="1">IFERROR(INDEX(Úrvinnsla!$B$2:$B$213,MATCH($A97,Úrvinnsla!$E$2:$E$213,0)),"")</f>
        <v>Kristján G. Kristjánsson</v>
      </c>
      <c r="C97" s="28">
        <f ca="1">IFERROR(INDEX(Úrvinnsla!$C$2:$C$213,MATCH($A97,Úrvinnsla!$E$2:$E$213,0)),"")</f>
        <v>331.00009999999997</v>
      </c>
    </row>
    <row r="98" spans="1:3" x14ac:dyDescent="0.2">
      <c r="A98" s="12">
        <v>97</v>
      </c>
      <c r="B98" t="str">
        <f ca="1">IFERROR(INDEX(Úrvinnsla!$B$2:$B$213,MATCH($A98,Úrvinnsla!$E$2:$E$213,0)),"")</f>
        <v>Ríkharður Traustason</v>
      </c>
      <c r="C98" s="28">
        <f ca="1">IFERROR(INDEX(Úrvinnsla!$C$2:$C$213,MATCH($A98,Úrvinnsla!$E$2:$E$213,0)),"")</f>
        <v>331.00009999999997</v>
      </c>
    </row>
    <row r="99" spans="1:3" x14ac:dyDescent="0.2">
      <c r="A99" s="12">
        <v>98</v>
      </c>
      <c r="B99" t="str">
        <f ca="1">IFERROR(INDEX(Úrvinnsla!$B$2:$B$213,MATCH($A99,Úrvinnsla!$E$2:$E$213,0)),"")</f>
        <v>Halldór Jónasson</v>
      </c>
      <c r="C99" s="28">
        <f ca="1">IFERROR(INDEX(Úrvinnsla!$C$2:$C$213,MATCH($A99,Úrvinnsla!$E$2:$E$213,0)),"")</f>
        <v>334.00009999999997</v>
      </c>
    </row>
    <row r="100" spans="1:3" x14ac:dyDescent="0.2">
      <c r="A100" s="12">
        <v>99</v>
      </c>
      <c r="B100" t="str">
        <f ca="1">IFERROR(INDEX(Úrvinnsla!$B$2:$B$213,MATCH($A100,Úrvinnsla!$E$2:$E$213,0)),"")</f>
        <v>Guðmundur Hannesson</v>
      </c>
      <c r="C100" s="28">
        <f ca="1">IFERROR(INDEX(Úrvinnsla!$C$2:$C$213,MATCH($A100,Úrvinnsla!$E$2:$E$213,0)),"")</f>
        <v>236.0001</v>
      </c>
    </row>
    <row r="101" spans="1:3" x14ac:dyDescent="0.2">
      <c r="A101" s="12">
        <v>100</v>
      </c>
      <c r="B101" t="str">
        <f ca="1">IFERROR(INDEX(Úrvinnsla!$B$2:$B$213,MATCH($A101,Úrvinnsla!$E$2:$E$213,0)),"")</f>
        <v>Jón Karlsson</v>
      </c>
      <c r="C101" s="28">
        <f ca="1">IFERROR(INDEX(Úrvinnsla!$C$2:$C$213,MATCH($A101,Úrvinnsla!$E$2:$E$213,0)),"")</f>
        <v>238.0001</v>
      </c>
    </row>
    <row r="102" spans="1:3" x14ac:dyDescent="0.2">
      <c r="A102" s="12">
        <v>101</v>
      </c>
      <c r="B102" t="str">
        <f ca="1">IFERROR(INDEX(Úrvinnsla!$B$2:$B$213,MATCH($A102,Úrvinnsla!$E$2:$E$213,0)),"")</f>
        <v>Sigurður Stefán Haraldsson</v>
      </c>
      <c r="C102" s="28">
        <f ca="1">IFERROR(INDEX(Úrvinnsla!$C$2:$C$213,MATCH($A102,Úrvinnsla!$E$2:$E$213,0)),"")</f>
        <v>241.0001</v>
      </c>
    </row>
    <row r="103" spans="1:3" x14ac:dyDescent="0.2">
      <c r="A103" s="12">
        <v>102</v>
      </c>
      <c r="B103" t="str">
        <f ca="1">IFERROR(INDEX(Úrvinnsla!$B$2:$B$421,MATCH($A103,Úrvinnsla!$E$2:$E$421,0)),"")</f>
        <v>Magnús Guðmundsson</v>
      </c>
      <c r="C103" s="28">
        <f ca="1">IFERROR(INDEX(Úrvinnsla!$C$2:$C$421,MATCH($A103,Úrvinnsla!$E$2:$E$421,0)),"")</f>
        <v>241.0001</v>
      </c>
    </row>
    <row r="104" spans="1:3" x14ac:dyDescent="0.2">
      <c r="A104" s="12">
        <v>103</v>
      </c>
      <c r="B104" t="str">
        <f ca="1">IFERROR(INDEX(Úrvinnsla!$B$2:$B$213,MATCH($A104,Úrvinnsla!$E$2:$E$213,0)),"")</f>
        <v>Daníel Helgason</v>
      </c>
      <c r="C104" s="28">
        <f ca="1">IFERROR(INDEX(Úrvinnsla!$C$2:$C$213,MATCH($A104,Úrvinnsla!$E$2:$E$213,0)),"")</f>
        <v>242.0001</v>
      </c>
    </row>
    <row r="105" spans="1:3" x14ac:dyDescent="0.2">
      <c r="A105" s="12">
        <v>104</v>
      </c>
      <c r="B105" t="str">
        <f ca="1">IFERROR(INDEX(Úrvinnsla!$B$2:$B$421,MATCH($A105,Úrvinnsla!$E$2:$E$421,0)),"")</f>
        <v>Guðmundur Óskar Hauksson</v>
      </c>
      <c r="C105" s="28">
        <f ca="1">IFERROR(INDEX(Úrvinnsla!$C$2:$C$213,MATCH($A105,Úrvinnsla!$E$2:$E$213,0)),"")</f>
        <v>242.0001</v>
      </c>
    </row>
    <row r="106" spans="1:3" x14ac:dyDescent="0.2">
      <c r="A106" s="12">
        <v>105</v>
      </c>
      <c r="B106" t="str">
        <f ca="1">IFERROR(INDEX(Úrvinnsla!$B$2:$B$213,MATCH($A106,Úrvinnsla!$E$2:$E$213,0)),"")</f>
        <v>Rúnar Guðmundsson</v>
      </c>
      <c r="C106" s="28">
        <f ca="1">IFERROR(INDEX(Úrvinnsla!$C$2:$C$213,MATCH($A106,Úrvinnsla!$E$2:$E$213,0)),"")</f>
        <v>243.0001</v>
      </c>
    </row>
    <row r="107" spans="1:3" x14ac:dyDescent="0.2">
      <c r="A107" s="12">
        <v>106</v>
      </c>
      <c r="B107" t="str">
        <f ca="1">IFERROR(INDEX(Úrvinnsla!$B$2:$B$213,MATCH($A107,Úrvinnsla!$E$2:$E$213,0)),"")</f>
        <v>Guðmundur Þór Magnússon</v>
      </c>
      <c r="C107" s="28">
        <f ca="1">IFERROR(INDEX(Úrvinnsla!$C$2:$C$213,MATCH($A107,Úrvinnsla!$E$2:$E$213,0)),"")</f>
        <v>243.0001</v>
      </c>
    </row>
    <row r="108" spans="1:3" x14ac:dyDescent="0.2">
      <c r="A108" s="12">
        <v>107</v>
      </c>
      <c r="B108" t="str">
        <f ca="1">IFERROR(INDEX(Úrvinnsla!$B$2:$B$213,MATCH($A108,Úrvinnsla!$E$2:$E$213,0)),"")</f>
        <v>Pétur Runólfsson</v>
      </c>
      <c r="C108" s="28">
        <f ca="1">IFERROR(INDEX(Úrvinnsla!$C$2:$C$213,MATCH($A108,Úrvinnsla!$E$2:$E$213,0)),"")</f>
        <v>244.0001</v>
      </c>
    </row>
    <row r="109" spans="1:3" x14ac:dyDescent="0.2">
      <c r="A109" s="12">
        <v>108</v>
      </c>
      <c r="B109" t="str">
        <f ca="1">IFERROR(INDEX(Úrvinnsla!$B$2:$B$213,MATCH($A109,Úrvinnsla!$E$2:$E$213,0)),"")</f>
        <v>Óskar Sæmundsson</v>
      </c>
      <c r="C109" s="28">
        <f ca="1">IFERROR(INDEX(Úrvinnsla!$C$2:$C$213,MATCH($A109,Úrvinnsla!$E$2:$E$213,0)),"")</f>
        <v>245.0001</v>
      </c>
    </row>
    <row r="110" spans="1:3" x14ac:dyDescent="0.2">
      <c r="A110" s="12">
        <v>109</v>
      </c>
      <c r="B110" t="str">
        <f ca="1">IFERROR(INDEX(Úrvinnsla!$B$2:$B$213,MATCH($A110,Úrvinnsla!$E$2:$E$213,0)),"")</f>
        <v>Guðmundur Friðriksson</v>
      </c>
      <c r="C110" s="28">
        <f ca="1">IFERROR(INDEX(Úrvinnsla!$C$2:$C$213,MATCH($A110,Úrvinnsla!$E$2:$E$213,0)),"")</f>
        <v>246.0001</v>
      </c>
    </row>
    <row r="111" spans="1:3" x14ac:dyDescent="0.2">
      <c r="A111" s="12">
        <v>110</v>
      </c>
      <c r="B111" t="str">
        <f ca="1">IFERROR(INDEX(Úrvinnsla!$B$2:$B$213,MATCH($A111,Úrvinnsla!$E$2:$E$213,0)),"")</f>
        <v>Magnús Baldursson</v>
      </c>
      <c r="C111" s="28">
        <f ca="1">IFERROR(INDEX(Úrvinnsla!$C$2:$C$213,MATCH($A111,Úrvinnsla!$E$2:$E$213,0)),"")</f>
        <v>246.0001</v>
      </c>
    </row>
    <row r="112" spans="1:3" x14ac:dyDescent="0.2">
      <c r="A112" s="12">
        <v>111</v>
      </c>
      <c r="B112" t="str">
        <f ca="1">IFERROR(INDEX(Úrvinnsla!$B$2:$B$213,MATCH($A112,Úrvinnsla!$E$2:$E$213,0)),"")</f>
        <v>Gunnar Bjarnason</v>
      </c>
      <c r="C112" s="28">
        <f ca="1">IFERROR(INDEX(Úrvinnsla!$C$2:$C$213,MATCH($A112,Úrvinnsla!$E$2:$E$213,0)),"")</f>
        <v>249.0001</v>
      </c>
    </row>
    <row r="113" spans="1:3" x14ac:dyDescent="0.2">
      <c r="A113" s="12">
        <v>112</v>
      </c>
      <c r="B113" t="str">
        <f ca="1">IFERROR(INDEX(Úrvinnsla!$B$2:$B$213,MATCH($A113,Úrvinnsla!$E$2:$E$213,0)),"")</f>
        <v>Ragnar Baldursson</v>
      </c>
      <c r="C113" s="28">
        <f ca="1">IFERROR(INDEX(Úrvinnsla!$C$2:$C$213,MATCH($A113,Úrvinnsla!$E$2:$E$213,0)),"")</f>
        <v>249.0001</v>
      </c>
    </row>
    <row r="114" spans="1:3" x14ac:dyDescent="0.2">
      <c r="A114" s="12">
        <v>113</v>
      </c>
      <c r="B114" t="str">
        <f ca="1">IFERROR(INDEX(Úrvinnsla!$B$2:$B$213,MATCH($A114,Úrvinnsla!$E$2:$E$213,0)),"")</f>
        <v>Atli Jóhann Guðbjörnsson</v>
      </c>
      <c r="C114" s="28">
        <f ca="1">IFERROR(INDEX(Úrvinnsla!$C$2:$C$213,MATCH($A114,Úrvinnsla!$E$2:$E$213,0)),"")</f>
        <v>249.0001</v>
      </c>
    </row>
    <row r="115" spans="1:3" x14ac:dyDescent="0.2">
      <c r="A115" s="12">
        <v>114</v>
      </c>
      <c r="B115" t="str">
        <f ca="1">IFERROR(INDEX(Úrvinnsla!$B$2:$B$213,MATCH($A115,Úrvinnsla!$E$2:$E$213,0)),"")</f>
        <v>Snorri Ingvarsson</v>
      </c>
      <c r="C115" s="28">
        <f ca="1">IFERROR(INDEX(Úrvinnsla!$C$2:$C$213,MATCH($A115,Úrvinnsla!$E$2:$E$213,0)),"")</f>
        <v>249.0001</v>
      </c>
    </row>
    <row r="116" spans="1:3" x14ac:dyDescent="0.2">
      <c r="A116" s="12">
        <v>115</v>
      </c>
      <c r="B116" t="str">
        <f ca="1">IFERROR(INDEX(Úrvinnsla!$B$2:$B$213,MATCH($A116,Úrvinnsla!$E$2:$E$213,0)),"")</f>
        <v>Trausti Elísson</v>
      </c>
      <c r="C116" s="28">
        <f ca="1">IFERROR(INDEX(Úrvinnsla!$C$2:$C$213,MATCH($A116,Úrvinnsla!$E$2:$E$213,0)),"")</f>
        <v>250.0001</v>
      </c>
    </row>
    <row r="117" spans="1:3" x14ac:dyDescent="0.2">
      <c r="A117" s="12">
        <v>116</v>
      </c>
      <c r="B117" t="str">
        <f ca="1">IFERROR(INDEX(Úrvinnsla!$B$2:$B$213,MATCH($A117,Úrvinnsla!$E$2:$E$213,0)),"")</f>
        <v>Óskar Óskarsson</v>
      </c>
      <c r="C117" s="28">
        <f ca="1">IFERROR(INDEX(Úrvinnsla!$C$2:$C$213,MATCH($A117,Úrvinnsla!$E$2:$E$213,0)),"")</f>
        <v>251.0001</v>
      </c>
    </row>
    <row r="118" spans="1:3" x14ac:dyDescent="0.2">
      <c r="A118" s="12">
        <v>117</v>
      </c>
      <c r="B118" t="str">
        <f ca="1">IFERROR(INDEX(Úrvinnsla!$B$2:$B$213,MATCH($A118,Úrvinnsla!$E$2:$E$213,0)),"")</f>
        <v>Snorri Karlsson</v>
      </c>
      <c r="C118" s="28">
        <f ca="1">IFERROR(INDEX(Úrvinnsla!$C$2:$C$213,MATCH($A118,Úrvinnsla!$E$2:$E$213,0)),"")</f>
        <v>252.0001</v>
      </c>
    </row>
    <row r="119" spans="1:3" x14ac:dyDescent="0.2">
      <c r="A119" s="12">
        <v>118</v>
      </c>
      <c r="B119" t="str">
        <f ca="1">IFERROR(INDEX(Úrvinnsla!$B$2:$B$213,MATCH($A119,Úrvinnsla!$E$2:$E$213,0)),"")</f>
        <v>Kristján Ágústsson</v>
      </c>
      <c r="C119" s="28">
        <f ca="1">IFERROR(INDEX(Úrvinnsla!$C$2:$C$213,MATCH($A119,Úrvinnsla!$E$2:$E$213,0)),"")</f>
        <v>253.0001</v>
      </c>
    </row>
    <row r="120" spans="1:3" x14ac:dyDescent="0.2">
      <c r="A120" s="12">
        <v>119</v>
      </c>
      <c r="B120" t="str">
        <f ca="1">IFERROR(INDEX(Úrvinnsla!$B$2:$B$213,MATCH($A120,Úrvinnsla!$E$2:$E$213,0)),"")</f>
        <v>Sigurður V. Guðjónsson</v>
      </c>
      <c r="C120" s="28">
        <f ca="1">IFERROR(INDEX(Úrvinnsla!$C$2:$C$213,MATCH($A120,Úrvinnsla!$E$2:$E$213,0)),"")</f>
        <v>253.0001</v>
      </c>
    </row>
    <row r="121" spans="1:3" x14ac:dyDescent="0.2">
      <c r="A121" s="12">
        <v>120</v>
      </c>
      <c r="B121" t="str">
        <f ca="1">IFERROR(INDEX(Úrvinnsla!$B$2:$B$213,MATCH($A121,Úrvinnsla!$E$2:$E$213,0)),"")</f>
        <v>Jóhann Gíslason</v>
      </c>
      <c r="C121" s="28">
        <f ca="1">IFERROR(INDEX(Úrvinnsla!$C$2:$C$213,MATCH($A121,Úrvinnsla!$E$2:$E$213,0)),"")</f>
        <v>253.0001</v>
      </c>
    </row>
    <row r="122" spans="1:3" x14ac:dyDescent="0.2">
      <c r="A122" s="12">
        <v>121</v>
      </c>
      <c r="B122" t="str">
        <f ca="1">IFERROR(INDEX(Úrvinnsla!$B$2:$B$213,MATCH($A122,Úrvinnsla!$E$2:$E$213,0)),"")</f>
        <v>Jón Sigurðsson</v>
      </c>
      <c r="C122" s="28">
        <f ca="1">IFERROR(INDEX(Úrvinnsla!$C$2:$C$213,MATCH($A122,Úrvinnsla!$E$2:$E$213,0)),"")</f>
        <v>253.0001</v>
      </c>
    </row>
    <row r="123" spans="1:3" x14ac:dyDescent="0.2">
      <c r="A123" s="12">
        <v>122</v>
      </c>
      <c r="B123" t="str">
        <f ca="1">IFERROR(INDEX(Úrvinnsla!$B$2:$B$213,MATCH($A123,Úrvinnsla!$E$2:$E$213,0)),"")</f>
        <v>Ingimar Þ. Friðriksson</v>
      </c>
      <c r="C123" s="28">
        <f ca="1">IFERROR(INDEX(Úrvinnsla!$C$2:$C$213,MATCH($A123,Úrvinnsla!$E$2:$E$213,0)),"")</f>
        <v>253.0001</v>
      </c>
    </row>
    <row r="124" spans="1:3" x14ac:dyDescent="0.2">
      <c r="A124" s="12">
        <v>123</v>
      </c>
      <c r="B124" t="str">
        <f ca="1">IFERROR(INDEX(Úrvinnsla!$B$2:$B$213,MATCH($A124,Úrvinnsla!$E$2:$E$213,0)),"")</f>
        <v>Sigurbjörn Gunnarsson</v>
      </c>
      <c r="C124" s="28">
        <f ca="1">IFERROR(INDEX(Úrvinnsla!$C$2:$C$213,MATCH($A124,Úrvinnsla!$E$2:$E$213,0)),"")</f>
        <v>254.0001</v>
      </c>
    </row>
    <row r="125" spans="1:3" x14ac:dyDescent="0.2">
      <c r="A125" s="12">
        <v>124</v>
      </c>
      <c r="B125" t="str">
        <f ca="1">IFERROR(INDEX(Úrvinnsla!$B$2:$B$213,MATCH($A125,Úrvinnsla!$E$2:$E$213,0)),"")</f>
        <v>Ingi Þór Hafsteinsson</v>
      </c>
      <c r="C125" s="28">
        <f ca="1">IFERROR(INDEX(Úrvinnsla!$C$2:$C$213,MATCH($A125,Úrvinnsla!$E$2:$E$213,0)),"")</f>
        <v>254.0001</v>
      </c>
    </row>
    <row r="126" spans="1:3" x14ac:dyDescent="0.2">
      <c r="A126" s="12">
        <v>125</v>
      </c>
      <c r="B126" t="str">
        <f ca="1">IFERROR(INDEX(Úrvinnsla!$B$2:$B$213,MATCH($A126,Úrvinnsla!$E$2:$E$213,0)),"")</f>
        <v>Joao Carlos Dias Emilio</v>
      </c>
      <c r="C126" s="28">
        <f ca="1">IFERROR(INDEX(Úrvinnsla!$C$2:$C$213,MATCH($A126,Úrvinnsla!$E$2:$E$213,0)),"")</f>
        <v>255.0001</v>
      </c>
    </row>
    <row r="127" spans="1:3" x14ac:dyDescent="0.2">
      <c r="A127" s="12">
        <v>126</v>
      </c>
      <c r="B127" t="str">
        <f ca="1">IFERROR(INDEX(Úrvinnsla!$B$2:$B$213,MATCH($A127,Úrvinnsla!$E$2:$E$213,0)),"")</f>
        <v>Gunnar Baldvinsson</v>
      </c>
      <c r="C127" s="28">
        <f ca="1">IFERROR(INDEX(Úrvinnsla!$C$2:$C$213,MATCH($A127,Úrvinnsla!$E$2:$E$213,0)),"")</f>
        <v>255.0001</v>
      </c>
    </row>
    <row r="128" spans="1:3" x14ac:dyDescent="0.2">
      <c r="A128" s="12">
        <v>127</v>
      </c>
      <c r="B128" t="str">
        <f ca="1">IFERROR(INDEX(Úrvinnsla!$B$2:$B$421,MATCH($A128,Úrvinnsla!$E$2:$E$421,0)),"")</f>
        <v>Bjarni Þórðarson</v>
      </c>
      <c r="C128" s="28">
        <f ca="1">IFERROR(INDEX(Úrvinnsla!$C$2:$C$213,MATCH($A128,Úrvinnsla!$E$2:$E$213,0)),"")</f>
        <v>255.0001</v>
      </c>
    </row>
    <row r="129" spans="1:3" x14ac:dyDescent="0.2">
      <c r="A129" s="12">
        <v>128</v>
      </c>
      <c r="B129" t="str">
        <f ca="1">IFERROR(INDEX(Úrvinnsla!$B$2:$B$213,MATCH($A129,Úrvinnsla!$E$2:$E$213,0)),"")</f>
        <v>Jón Karl Ólafsson</v>
      </c>
      <c r="C129" s="28">
        <f ca="1">IFERROR(INDEX(Úrvinnsla!$C$2:$C$213,MATCH($A129,Úrvinnsla!$E$2:$E$213,0)),"")</f>
        <v>255.0001</v>
      </c>
    </row>
    <row r="130" spans="1:3" x14ac:dyDescent="0.2">
      <c r="A130" s="12">
        <v>129</v>
      </c>
      <c r="B130" t="str">
        <f ca="1">IFERROR(INDEX(Úrvinnsla!$B$2:$B$213,MATCH($A130,Úrvinnsla!$E$2:$E$213,0)),"")</f>
        <v>Guðjón Sigurðsson</v>
      </c>
      <c r="C130" s="28">
        <f ca="1">IFERROR(INDEX(Úrvinnsla!$C$2:$C$213,MATCH($A130,Úrvinnsla!$E$2:$E$213,0)),"")</f>
        <v>256.00009999999997</v>
      </c>
    </row>
    <row r="131" spans="1:3" x14ac:dyDescent="0.2">
      <c r="A131" s="12">
        <v>130</v>
      </c>
      <c r="B131" t="str">
        <f ca="1">IFERROR(INDEX(Úrvinnsla!$B$2:$B$213,MATCH($A131,Úrvinnsla!$E$2:$E$213,0)),"")</f>
        <v>Rudolf Nilsen</v>
      </c>
      <c r="C131" s="28">
        <f ca="1">IFERROR(INDEX(Úrvinnsla!$C$2:$C$213,MATCH($A131,Úrvinnsla!$E$2:$E$213,0)),"")</f>
        <v>256.00009999999997</v>
      </c>
    </row>
    <row r="132" spans="1:3" x14ac:dyDescent="0.2">
      <c r="A132" s="12">
        <v>131</v>
      </c>
      <c r="B132" t="str">
        <f ca="1">IFERROR(INDEX(Úrvinnsla!$B$2:$B$213,MATCH($A132,Úrvinnsla!$E$2:$E$213,0)),"")</f>
        <v>Héðinn Valdimarsson</v>
      </c>
      <c r="C132" s="28">
        <f ca="1">IFERROR(INDEX(Úrvinnsla!$C$2:$C$213,MATCH($A132,Úrvinnsla!$E$2:$E$213,0)),"")</f>
        <v>256.00009999999997</v>
      </c>
    </row>
    <row r="133" spans="1:3" x14ac:dyDescent="0.2">
      <c r="A133" s="12">
        <v>132</v>
      </c>
      <c r="B133" t="str">
        <f ca="1">IFERROR(INDEX(Úrvinnsla!$B$2:$B$213,MATCH($A133,Úrvinnsla!$E$2:$E$213,0)),"")</f>
        <v>Pétur Júlíusson</v>
      </c>
      <c r="C133" s="28">
        <f ca="1">IFERROR(INDEX(Úrvinnsla!$C$2:$C$213,MATCH($A133,Úrvinnsla!$E$2:$E$213,0)),"")</f>
        <v>256.00009999999997</v>
      </c>
    </row>
    <row r="134" spans="1:3" x14ac:dyDescent="0.2">
      <c r="A134" s="12">
        <v>133</v>
      </c>
      <c r="B134" t="str">
        <f ca="1">IFERROR(INDEX(Úrvinnsla!$B$2:$B$213,MATCH($A134,Úrvinnsla!$E$2:$E$213,0)),"")</f>
        <v>Ágúst Líndal</v>
      </c>
      <c r="C134" s="28">
        <f ca="1">IFERROR(INDEX(Úrvinnsla!$C$2:$C$213,MATCH($A134,Úrvinnsla!$E$2:$E$213,0)),"")</f>
        <v>257.00009999999997</v>
      </c>
    </row>
    <row r="135" spans="1:3" x14ac:dyDescent="0.2">
      <c r="A135" s="12">
        <v>134</v>
      </c>
      <c r="B135" t="str">
        <f ca="1">IFERROR(INDEX(Úrvinnsla!$B$2:$B$213,MATCH($A135,Úrvinnsla!$E$2:$E$213,0)),"")</f>
        <v>Björn Sigurður Björnsson</v>
      </c>
      <c r="C135" s="28">
        <f ca="1">IFERROR(INDEX(Úrvinnsla!$C$2:$C$213,MATCH($A135,Úrvinnsla!$E$2:$E$213,0)),"")</f>
        <v>257.00009999999997</v>
      </c>
    </row>
    <row r="136" spans="1:3" x14ac:dyDescent="0.2">
      <c r="A136" s="12">
        <v>135</v>
      </c>
      <c r="B136" t="str">
        <f ca="1">IFERROR(INDEX(Úrvinnsla!$B$2:$B$213,MATCH($A136,Úrvinnsla!$E$2:$E$213,0)),"")</f>
        <v>Hrólfur Þórarinsson </v>
      </c>
      <c r="C136" s="28">
        <f ca="1">IFERROR(INDEX(Úrvinnsla!$C$2:$C$213,MATCH($A136,Úrvinnsla!$E$2:$E$213,0)),"")</f>
        <v>258.00009999999997</v>
      </c>
    </row>
    <row r="137" spans="1:3" x14ac:dyDescent="0.2">
      <c r="A137" s="12">
        <v>136</v>
      </c>
      <c r="B137" t="str">
        <f ca="1">IFERROR(INDEX(Úrvinnsla!$B$2:$B$213,MATCH($A137,Úrvinnsla!$E$2:$E$213,0)),"")</f>
        <v>Sigurður Benjamínsson</v>
      </c>
      <c r="C137" s="28">
        <f ca="1">IFERROR(INDEX(Úrvinnsla!$C$2:$C$213,MATCH($A137,Úrvinnsla!$E$2:$E$213,0)),"")</f>
        <v>260.00009999999997</v>
      </c>
    </row>
    <row r="138" spans="1:3" x14ac:dyDescent="0.2">
      <c r="A138" s="12">
        <v>137</v>
      </c>
      <c r="B138" t="str">
        <f ca="1">IFERROR(INDEX(Úrvinnsla!$B$2:$B$213,MATCH($A138,Úrvinnsla!$E$2:$E$213,0)),"")</f>
        <v>Hafsteinn Sigurjónsson</v>
      </c>
      <c r="C138" s="28">
        <f ca="1">IFERROR(INDEX(Úrvinnsla!$C$2:$C$213,MATCH($A138,Úrvinnsla!$E$2:$E$213,0)),"")</f>
        <v>260.00009999999997</v>
      </c>
    </row>
    <row r="139" spans="1:3" x14ac:dyDescent="0.2">
      <c r="A139" s="12">
        <v>138</v>
      </c>
      <c r="B139" t="str">
        <f ca="1">IFERROR(INDEX(Úrvinnsla!$B$2:$B$213,MATCH($A139,Úrvinnsla!$E$2:$E$213,0)),"")</f>
        <v>Steindór Björnsson</v>
      </c>
      <c r="C139" s="28">
        <f ca="1">IFERROR(INDEX(Úrvinnsla!$C$2:$C$213,MATCH($A139,Úrvinnsla!$E$2:$E$213,0)),"")</f>
        <v>262.00009999999997</v>
      </c>
    </row>
    <row r="140" spans="1:3" x14ac:dyDescent="0.2">
      <c r="A140" s="12">
        <v>139</v>
      </c>
      <c r="B140" t="str">
        <f ca="1">IFERROR(INDEX(Úrvinnsla!$B$2:$B$213,MATCH($A140,Úrvinnsla!$E$2:$E$213,0)),"")</f>
        <v>Jörundur Sveinn Matthíasson</v>
      </c>
      <c r="C140" s="28">
        <f ca="1">IFERROR(INDEX(Úrvinnsla!$C$2:$C$213,MATCH($A140,Úrvinnsla!$E$2:$E$213,0)),"")</f>
        <v>264.00009999999997</v>
      </c>
    </row>
    <row r="141" spans="1:3" x14ac:dyDescent="0.2">
      <c r="A141" s="12">
        <v>140</v>
      </c>
      <c r="B141" t="str">
        <f ca="1">IFERROR(INDEX(Úrvinnsla!$B$2:$B$213,MATCH($A141,Úrvinnsla!$E$2:$E$213,0)),"")</f>
        <v>Guðmundur Yngvi Pálmason</v>
      </c>
      <c r="C141" s="28">
        <f ca="1">IFERROR(INDEX(Úrvinnsla!$C$2:$C$213,MATCH($A141,Úrvinnsla!$E$2:$E$213,0)),"")</f>
        <v>267.00009999999997</v>
      </c>
    </row>
    <row r="142" spans="1:3" x14ac:dyDescent="0.2">
      <c r="A142" s="12">
        <v>141</v>
      </c>
      <c r="B142" t="str">
        <f ca="1">IFERROR(INDEX(Úrvinnsla!$B$2:$B$213,MATCH($A142,Úrvinnsla!$E$2:$E$213,0)),"")</f>
        <v>Gunnar Ólafsson</v>
      </c>
      <c r="C142" s="28">
        <f ca="1">IFERROR(INDEX(Úrvinnsla!$C$2:$C$213,MATCH($A142,Úrvinnsla!$E$2:$E$213,0)),"")</f>
        <v>271.00009999999997</v>
      </c>
    </row>
    <row r="143" spans="1:3" x14ac:dyDescent="0.2">
      <c r="A143" s="12">
        <v>142</v>
      </c>
      <c r="B143" t="str">
        <f ca="1">IFERROR(INDEX(Úrvinnsla!$B$2:$B$213,MATCH($A143,Úrvinnsla!$E$2:$E$213,0)),"")</f>
        <v>Gunnar Ágústsson</v>
      </c>
      <c r="C143" s="28">
        <f ca="1">IFERROR(INDEX(Úrvinnsla!$C$2:$C$213,MATCH($A143,Úrvinnsla!$E$2:$E$213,0)),"")</f>
        <v>278.00009999999997</v>
      </c>
    </row>
    <row r="144" spans="1:3" x14ac:dyDescent="0.2">
      <c r="A144" s="12">
        <v>143</v>
      </c>
      <c r="B144" t="str">
        <f ca="1">IFERROR(INDEX(Úrvinnsla!$B$2:$B$213,MATCH($A144,Úrvinnsla!$E$2:$E$213,0)),"")</f>
        <v>Páll Birkir Reynisson</v>
      </c>
      <c r="C144" s="28">
        <f ca="1">IFERROR(INDEX(Úrvinnsla!$C$2:$C$213,MATCH($A144,Úrvinnsla!$E$2:$E$213,0)),"")</f>
        <v>171.0001</v>
      </c>
    </row>
    <row r="145" spans="1:3" x14ac:dyDescent="0.2">
      <c r="A145" s="12">
        <v>144</v>
      </c>
      <c r="B145" t="str">
        <f ca="1">IFERROR(INDEX(Úrvinnsla!$B$2:$B$213,MATCH($A145,Úrvinnsla!$E$2:$E$213,0)),"")</f>
        <v>Reynir Baldursson</v>
      </c>
      <c r="C145" s="28">
        <f ca="1">IFERROR(INDEX(Úrvinnsla!$C$2:$C$213,MATCH($A145,Úrvinnsla!$E$2:$E$213,0)),"")</f>
        <v>177.0001</v>
      </c>
    </row>
    <row r="146" spans="1:3" x14ac:dyDescent="0.2">
      <c r="A146" s="12">
        <v>145</v>
      </c>
      <c r="B146" t="str">
        <f ca="1">IFERROR(INDEX(Úrvinnsla!$B$2:$B$213,MATCH($A146,Úrvinnsla!$E$2:$E$213,0)),"")</f>
        <v>Ingi Hlynur Sævarsson</v>
      </c>
      <c r="C146" s="28">
        <f ca="1">IFERROR(INDEX(Úrvinnsla!$C$2:$C$213,MATCH($A146,Úrvinnsla!$E$2:$E$213,0)),"")</f>
        <v>179.0001</v>
      </c>
    </row>
    <row r="147" spans="1:3" x14ac:dyDescent="0.2">
      <c r="A147" s="12">
        <v>146</v>
      </c>
      <c r="B147" t="str">
        <f ca="1">IFERROR(INDEX(Úrvinnsla!$B$2:$B$213,MATCH($A147,Úrvinnsla!$E$2:$E$213,0)),"")</f>
        <v>Cristian Þorkelsson</v>
      </c>
      <c r="C147" s="28">
        <f ca="1">IFERROR(INDEX(Úrvinnsla!$C$2:$C$213,MATCH($A147,Úrvinnsla!$E$2:$E$213,0)),"")</f>
        <v>180.0001</v>
      </c>
    </row>
    <row r="148" spans="1:3" x14ac:dyDescent="0.2">
      <c r="A148" s="12">
        <v>147</v>
      </c>
      <c r="B148" t="str">
        <f ca="1">IFERROR(INDEX(Úrvinnsla!$B$2:$B$213,MATCH($A148,Úrvinnsla!$E$2:$E$213,0)),"")</f>
        <v>Davíð Arngrímsson</v>
      </c>
      <c r="C148" s="28">
        <f ca="1">IFERROR(INDEX(Úrvinnsla!$C$2:$C$213,MATCH($A148,Úrvinnsla!$E$2:$E$213,0)),"")</f>
        <v>180.0001</v>
      </c>
    </row>
    <row r="149" spans="1:3" x14ac:dyDescent="0.2">
      <c r="A149" s="12">
        <v>148</v>
      </c>
      <c r="B149" t="str">
        <f ca="1">IFERROR(INDEX(Úrvinnsla!$B$2:$B$213,MATCH($A149,Úrvinnsla!$E$2:$E$213,0)),"")</f>
        <v xml:space="preserve">Karl Vídalín </v>
      </c>
      <c r="C149" s="28">
        <f ca="1">IFERROR(INDEX(Úrvinnsla!$C$2:$C$213,MATCH($A149,Úrvinnsla!$E$2:$E$213,0)),"")</f>
        <v>181.0001</v>
      </c>
    </row>
    <row r="150" spans="1:3" x14ac:dyDescent="0.2">
      <c r="A150" s="12">
        <v>149</v>
      </c>
      <c r="B150" t="str">
        <f ca="1">IFERROR(INDEX(Úrvinnsla!$B$2:$B$213,MATCH($A150,Úrvinnsla!$E$2:$E$213,0)),"")</f>
        <v>Þórarinn Már Þorbjörnsson</v>
      </c>
      <c r="C150" s="28">
        <f ca="1">IFERROR(INDEX(Úrvinnsla!$C$2:$C$213,MATCH($A150,Úrvinnsla!$E$2:$E$213,0)),"")</f>
        <v>182.0001</v>
      </c>
    </row>
    <row r="151" spans="1:3" x14ac:dyDescent="0.2">
      <c r="A151" s="12">
        <v>150</v>
      </c>
      <c r="B151" t="str">
        <f ca="1">IFERROR(INDEX(Úrvinnsla!$B$2:$B$213,MATCH($A151,Úrvinnsla!$E$2:$E$213,0)),"")</f>
        <v>Þorfinnur Hannesson</v>
      </c>
      <c r="C151" s="28">
        <f ca="1">IFERROR(INDEX(Úrvinnsla!$C$2:$C$213,MATCH($A151,Úrvinnsla!$E$2:$E$213,0)),"")</f>
        <v>184.0001</v>
      </c>
    </row>
    <row r="152" spans="1:3" x14ac:dyDescent="0.2">
      <c r="A152" s="12">
        <v>151</v>
      </c>
      <c r="B152" t="str">
        <f ca="1">IFERROR(INDEX(Úrvinnsla!$B$2:$B$213,MATCH($A152,Úrvinnsla!$E$2:$E$213,0)),"")</f>
        <v>Jens Helgason</v>
      </c>
      <c r="C152" s="28">
        <f ca="1">IFERROR(INDEX(Úrvinnsla!$C$2:$C$213,MATCH($A152,Úrvinnsla!$E$2:$E$213,0)),"")</f>
        <v>186.0001</v>
      </c>
    </row>
    <row r="153" spans="1:3" x14ac:dyDescent="0.2">
      <c r="A153" s="12">
        <v>152</v>
      </c>
      <c r="B153" t="str">
        <f ca="1">IFERROR(INDEX(Úrvinnsla!$B$2:$B$213,MATCH($A153,Úrvinnsla!$E$2:$E$213,0)),"")</f>
        <v>Steinar Ágústsson</v>
      </c>
      <c r="C153" s="28">
        <f ca="1">IFERROR(INDEX(Úrvinnsla!$C$2:$C$213,MATCH($A153,Úrvinnsla!$E$2:$E$213,0)),"")</f>
        <v>187.0001</v>
      </c>
    </row>
    <row r="154" spans="1:3" x14ac:dyDescent="0.2">
      <c r="A154" s="12">
        <v>153</v>
      </c>
      <c r="B154" t="str">
        <f ca="1">IFERROR(INDEX(Úrvinnsla!$B$2:$B$421,MATCH($A154,Úrvinnsla!$E$2:$E$421,0)),"")</f>
        <v>Guðmundur B. Ingason</v>
      </c>
      <c r="C154" s="28">
        <f ca="1">IFERROR(INDEX(Úrvinnsla!$C$2:$C$213,MATCH($A154,Úrvinnsla!$E$2:$E$213,0)),"")</f>
        <v>187.0001</v>
      </c>
    </row>
    <row r="155" spans="1:3" x14ac:dyDescent="0.2">
      <c r="A155" s="12">
        <v>154</v>
      </c>
      <c r="B155" t="str">
        <f ca="1">IFERROR(INDEX(Úrvinnsla!$B$2:$B$213,MATCH($A155,Úrvinnsla!$E$2:$E$213,0)),"")</f>
        <v>Úlfar Finnbjörnsson</v>
      </c>
      <c r="C155" s="28">
        <f ca="1">IFERROR(INDEX(Úrvinnsla!$C$2:$C$213,MATCH($A155,Úrvinnsla!$E$2:$E$213,0)),"")</f>
        <v>187.0001</v>
      </c>
    </row>
    <row r="156" spans="1:3" x14ac:dyDescent="0.2">
      <c r="A156" s="12">
        <v>155</v>
      </c>
      <c r="B156" t="str">
        <f ca="1">IFERROR(INDEX(Úrvinnsla!$B$2:$B$213,MATCH($A156,Úrvinnsla!$E$2:$E$213,0)),"")</f>
        <v>Gunnbjörn Marinósson</v>
      </c>
      <c r="C156" s="28">
        <f ca="1">IFERROR(INDEX(Úrvinnsla!$C$2:$C$213,MATCH($A156,Úrvinnsla!$E$2:$E$213,0)),"")</f>
        <v>189.0001</v>
      </c>
    </row>
    <row r="157" spans="1:3" x14ac:dyDescent="0.2">
      <c r="A157" s="12">
        <v>156</v>
      </c>
      <c r="B157" t="str">
        <f ca="1">IFERROR(INDEX(Úrvinnsla!$B$2:$B$213,MATCH($A157,Úrvinnsla!$E$2:$E$213,0)),"")</f>
        <v>Arnar Ottesen</v>
      </c>
      <c r="C157" s="28">
        <f ca="1">IFERROR(INDEX(Úrvinnsla!$C$2:$C$213,MATCH($A157,Úrvinnsla!$E$2:$E$213,0)),"")</f>
        <v>190.0001</v>
      </c>
    </row>
    <row r="158" spans="1:3" x14ac:dyDescent="0.2">
      <c r="A158" s="12">
        <v>157</v>
      </c>
      <c r="B158" t="str">
        <f ca="1">IFERROR(INDEX(Úrvinnsla!$B$2:$B$213,MATCH($A158,Úrvinnsla!$E$2:$E$213,0)),"")</f>
        <v>Geir Þorsteinsson</v>
      </c>
      <c r="C158" s="28">
        <f ca="1">IFERROR(INDEX(Úrvinnsla!$C$2:$C$213,MATCH($A158,Úrvinnsla!$E$2:$E$213,0)),"")</f>
        <v>190.0001</v>
      </c>
    </row>
    <row r="159" spans="1:3" x14ac:dyDescent="0.2">
      <c r="A159" s="12">
        <v>158</v>
      </c>
      <c r="B159" t="str">
        <f ca="1">IFERROR(INDEX(Úrvinnsla!$B$2:$B$213,MATCH($A159,Úrvinnsla!$E$2:$E$213,0)),"")</f>
        <v>Pétur Geir Svavarsson</v>
      </c>
      <c r="C159" s="28">
        <f ca="1">IFERROR(INDEX(Úrvinnsla!$C$2:$C$213,MATCH($A159,Úrvinnsla!$E$2:$E$213,0)),"")</f>
        <v>190.0001</v>
      </c>
    </row>
    <row r="160" spans="1:3" x14ac:dyDescent="0.2">
      <c r="A160" s="12">
        <v>159</v>
      </c>
      <c r="B160" t="str">
        <f ca="1">IFERROR(INDEX(Úrvinnsla!$B$2:$B$213,MATCH($A160,Úrvinnsla!$E$2:$E$213,0)),"")</f>
        <v>Hjörtur Þorgilsson</v>
      </c>
      <c r="C160" s="28">
        <f ca="1">IFERROR(INDEX(Úrvinnsla!$C$2:$C$213,MATCH($A160,Úrvinnsla!$E$2:$E$213,0)),"")</f>
        <v>191.0001</v>
      </c>
    </row>
    <row r="161" spans="1:3" x14ac:dyDescent="0.2">
      <c r="A161" s="12">
        <v>160</v>
      </c>
      <c r="B161" t="str">
        <f ca="1">IFERROR(INDEX(Úrvinnsla!$B$2:$B$213,MATCH($A161,Úrvinnsla!$E$2:$E$213,0)),"")</f>
        <v>Þórður Gíslason</v>
      </c>
      <c r="C161" s="28">
        <f ca="1">IFERROR(INDEX(Úrvinnsla!$C$2:$C$213,MATCH($A161,Úrvinnsla!$E$2:$E$213,0)),"")</f>
        <v>192.0001</v>
      </c>
    </row>
    <row r="162" spans="1:3" x14ac:dyDescent="0.2">
      <c r="A162" s="12">
        <v>161</v>
      </c>
      <c r="B162" t="str">
        <f ca="1">IFERROR(INDEX(Úrvinnsla!$B$2:$B$213,MATCH($A162,Úrvinnsla!$E$2:$E$213,0)),"")</f>
        <v>Benedikt Egilsson</v>
      </c>
      <c r="C162" s="28">
        <f ca="1">IFERROR(INDEX(Úrvinnsla!$C$2:$C$213,MATCH($A162,Úrvinnsla!$E$2:$E$213,0)),"")</f>
        <v>192.0001</v>
      </c>
    </row>
    <row r="163" spans="1:3" x14ac:dyDescent="0.2">
      <c r="A163" s="12">
        <v>162</v>
      </c>
      <c r="B163" t="str">
        <f ca="1">IFERROR(INDEX(Úrvinnsla!$B$2:$B$213,MATCH($A163,Úrvinnsla!$E$2:$E$213,0)),"")</f>
        <v>Björn Gunnarsson</v>
      </c>
      <c r="C163" s="28">
        <f ca="1">IFERROR(INDEX(Úrvinnsla!$C$2:$C$213,MATCH($A163,Úrvinnsla!$E$2:$E$213,0)),"")</f>
        <v>194.0001</v>
      </c>
    </row>
    <row r="164" spans="1:3" x14ac:dyDescent="0.2">
      <c r="A164" s="12">
        <v>163</v>
      </c>
      <c r="B164" t="str">
        <f ca="1">IFERROR(INDEX(Úrvinnsla!$B$2:$B$213,MATCH($A164,Úrvinnsla!$E$2:$E$213,0)),"")</f>
        <v>Hjalti Steinar Sigurbjörnsson</v>
      </c>
      <c r="C164" s="28">
        <f ca="1">IFERROR(INDEX(Úrvinnsla!$C$2:$C$213,MATCH($A164,Úrvinnsla!$E$2:$E$213,0)),"")</f>
        <v>195.0001</v>
      </c>
    </row>
    <row r="165" spans="1:3" x14ac:dyDescent="0.2">
      <c r="A165" s="12">
        <v>164</v>
      </c>
      <c r="B165" t="str">
        <f ca="1">IFERROR(INDEX(Úrvinnsla!$B$2:$B$213,MATCH($A165,Úrvinnsla!$E$2:$E$213,0)),"")</f>
        <v>Björgvin Valdimarsson</v>
      </c>
      <c r="C165" s="28">
        <f ca="1">IFERROR(INDEX(Úrvinnsla!$C$2:$C$213,MATCH($A165,Úrvinnsla!$E$2:$E$213,0)),"")</f>
        <v>198.0001</v>
      </c>
    </row>
    <row r="166" spans="1:3" x14ac:dyDescent="0.2">
      <c r="A166" s="12">
        <v>165</v>
      </c>
      <c r="B166" t="str">
        <f ca="1">IFERROR(INDEX(Úrvinnsla!$B$2:$B$213,MATCH($A166,Úrvinnsla!$E$2:$E$213,0)),"")</f>
        <v>Steinar Þórisson</v>
      </c>
      <c r="C166" s="28">
        <f ca="1">IFERROR(INDEX(Úrvinnsla!$C$2:$C$213,MATCH($A166,Úrvinnsla!$E$2:$E$213,0)),"")</f>
        <v>198.0001</v>
      </c>
    </row>
    <row r="167" spans="1:3" x14ac:dyDescent="0.2">
      <c r="A167" s="12">
        <v>166</v>
      </c>
      <c r="B167" t="str">
        <f ca="1">IFERROR(INDEX(Úrvinnsla!$B$2:$B$213,MATCH($A167,Úrvinnsla!$E$2:$E$213,0)),"")</f>
        <v>Walter Hjartarson</v>
      </c>
      <c r="C167" s="28">
        <f ca="1">IFERROR(INDEX(Úrvinnsla!$C$2:$C$213,MATCH($A167,Úrvinnsla!$E$2:$E$213,0)),"")</f>
        <v>199.0001</v>
      </c>
    </row>
    <row r="168" spans="1:3" x14ac:dyDescent="0.2">
      <c r="A168" s="12">
        <v>167</v>
      </c>
      <c r="B168" t="str">
        <f ca="1">IFERROR(INDEX(Úrvinnsla!$B$2:$B$213,MATCH($A168,Úrvinnsla!$E$2:$E$213,0)),"")</f>
        <v>Ólafur Ólafsson</v>
      </c>
      <c r="C168" s="28">
        <f ca="1">IFERROR(INDEX(Úrvinnsla!$C$2:$C$421,MATCH($A168,Úrvinnsla!$E$2:$E$421,0)),"")</f>
        <v>200.0001</v>
      </c>
    </row>
    <row r="169" spans="1:3" x14ac:dyDescent="0.2">
      <c r="A169" s="12">
        <v>168</v>
      </c>
      <c r="B169" t="str">
        <f ca="1">IFERROR(INDEX(Úrvinnsla!$B$2:$B$213,MATCH($A169,Úrvinnsla!$E$2:$E$213,0)),"")</f>
        <v>Gylfi Guðmundsson</v>
      </c>
      <c r="C169" s="28">
        <f ca="1">IFERROR(INDEX(Úrvinnsla!$C$2:$C$213,MATCH($A169,Úrvinnsla!$E$2:$E$213,0)),"")</f>
        <v>200.0001</v>
      </c>
    </row>
    <row r="170" spans="1:3" x14ac:dyDescent="0.2">
      <c r="A170" s="12">
        <v>169</v>
      </c>
      <c r="B170" t="str">
        <f ca="1">IFERROR(INDEX(Úrvinnsla!$B$2:$B$213,MATCH($A170,Úrvinnsla!$E$2:$E$213,0)),"")</f>
        <v>Guðmundur Helgi Þórarinsson</v>
      </c>
      <c r="C170" s="28">
        <f ca="1">IFERROR(INDEX(Úrvinnsla!$C$2:$C$213,MATCH($A170,Úrvinnsla!$E$2:$E$213,0)),"")</f>
        <v>201.0001</v>
      </c>
    </row>
    <row r="171" spans="1:3" x14ac:dyDescent="0.2">
      <c r="A171" s="12">
        <v>170</v>
      </c>
      <c r="B171" t="str">
        <f ca="1">IFERROR(INDEX(Úrvinnsla!$B$2:$B$213,MATCH($A171,Úrvinnsla!$E$2:$E$213,0)),"")</f>
        <v>Kristján Óskarsson </v>
      </c>
      <c r="C171" s="28">
        <f ca="1">IFERROR(INDEX(Úrvinnsla!$C$2:$C$213,MATCH($A171,Úrvinnsla!$E$2:$E$213,0)),"")</f>
        <v>203.0001</v>
      </c>
    </row>
    <row r="172" spans="1:3" x14ac:dyDescent="0.2">
      <c r="A172" s="12">
        <v>171</v>
      </c>
      <c r="B172" t="str">
        <f ca="1">IFERROR(INDEX(Úrvinnsla!$B$2:$B$421,MATCH($A172,Úrvinnsla!$E$2:$E$421,0)),"")</f>
        <v>Örn Baldursson</v>
      </c>
      <c r="C172" s="28">
        <f ca="1">IFERROR(INDEX(Úrvinnsla!$C$2:$C$213,MATCH($A172,Úrvinnsla!$E$2:$E$213,0)),"")</f>
        <v>204.0001</v>
      </c>
    </row>
    <row r="173" spans="1:3" x14ac:dyDescent="0.2">
      <c r="A173" s="12">
        <v>172</v>
      </c>
      <c r="B173" t="str">
        <f ca="1">IFERROR(INDEX(Úrvinnsla!$B$2:$B$213,MATCH($A173,Úrvinnsla!$E$2:$E$213,0)),"")</f>
        <v>Benedikt - Gísli - Magnús - Rúnar</v>
      </c>
      <c r="C173" s="28">
        <f ca="1">IFERROR(INDEX(Úrvinnsla!$C$2:$C$213,MATCH($A173,Úrvinnsla!$E$2:$E$213,0)),"")</f>
        <v>376.00009999999997</v>
      </c>
    </row>
    <row r="174" spans="1:3" x14ac:dyDescent="0.2">
      <c r="A174" s="12">
        <v>173</v>
      </c>
      <c r="B174" t="str">
        <f ca="1">IFERROR(INDEX(Úrvinnsla!$B$2:$B$213,MATCH($A174,Úrvinnsla!$E$2:$E$213,0)),"")</f>
        <v>Geir Hlöðver Ericsson</v>
      </c>
      <c r="C174" s="28">
        <f ca="1">IFERROR(INDEX(Úrvinnsla!$C$2:$C$213,MATCH($A174,Úrvinnsla!$E$2:$E$213,0)),"")</f>
        <v>120.0001</v>
      </c>
    </row>
    <row r="175" spans="1:3" x14ac:dyDescent="0.2">
      <c r="A175" s="12">
        <v>174</v>
      </c>
      <c r="B175" t="str">
        <f ca="1">IFERROR(INDEX(Úrvinnsla!$B$2:$B$213,MATCH($A175,Úrvinnsla!$E$2:$E$213,0)),"")</f>
        <v>Andrés Ásmundsson</v>
      </c>
      <c r="C175" s="28">
        <f ca="1">IFERROR(INDEX(Úrvinnsla!$C$2:$C$213,MATCH($A175,Úrvinnsla!$E$2:$E$213,0)),"")</f>
        <v>124.0001</v>
      </c>
    </row>
    <row r="176" spans="1:3" x14ac:dyDescent="0.2">
      <c r="A176" s="12">
        <v>175</v>
      </c>
      <c r="B176" t="str">
        <f ca="1">IFERROR(INDEX(Úrvinnsla!$B$2:$B$213,MATCH($A176,Úrvinnsla!$E$2:$E$213,0)),"")</f>
        <v>Gísli H. Guðmundsson</v>
      </c>
      <c r="C176" s="28">
        <f ca="1">IFERROR(INDEX(Úrvinnsla!$C$2:$C$213,MATCH($A176,Úrvinnsla!$E$2:$E$213,0)),"")</f>
        <v>124.0001</v>
      </c>
    </row>
    <row r="177" spans="1:3" x14ac:dyDescent="0.2">
      <c r="A177" s="12">
        <v>176</v>
      </c>
      <c r="B177" t="str">
        <f ca="1">IFERROR(INDEX(Úrvinnsla!$B$2:$B$213,MATCH($A177,Úrvinnsla!$E$2:$E$213,0)),"")</f>
        <v>Lúðvík J. Ásgeirsson</v>
      </c>
      <c r="C177" s="28">
        <f ca="1">IFERROR(INDEX(Úrvinnsla!$C$2:$C$213,MATCH($A177,Úrvinnsla!$E$2:$E$213,0)),"")</f>
        <v>124.0001</v>
      </c>
    </row>
    <row r="178" spans="1:3" x14ac:dyDescent="0.2">
      <c r="A178" s="12">
        <v>177</v>
      </c>
      <c r="B178" t="str">
        <f ca="1">IFERROR(INDEX(Úrvinnsla!$B$2:$B$213,MATCH($A178,Úrvinnsla!$E$2:$E$213,0)),"")</f>
        <v>Einar Long</v>
      </c>
      <c r="C178" s="28">
        <f ca="1">IFERROR(INDEX(Úrvinnsla!$C$2:$C$213,MATCH($A178,Úrvinnsla!$E$2:$E$213,0)),"")</f>
        <v>125.0001</v>
      </c>
    </row>
    <row r="179" spans="1:3" x14ac:dyDescent="0.2">
      <c r="A179" s="12">
        <v>178</v>
      </c>
      <c r="B179" t="str">
        <f ca="1">IFERROR(INDEX(Úrvinnsla!$B$2:$B$213,MATCH($A179,Úrvinnsla!$E$2:$E$213,0)),"")</f>
        <v>Arnar Másson</v>
      </c>
      <c r="C179" s="28">
        <f ca="1">IFERROR(INDEX(Úrvinnsla!$C$2:$C$213,MATCH($A179,Úrvinnsla!$E$2:$E$213,0)),"")</f>
        <v>128.0001</v>
      </c>
    </row>
    <row r="180" spans="1:3" x14ac:dyDescent="0.2">
      <c r="A180" s="12">
        <v>179</v>
      </c>
      <c r="B180" t="str">
        <f ca="1">IFERROR(INDEX(Úrvinnsla!$B$2:$B$213,MATCH($A180,Úrvinnsla!$E$2:$E$213,0)),"")</f>
        <v>Rúnar Guðjónsson</v>
      </c>
      <c r="C180" s="28">
        <f ca="1">IFERROR(INDEX(Úrvinnsla!$C$2:$C$213,MATCH($A180,Úrvinnsla!$E$2:$E$213,0)),"")</f>
        <v>128.0001</v>
      </c>
    </row>
    <row r="181" spans="1:3" x14ac:dyDescent="0.2">
      <c r="A181" s="12">
        <v>180</v>
      </c>
      <c r="B181" t="str">
        <f ca="1">IFERROR(INDEX(Úrvinnsla!$B$2:$B$213,MATCH($A181,Úrvinnsla!$E$2:$E$213,0)),"")</f>
        <v>Eyþór Kolbeinsson</v>
      </c>
      <c r="C181" s="28">
        <f ca="1">IFERROR(INDEX(Úrvinnsla!$C$2:$C$213,MATCH($A181,Úrvinnsla!$E$2:$E$213,0)),"")</f>
        <v>129.0001</v>
      </c>
    </row>
    <row r="182" spans="1:3" x14ac:dyDescent="0.2">
      <c r="A182" s="12">
        <v>181</v>
      </c>
      <c r="B182" t="str">
        <f ca="1">IFERROR(INDEX(Úrvinnsla!$B$2:$B$213,MATCH($A182,Úrvinnsla!$E$2:$E$213,0)),"")</f>
        <v>Magnús Gunnarsson</v>
      </c>
      <c r="C182" s="28">
        <f ca="1">IFERROR(INDEX(Úrvinnsla!$C$2:$C$421,MATCH($A182,Úrvinnsla!$E$2:$E$421,0)),"")</f>
        <v>130.0001</v>
      </c>
    </row>
    <row r="183" spans="1:3" x14ac:dyDescent="0.2">
      <c r="A183" s="12">
        <v>182</v>
      </c>
      <c r="B183" t="str">
        <f ca="1">IFERROR(INDEX(Úrvinnsla!$B$2:$B$213,MATCH($A183,Úrvinnsla!$E$2:$E$213,0)),"")</f>
        <v>Páll Svavar Pálsson</v>
      </c>
      <c r="C183" s="28">
        <f ca="1">IFERROR(INDEX(Úrvinnsla!$C$2:$C$213,MATCH($A183,Úrvinnsla!$E$2:$E$213,0)),"")</f>
        <v>132.0001</v>
      </c>
    </row>
    <row r="184" spans="1:3" x14ac:dyDescent="0.2">
      <c r="A184" s="12">
        <v>183</v>
      </c>
      <c r="B184" t="str">
        <f ca="1">IFERROR(INDEX(Úrvinnsla!$B$2:$B$213,MATCH($A184,Úrvinnsla!$E$2:$E$213,0)),"")</f>
        <v>Sigurður Erlingsson</v>
      </c>
      <c r="C184" s="28">
        <f ca="1">IFERROR(INDEX(Úrvinnsla!$C$2:$C$213,MATCH($A184,Úrvinnsla!$E$2:$E$213,0)),"")</f>
        <v>134.0001</v>
      </c>
    </row>
    <row r="185" spans="1:3" x14ac:dyDescent="0.2">
      <c r="A185" s="12">
        <v>184</v>
      </c>
      <c r="B185" t="str">
        <f ca="1">IFERROR(INDEX(Úrvinnsla!$B$2:$B$213,MATCH($A185,Úrvinnsla!$E$2:$E$213,0)),"")</f>
        <v>Sigurþór Guðmundsson</v>
      </c>
      <c r="C185" s="28">
        <f ca="1">IFERROR(INDEX(Úrvinnsla!$C$2:$C$213,MATCH($A185,Úrvinnsla!$E$2:$E$213,0)),"")</f>
        <v>62.000100000000003</v>
      </c>
    </row>
    <row r="186" spans="1:3" x14ac:dyDescent="0.2">
      <c r="A186" s="12">
        <v>185</v>
      </c>
      <c r="B186" t="str">
        <f ca="1">IFERROR(INDEX(Úrvinnsla!$B$2:$B$213,MATCH($A186,Úrvinnsla!$E$2:$E$213,0)),"")</f>
        <v>Guðmundur Eiríksson</v>
      </c>
      <c r="C186" s="28">
        <f ca="1">IFERROR(INDEX(Úrvinnsla!$C$2:$C$421,MATCH($A186,Úrvinnsla!$E$2:$E$421,0)),"")</f>
        <v>63.000100000000003</v>
      </c>
    </row>
    <row r="187" spans="1:3" x14ac:dyDescent="0.2">
      <c r="A187" s="12">
        <v>186</v>
      </c>
      <c r="B187" t="str">
        <f ca="1">IFERROR(INDEX(Úrvinnsla!$B$2:$B$213,MATCH($A187,Úrvinnsla!$E$2:$E$213,0)),"")</f>
        <v>Róbert Arnþórsson</v>
      </c>
      <c r="C187" s="28">
        <f ca="1">IFERROR(INDEX(Úrvinnsla!$C$2:$C$213,MATCH($A187,Úrvinnsla!$E$2:$E$213,0)),"")</f>
        <v>64.000100000000003</v>
      </c>
    </row>
    <row r="188" spans="1:3" x14ac:dyDescent="0.2">
      <c r="A188" s="12">
        <v>187</v>
      </c>
      <c r="B188" t="str">
        <f ca="1">IFERROR(INDEX(Úrvinnsla!$B$2:$B$213,MATCH($A188,Úrvinnsla!$E$2:$E$213,0)),"")</f>
        <v>Ögmundur Máni Ögmundsson</v>
      </c>
      <c r="C188" s="28">
        <f ca="1">IFERROR(INDEX(Úrvinnsla!$C$2:$C$213,MATCH($A188,Úrvinnsla!$E$2:$E$213,0)),"")</f>
        <v>64.000100000000003</v>
      </c>
    </row>
    <row r="189" spans="1:3" x14ac:dyDescent="0.2">
      <c r="A189" s="12">
        <v>188</v>
      </c>
      <c r="B189" t="str">
        <f ca="1">IFERROR(INDEX(Úrvinnsla!$B$2:$B$213,MATCH($A189,Úrvinnsla!$E$2:$E$213,0)),"")</f>
        <v>Hilmar Ólafsson</v>
      </c>
      <c r="C189" s="28">
        <f ca="1">IFERROR(INDEX(Úrvinnsla!$C$2:$C$213,MATCH($A189,Úrvinnsla!$E$2:$E$213,0)),"")</f>
        <v>67.000100000000003</v>
      </c>
    </row>
    <row r="190" spans="1:3" x14ac:dyDescent="0.2">
      <c r="A190" s="12">
        <v>189</v>
      </c>
      <c r="B190" t="str">
        <f ca="1">IFERROR(INDEX(Úrvinnsla!$B$2:$B$213,MATCH($A190,Úrvinnsla!$E$2:$E$213,0)),"")</f>
        <v>Pétur Örn Þórarinsson</v>
      </c>
      <c r="C190" s="28">
        <f ca="1">IFERROR(INDEX(Úrvinnsla!$C$2:$C$213,MATCH($A190,Úrvinnsla!$E$2:$E$213,0)),"")</f>
        <v>71.000100000000003</v>
      </c>
    </row>
    <row r="191" spans="1:3" x14ac:dyDescent="0.2">
      <c r="A191" s="12">
        <v>190</v>
      </c>
      <c r="B191" t="str">
        <f ca="1">IFERROR(INDEX(Úrvinnsla!$B$2:$B$213,MATCH($A191,Úrvinnsla!$E$2:$E$213,0)),"")</f>
        <v/>
      </c>
      <c r="C191" s="28" t="str">
        <f ca="1">IFERROR(INDEX(Úrvinnsla!$C$2:$C$421,MATCH($A191,Úrvinnsla!$E$2:$E$421,0)),"")</f>
        <v/>
      </c>
    </row>
    <row r="192" spans="1:3" x14ac:dyDescent="0.2">
      <c r="A192" s="12">
        <v>191</v>
      </c>
      <c r="B192" t="str">
        <f ca="1">IFERROR(INDEX(Úrvinnsla!$B$2:$B$213,MATCH($A192,Úrvinnsla!$E$2:$E$213,0)),"")</f>
        <v/>
      </c>
      <c r="C192" s="28" t="str">
        <f ca="1">IFERROR(INDEX(Úrvinnsla!$C$2:$C$213,MATCH($A192,Úrvinnsla!$E$2:$E$213,0)),"")</f>
        <v/>
      </c>
    </row>
    <row r="193" spans="1:3" x14ac:dyDescent="0.2">
      <c r="A193" s="12">
        <v>192</v>
      </c>
      <c r="B193" t="str">
        <f ca="1">IFERROR(INDEX(Úrvinnsla!$B$2:$B$213,MATCH($A193,Úrvinnsla!$E$2:$E$213,0)),"")</f>
        <v/>
      </c>
      <c r="C193" s="28" t="str">
        <f ca="1">IFERROR(INDEX(Úrvinnsla!$C$2:$C$213,MATCH($A193,Úrvinnsla!$E$2:$E$213,0)),"")</f>
        <v/>
      </c>
    </row>
    <row r="194" spans="1:3" x14ac:dyDescent="0.2">
      <c r="A194" s="12">
        <v>193</v>
      </c>
      <c r="B194" t="str">
        <f ca="1">IFERROR(INDEX(Úrvinnsla!$B$2:$B$213,MATCH($A194,Úrvinnsla!$E$2:$E$213,0)),"")</f>
        <v/>
      </c>
      <c r="C194" s="28" t="str">
        <f ca="1">IFERROR(INDEX(Úrvinnsla!$C$2:$C$213,MATCH($A194,Úrvinnsla!$E$2:$E$213,0)),"")</f>
        <v/>
      </c>
    </row>
    <row r="195" spans="1:3" x14ac:dyDescent="0.2">
      <c r="A195" s="12">
        <v>194</v>
      </c>
      <c r="B195" t="str">
        <f ca="1">IFERROR(INDEX(Úrvinnsla!$B$2:$B$213,MATCH($A195,Úrvinnsla!$E$2:$E$213,0)),"")</f>
        <v/>
      </c>
      <c r="C195" s="28" t="str">
        <f ca="1">IFERROR(INDEX(Úrvinnsla!$C$2:$C$421,MATCH($A195,Úrvinnsla!$E$2:$E$421,0)),"")</f>
        <v/>
      </c>
    </row>
    <row r="196" spans="1:3" x14ac:dyDescent="0.2">
      <c r="A196" s="12">
        <v>195</v>
      </c>
      <c r="B196" t="str">
        <f ca="1">IFERROR(INDEX(Úrvinnsla!$B$2:$B$213,MATCH($A196,Úrvinnsla!$E$2:$E$213,0)),"")</f>
        <v/>
      </c>
      <c r="C196" s="28" t="str">
        <f ca="1">IFERROR(INDEX(Úrvinnsla!$C$2:$C$213,MATCH($A196,Úrvinnsla!$E$2:$E$213,0)),"")</f>
        <v/>
      </c>
    </row>
    <row r="197" spans="1:3" x14ac:dyDescent="0.2">
      <c r="A197" s="12">
        <v>196</v>
      </c>
      <c r="B197" t="str">
        <f ca="1">IFERROR(INDEX(Úrvinnsla!$B$2:$B$213,MATCH($A197,Úrvinnsla!$E$2:$E$213,0)),"")</f>
        <v/>
      </c>
      <c r="C197" s="28" t="str">
        <f ca="1">IFERROR(INDEX(Úrvinnsla!$C$2:$C$213,MATCH($A197,Úrvinnsla!$E$2:$E$213,0)),"")</f>
        <v/>
      </c>
    </row>
    <row r="198" spans="1:3" x14ac:dyDescent="0.2">
      <c r="A198" t="str">
        <f ca="1">IFERROR(INDEX(Úrvinnsla!$B$2:$B$213,MATCH($A198,Úrvinnsla!$E$2:$E$213,0)),"")</f>
        <v/>
      </c>
      <c r="B198" t="str">
        <f ca="1">IFERROR(INDEX(Úrvinnsla!$B$2:$B$213,MATCH($A198,Úrvinnsla!$E$2:$E$213,0)),"")</f>
        <v/>
      </c>
      <c r="C198" s="28" t="str">
        <f ca="1">IFERROR(INDEX(Úrvinnsla!$C$2:$C$213,MATCH($A198,Úrvinnsla!$E$2:$E$213,0)),"")</f>
        <v/>
      </c>
    </row>
    <row r="199" spans="1:3" x14ac:dyDescent="0.2">
      <c r="A199" t="str">
        <f ca="1">IFERROR(INDEX(Úrvinnsla!$B$2:$B$213,MATCH($A199,Úrvinnsla!$E$2:$E$213,0)),"")</f>
        <v/>
      </c>
      <c r="B199" t="str">
        <f ca="1">IFERROR(INDEX(Úrvinnsla!$B$2:$B$213,MATCH($A199,Úrvinnsla!$E$2:$E$213,0)),"")</f>
        <v/>
      </c>
      <c r="C199" s="28" t="str">
        <f ca="1">IFERROR(INDEX(Úrvinnsla!$C$2:$C$213,MATCH($A199,Úrvinnsla!$E$2:$E$213,0)),"")</f>
        <v/>
      </c>
    </row>
    <row r="200" spans="1:3" x14ac:dyDescent="0.2">
      <c r="A200" t="str">
        <f ca="1">IFERROR(INDEX(Úrvinnsla!$B$2:$B$213,MATCH($A200,Úrvinnsla!$E$2:$E$213,0)),"")</f>
        <v/>
      </c>
      <c r="B200" t="str">
        <f ca="1">IFERROR(INDEX(Úrvinnsla!$B$2:$B$213,MATCH($A200,Úrvinnsla!$E$2:$E$213,0)),"")</f>
        <v/>
      </c>
      <c r="C200" s="28" t="str">
        <f ca="1">IFERROR(INDEX(Úrvinnsla!$C$2:$C$213,MATCH($A200,Úrvinnsla!$E$2:$E$213,0)),"")</f>
        <v/>
      </c>
    </row>
    <row r="201" spans="1:3" x14ac:dyDescent="0.2">
      <c r="A201" t="str">
        <f ca="1">IFERROR(INDEX(Úrvinnsla!$B$2:$B$213,MATCH($A201,Úrvinnsla!$E$2:$E$213,0)),"")</f>
        <v/>
      </c>
      <c r="B201" t="str">
        <f ca="1">IFERROR(INDEX(Úrvinnsla!$B$2:$B$213,MATCH($A201,Úrvinnsla!$E$2:$E$213,0)),"")</f>
        <v/>
      </c>
      <c r="C201" s="28" t="str">
        <f ca="1">IFERROR(INDEX(Úrvinnsla!$C$2:$C$213,MATCH($A201,Úrvinnsla!$E$2:$E$213,0)),"")</f>
        <v/>
      </c>
    </row>
    <row r="202" spans="1:3" x14ac:dyDescent="0.2">
      <c r="A202" t="str">
        <f ca="1">IFERROR(INDEX(Úrvinnsla!$B$2:$B$213,MATCH($A202,Úrvinnsla!$E$2:$E$213,0)),"")</f>
        <v/>
      </c>
      <c r="B202" t="str">
        <f ca="1">IFERROR(INDEX(Úrvinnsla!$B$2:$B$213,MATCH($A202,Úrvinnsla!$E$2:$E$213,0)),"")</f>
        <v/>
      </c>
      <c r="C202" s="28" t="str">
        <f ca="1">IFERROR(INDEX(Úrvinnsla!$C$2:$C$213,MATCH($A202,Úrvinnsla!$E$2:$E$213,0)),"")</f>
        <v/>
      </c>
    </row>
    <row r="203" spans="1:3" x14ac:dyDescent="0.2">
      <c r="A203" t="str">
        <f ca="1">IFERROR(INDEX(Úrvinnsla!$B$2:$B$213,MATCH($A203,Úrvinnsla!$E$2:$E$213,0)),"")</f>
        <v/>
      </c>
      <c r="B203" t="str">
        <f ca="1">IFERROR(INDEX(Úrvinnsla!$B$2:$B$213,MATCH($A203,Úrvinnsla!$E$2:$E$213,0)),"")</f>
        <v/>
      </c>
      <c r="C203" s="28" t="str">
        <f ca="1">IFERROR(INDEX(Úrvinnsla!$C$2:$C$213,MATCH($A203,Úrvinnsla!$E$2:$E$213,0)),"")</f>
        <v/>
      </c>
    </row>
    <row r="204" spans="1:3" x14ac:dyDescent="0.2">
      <c r="A204" t="str">
        <f ca="1">IFERROR(INDEX(Úrvinnsla!$B$2:$B$213,MATCH($A204,Úrvinnsla!$E$2:$E$213,0)),"")</f>
        <v/>
      </c>
      <c r="B204" t="str">
        <f ca="1">IFERROR(INDEX(Úrvinnsla!$B$2:$B$213,MATCH($A204,Úrvinnsla!$E$2:$E$213,0)),"")</f>
        <v/>
      </c>
      <c r="C204" s="28" t="str">
        <f ca="1">IFERROR(INDEX(Úrvinnsla!$C$2:$C$213,MATCH($A204,Úrvinnsla!$E$2:$E$213,0)),"")</f>
        <v/>
      </c>
    </row>
    <row r="205" spans="1:3" x14ac:dyDescent="0.2">
      <c r="A205" t="str">
        <f ca="1">IFERROR(INDEX(Úrvinnsla!$B$2:$B$213,MATCH($A205,Úrvinnsla!$E$2:$E$213,0)),"")</f>
        <v/>
      </c>
      <c r="B205" t="str">
        <f ca="1">IFERROR(INDEX(Úrvinnsla!$B$2:$B$213,MATCH($A205,Úrvinnsla!$E$2:$E$213,0)),"")</f>
        <v/>
      </c>
      <c r="C205" s="28" t="str">
        <f ca="1">IFERROR(INDEX(Úrvinnsla!$C$2:$C$213,MATCH($A205,Úrvinnsla!$E$2:$E$213,0)),"")</f>
        <v/>
      </c>
    </row>
    <row r="206" spans="1:3" x14ac:dyDescent="0.2">
      <c r="A206" t="str">
        <f ca="1">IFERROR(INDEX(Úrvinnsla!$B$2:$B$213,MATCH($A206,Úrvinnsla!$E$2:$E$213,0)),"")</f>
        <v/>
      </c>
      <c r="B206" t="str">
        <f ca="1">IFERROR(INDEX(Úrvinnsla!$B$2:$B$213,MATCH($A206,Úrvinnsla!$E$2:$E$213,0)),"")</f>
        <v/>
      </c>
      <c r="C206" s="28" t="str">
        <f ca="1">IFERROR(INDEX(Úrvinnsla!$C$2:$C$213,MATCH($A206,Úrvinnsla!$E$2:$E$213,0)),"")</f>
        <v/>
      </c>
    </row>
    <row r="207" spans="1:3" x14ac:dyDescent="0.2">
      <c r="A207" t="str">
        <f ca="1">IFERROR(INDEX(Úrvinnsla!$B$2:$B$213,MATCH($A207,Úrvinnsla!$E$2:$E$213,0)),"")</f>
        <v/>
      </c>
      <c r="B207" t="str">
        <f ca="1">IFERROR(INDEX(Úrvinnsla!$B$2:$B$213,MATCH($A207,Úrvinnsla!$E$2:$E$213,0)),"")</f>
        <v/>
      </c>
      <c r="C207" s="28" t="str">
        <f ca="1">IFERROR(INDEX(Úrvinnsla!$C$2:$C$213,MATCH($A207,Úrvinnsla!$E$2:$E$213,0)),"")</f>
        <v/>
      </c>
    </row>
    <row r="208" spans="1:3" x14ac:dyDescent="0.2">
      <c r="A208" t="str">
        <f ca="1">IFERROR(INDEX(Úrvinnsla!$B$2:$B$213,MATCH($A208,Úrvinnsla!$E$2:$E$213,0)),"")</f>
        <v/>
      </c>
      <c r="B208" t="str">
        <f ca="1">IFERROR(INDEX(Úrvinnsla!$B$2:$B$213,MATCH($A208,Úrvinnsla!$E$2:$E$213,0)),"")</f>
        <v/>
      </c>
      <c r="C208" s="28" t="str">
        <f ca="1">IFERROR(INDEX(Úrvinnsla!$C$2:$C$213,MATCH($A208,Úrvinnsla!$E$2:$E$213,0)),"")</f>
        <v/>
      </c>
    </row>
    <row r="209" spans="1:3" x14ac:dyDescent="0.2">
      <c r="A209" t="str">
        <f ca="1">IFERROR(INDEX(Úrvinnsla!$B$2:$B$213,MATCH($A209,Úrvinnsla!$E$2:$E$213,0)),"")</f>
        <v/>
      </c>
      <c r="B209" t="str">
        <f ca="1">IFERROR(INDEX(Úrvinnsla!$B$2:$B$213,MATCH($A209,Úrvinnsla!$E$2:$E$213,0)),"")</f>
        <v/>
      </c>
      <c r="C209" s="28" t="str">
        <f ca="1">IFERROR(INDEX(Úrvinnsla!$C$2:$C$213,MATCH($A209,Úrvinnsla!$E$2:$E$213,0)),"")</f>
        <v/>
      </c>
    </row>
    <row r="210" spans="1:3" x14ac:dyDescent="0.2">
      <c r="A210" t="str">
        <f ca="1">IFERROR(INDEX(Úrvinnsla!$B$2:$B$213,MATCH($A210,Úrvinnsla!$E$2:$E$213,0)),"")</f>
        <v/>
      </c>
      <c r="B210" t="str">
        <f ca="1">IFERROR(INDEX(Úrvinnsla!$B$2:$B$213,MATCH($A210,Úrvinnsla!$E$2:$E$213,0)),"")</f>
        <v/>
      </c>
      <c r="C210" s="28" t="str">
        <f ca="1">IFERROR(INDEX(Úrvinnsla!$C$2:$C$213,MATCH($A210,Úrvinnsla!$E$2:$E$213,0)),"")</f>
        <v/>
      </c>
    </row>
    <row r="211" spans="1:3" x14ac:dyDescent="0.2">
      <c r="A211" t="str">
        <f ca="1">IFERROR(INDEX(Úrvinnsla!$B$2:$B$213,MATCH($A211,Úrvinnsla!$E$2:$E$213,0)),"")</f>
        <v/>
      </c>
      <c r="B211" t="str">
        <f ca="1">IFERROR(INDEX(Úrvinnsla!$B$2:$B$213,MATCH($A211,Úrvinnsla!$E$2:$E$213,0)),"")</f>
        <v/>
      </c>
      <c r="C211" s="28" t="str">
        <f ca="1">IFERROR(INDEX(Úrvinnsla!$C$2:$C$213,MATCH($A211,Úrvinnsla!$E$2:$E$213,0)),"")</f>
        <v/>
      </c>
    </row>
    <row r="212" spans="1:3" x14ac:dyDescent="0.2">
      <c r="A212" t="str">
        <f ca="1">IFERROR(INDEX(Úrvinnsla!$B$2:$B$213,MATCH($A212,Úrvinnsla!$E$2:$E$213,0)),"")</f>
        <v/>
      </c>
      <c r="B212" t="str">
        <f ca="1">IFERROR(INDEX(Úrvinnsla!$B$2:$B$213,MATCH($A212,Úrvinnsla!$E$2:$E$213,0)),"")</f>
        <v/>
      </c>
      <c r="C212" s="28" t="str">
        <f ca="1">IFERROR(INDEX(Úrvinnsla!$C$2:$C$213,MATCH($A212,Úrvinnsla!$E$2:$E$213,0)),"")</f>
        <v/>
      </c>
    </row>
    <row r="213" spans="1:3" x14ac:dyDescent="0.2">
      <c r="A213" t="str">
        <f ca="1">IFERROR(INDEX(Úrvinnsla!$B$2:$B$213,MATCH($A213,Úrvinnsla!$E$2:$E$213,0)),"")</f>
        <v/>
      </c>
      <c r="B213" t="str">
        <f ca="1">IFERROR(INDEX(Úrvinnsla!$B$2:$B$213,MATCH($A213,Úrvinnsla!$E$2:$E$213,0)),"")</f>
        <v/>
      </c>
      <c r="C213" s="28" t="str">
        <f ca="1">IFERROR(INDEX(Úrvinnsla!$C$2:$C$213,MATCH($A213,Úrvinnsla!$E$2:$E$213,0)),"")</f>
        <v/>
      </c>
    </row>
    <row r="214" spans="1:3" x14ac:dyDescent="0.2">
      <c r="A214" t="str">
        <f ca="1">IFERROR(INDEX(Úrvinnsla!$B$2:$B$213,MATCH($A214,Úrvinnsla!$E$2:$E$213,0)),"")</f>
        <v/>
      </c>
      <c r="B214" t="str">
        <f ca="1">IFERROR(INDEX(Úrvinnsla!$B$2:$B$213,MATCH($A214,Úrvinnsla!$E$2:$E$213,0)),"")</f>
        <v/>
      </c>
      <c r="C214" s="28" t="str">
        <f ca="1">IFERROR(INDEX(Úrvinnsla!$C$2:$C$213,MATCH($A214,Úrvinnsla!$E$2:$E$213,0)),"")</f>
        <v/>
      </c>
    </row>
    <row r="215" spans="1:3" x14ac:dyDescent="0.2">
      <c r="A215" t="str">
        <f ca="1">IFERROR(INDEX(Úrvinnsla!$B$2:$B$213,MATCH($A215,Úrvinnsla!$E$2:$E$213,0)),"")</f>
        <v/>
      </c>
      <c r="B215" t="str">
        <f ca="1">IFERROR(INDEX(Úrvinnsla!$B$2:$B$213,MATCH($A215,Úrvinnsla!$E$2:$E$213,0)),"")</f>
        <v/>
      </c>
      <c r="C215" s="28" t="str">
        <f ca="1">IFERROR(INDEX(Úrvinnsla!$C$2:$C$213,MATCH($A215,Úrvinnsla!$E$2:$E$213,0)),"")</f>
        <v/>
      </c>
    </row>
    <row r="216" spans="1:3" x14ac:dyDescent="0.2">
      <c r="A216" t="str">
        <f ca="1">IFERROR(INDEX(Úrvinnsla!$B$2:$B$213,MATCH($A216,Úrvinnsla!$E$2:$E$213,0)),"")</f>
        <v/>
      </c>
      <c r="B216" t="str">
        <f ca="1">IFERROR(INDEX(Úrvinnsla!$B$2:$B$213,MATCH($A216,Úrvinnsla!$E$2:$E$213,0)),"")</f>
        <v/>
      </c>
      <c r="C216" s="28" t="str">
        <f ca="1">IFERROR(INDEX(Úrvinnsla!$C$2:$C$213,MATCH($A216,Úrvinnsla!$E$2:$E$213,0)),"")</f>
        <v/>
      </c>
    </row>
    <row r="217" spans="1:3" x14ac:dyDescent="0.2">
      <c r="A217" t="str">
        <f ca="1">IFERROR(INDEX(Úrvinnsla!$B$2:$B$213,MATCH($A217,Úrvinnsla!$E$2:$E$213,0)),"")</f>
        <v/>
      </c>
      <c r="B217" t="str">
        <f ca="1">IFERROR(INDEX(Úrvinnsla!$B$2:$B$213,MATCH($A217,Úrvinnsla!$E$2:$E$213,0)),"")</f>
        <v/>
      </c>
      <c r="C217" s="28" t="str">
        <f ca="1">IFERROR(INDEX(Úrvinnsla!$C$2:$C$213,MATCH($A217,Úrvinnsla!$E$2:$E$213,0)),"")</f>
        <v/>
      </c>
    </row>
    <row r="218" spans="1:3" x14ac:dyDescent="0.2">
      <c r="A218" t="str">
        <f ca="1">IFERROR(INDEX(Úrvinnsla!$B$2:$B$213,MATCH($A218,Úrvinnsla!$E$2:$E$213,0)),"")</f>
        <v/>
      </c>
      <c r="B218" t="str">
        <f ca="1">IFERROR(INDEX(Úrvinnsla!$B$2:$B$213,MATCH($A218,Úrvinnsla!$E$2:$E$213,0)),"")</f>
        <v/>
      </c>
      <c r="C218" s="28" t="str">
        <f ca="1">IFERROR(INDEX(Úrvinnsla!$C$2:$C$213,MATCH($A218,Úrvinnsla!$E$2:$E$213,0)),"")</f>
        <v/>
      </c>
    </row>
    <row r="219" spans="1:3" x14ac:dyDescent="0.2">
      <c r="A219" t="str">
        <f ca="1">IFERROR(INDEX(Úrvinnsla!$B$2:$B$213,MATCH($A219,Úrvinnsla!$E$2:$E$213,0)),"")</f>
        <v/>
      </c>
      <c r="B219" t="str">
        <f ca="1">IFERROR(INDEX(Úrvinnsla!$B$2:$B$213,MATCH($A219,Úrvinnsla!$E$2:$E$213,0)),"")</f>
        <v/>
      </c>
      <c r="C219" s="28" t="str">
        <f ca="1">IFERROR(INDEX(Úrvinnsla!$C$2:$C$213,MATCH($A219,Úrvinnsla!$E$2:$E$213,0)),"")</f>
        <v/>
      </c>
    </row>
    <row r="220" spans="1:3" x14ac:dyDescent="0.2">
      <c r="A220" t="str">
        <f ca="1">IFERROR(INDEX(Úrvinnsla!$B$2:$B$213,MATCH($A220,Úrvinnsla!$E$2:$E$213,0)),"")</f>
        <v/>
      </c>
      <c r="B220" t="str">
        <f ca="1">IFERROR(INDEX(Úrvinnsla!$B$2:$B$213,MATCH($A220,Úrvinnsla!$E$2:$E$213,0)),"")</f>
        <v/>
      </c>
      <c r="C220" s="28" t="str">
        <f ca="1">IFERROR(INDEX(Úrvinnsla!$C$2:$C$213,MATCH($A220,Úrvinnsla!$E$2:$E$213,0)),"")</f>
        <v/>
      </c>
    </row>
    <row r="221" spans="1:3" x14ac:dyDescent="0.2">
      <c r="A221" t="str">
        <f ca="1">IFERROR(INDEX(Úrvinnsla!$B$2:$B$213,MATCH($A221,Úrvinnsla!$E$2:$E$213,0)),"")</f>
        <v/>
      </c>
      <c r="B221" t="str">
        <f ca="1">IFERROR(INDEX(Úrvinnsla!$B$2:$B$213,MATCH($A221,Úrvinnsla!$E$2:$E$213,0)),"")</f>
        <v/>
      </c>
      <c r="C221" s="28" t="str">
        <f ca="1">IFERROR(INDEX(Úrvinnsla!$C$2:$C$213,MATCH($A221,Úrvinnsla!$E$2:$E$213,0)),"")</f>
        <v/>
      </c>
    </row>
    <row r="222" spans="1:3" x14ac:dyDescent="0.2">
      <c r="A222" t="str">
        <f ca="1">IFERROR(INDEX(Úrvinnsla!$B$2:$B$213,MATCH($A222,Úrvinnsla!$E$2:$E$213,0)),"")</f>
        <v/>
      </c>
      <c r="B222" t="str">
        <f ca="1">IFERROR(INDEX(Úrvinnsla!$B$2:$B$213,MATCH($A222,Úrvinnsla!$E$2:$E$213,0)),"")</f>
        <v/>
      </c>
      <c r="C222" s="28" t="str">
        <f ca="1">IFERROR(INDEX(Úrvinnsla!$C$2:$C$213,MATCH($A222,Úrvinnsla!$E$2:$E$213,0)),"")</f>
        <v/>
      </c>
    </row>
    <row r="223" spans="1:3" x14ac:dyDescent="0.2">
      <c r="A223" t="str">
        <f ca="1">IFERROR(INDEX(Úrvinnsla!$B$2:$B$213,MATCH($A223,Úrvinnsla!$E$2:$E$213,0)),"")</f>
        <v/>
      </c>
      <c r="B223" t="str">
        <f ca="1">IFERROR(INDEX(Úrvinnsla!$B$2:$B$213,MATCH($A223,Úrvinnsla!$E$2:$E$213,0)),"")</f>
        <v/>
      </c>
      <c r="C223" s="28" t="str">
        <f ca="1">IFERROR(INDEX(Úrvinnsla!$C$2:$C$213,MATCH($A223,Úrvinnsla!$E$2:$E$213,0)),"")</f>
        <v/>
      </c>
    </row>
    <row r="224" spans="1:3" x14ac:dyDescent="0.2">
      <c r="A224" t="str">
        <f ca="1">IFERROR(INDEX(Úrvinnsla!$B$2:$B$213,MATCH($A224,Úrvinnsla!$E$2:$E$213,0)),"")</f>
        <v/>
      </c>
      <c r="B224" t="str">
        <f ca="1">IFERROR(INDEX(Úrvinnsla!$B$2:$B$213,MATCH($A224,Úrvinnsla!$E$2:$E$213,0)),"")</f>
        <v/>
      </c>
      <c r="C224" s="28" t="str">
        <f ca="1">IFERROR(INDEX(Úrvinnsla!$C$2:$C$213,MATCH($A224,Úrvinnsla!$E$2:$E$213,0)),"")</f>
        <v/>
      </c>
    </row>
    <row r="225" spans="1:3" x14ac:dyDescent="0.2">
      <c r="A225" t="str">
        <f ca="1">IFERROR(INDEX(Úrvinnsla!$B$2:$B$213,MATCH($A225,Úrvinnsla!$E$2:$E$213,0)),"")</f>
        <v/>
      </c>
      <c r="B225" t="str">
        <f ca="1">IFERROR(INDEX(Úrvinnsla!$B$2:$B$213,MATCH($A225,Úrvinnsla!$E$2:$E$213,0)),"")</f>
        <v/>
      </c>
      <c r="C225" s="28" t="str">
        <f ca="1">IFERROR(INDEX(Úrvinnsla!$C$2:$C$213,MATCH($A225,Úrvinnsla!$E$2:$E$213,0)),"")</f>
        <v/>
      </c>
    </row>
    <row r="226" spans="1:3" x14ac:dyDescent="0.2">
      <c r="A226" t="str">
        <f ca="1">IFERROR(INDEX(Úrvinnsla!$B$2:$B$213,MATCH($A226,Úrvinnsla!$E$2:$E$213,0)),"")</f>
        <v/>
      </c>
      <c r="B226" t="str">
        <f ca="1">IFERROR(INDEX(Úrvinnsla!$B$2:$B$213,MATCH($A226,Úrvinnsla!$E$2:$E$213,0)),"")</f>
        <v/>
      </c>
      <c r="C226" s="28" t="str">
        <f ca="1">IFERROR(INDEX(Úrvinnsla!$C$2:$C$213,MATCH($A226,Úrvinnsla!$E$2:$E$213,0)),"")</f>
        <v/>
      </c>
    </row>
    <row r="227" spans="1:3" x14ac:dyDescent="0.2">
      <c r="A227" t="str">
        <f ca="1">IFERROR(INDEX(Úrvinnsla!$B$2:$B$213,MATCH($A227,Úrvinnsla!$E$2:$E$213,0)),"")</f>
        <v/>
      </c>
      <c r="B227" t="str">
        <f ca="1">IFERROR(INDEX(Úrvinnsla!$B$2:$B$213,MATCH($A227,Úrvinnsla!$E$2:$E$213,0)),"")</f>
        <v/>
      </c>
      <c r="C227" s="28" t="str">
        <f ca="1">IFERROR(INDEX(Úrvinnsla!$C$2:$C$213,MATCH($A227,Úrvinnsla!$E$2:$E$213,0)),"")</f>
        <v/>
      </c>
    </row>
    <row r="228" spans="1:3" x14ac:dyDescent="0.2">
      <c r="A228" t="str">
        <f ca="1">IFERROR(INDEX(Úrvinnsla!$B$2:$B$213,MATCH($A228,Úrvinnsla!$E$2:$E$213,0)),"")</f>
        <v/>
      </c>
      <c r="B228" t="str">
        <f ca="1">IFERROR(INDEX(Úrvinnsla!$B$2:$B$213,MATCH($A228,Úrvinnsla!$E$2:$E$213,0)),"")</f>
        <v/>
      </c>
      <c r="C228" s="28" t="str">
        <f ca="1">IFERROR(INDEX(Úrvinnsla!$C$2:$C$213,MATCH($A228,Úrvinnsla!$E$2:$E$213,0)),"")</f>
        <v/>
      </c>
    </row>
    <row r="229" spans="1:3" x14ac:dyDescent="0.2">
      <c r="A229" t="str">
        <f ca="1">IFERROR(INDEX(Úrvinnsla!$B$2:$B$213,MATCH($A229,Úrvinnsla!$E$2:$E$213,0)),"")</f>
        <v/>
      </c>
      <c r="B229" t="str">
        <f ca="1">IFERROR(INDEX(Úrvinnsla!$B$2:$B$213,MATCH($A229,Úrvinnsla!$E$2:$E$213,0)),"")</f>
        <v/>
      </c>
      <c r="C229" s="28" t="str">
        <f ca="1">IFERROR(INDEX(Úrvinnsla!$C$2:$C$213,MATCH($A229,Úrvinnsla!$E$2:$E$213,0)),"")</f>
        <v/>
      </c>
    </row>
    <row r="230" spans="1:3" x14ac:dyDescent="0.2">
      <c r="A230" t="str">
        <f ca="1">IFERROR(INDEX(Úrvinnsla!$B$2:$B$213,MATCH($A230,Úrvinnsla!$E$2:$E$213,0)),"")</f>
        <v/>
      </c>
      <c r="B230" t="str">
        <f ca="1">IFERROR(INDEX(Úrvinnsla!$B$2:$B$213,MATCH($A230,Úrvinnsla!$E$2:$E$213,0)),"")</f>
        <v/>
      </c>
      <c r="C230" s="28" t="str">
        <f ca="1">IFERROR(INDEX(Úrvinnsla!$C$2:$C$213,MATCH($A230,Úrvinnsla!$E$2:$E$213,0)),"")</f>
        <v/>
      </c>
    </row>
    <row r="231" spans="1:3" x14ac:dyDescent="0.2">
      <c r="A231" t="str">
        <f ca="1">IFERROR(INDEX(Úrvinnsla!$B$2:$B$213,MATCH($A231,Úrvinnsla!$E$2:$E$213,0)),"")</f>
        <v/>
      </c>
      <c r="B231" t="str">
        <f ca="1">IFERROR(INDEX(Úrvinnsla!$B$2:$B$213,MATCH($A231,Úrvinnsla!$E$2:$E$213,0)),"")</f>
        <v/>
      </c>
      <c r="C231" s="28" t="str">
        <f ca="1">IFERROR(INDEX(Úrvinnsla!$C$2:$C$213,MATCH($A231,Úrvinnsla!$E$2:$E$213,0)),"")</f>
        <v/>
      </c>
    </row>
    <row r="232" spans="1:3" x14ac:dyDescent="0.2">
      <c r="A232" t="str">
        <f ca="1">IFERROR(INDEX(Úrvinnsla!$B$2:$B$213,MATCH($A232,Úrvinnsla!$E$2:$E$213,0)),"")</f>
        <v/>
      </c>
      <c r="B232" t="str">
        <f ca="1">IFERROR(INDEX(Úrvinnsla!$B$2:$B$213,MATCH($A232,Úrvinnsla!$E$2:$E$213,0)),"")</f>
        <v/>
      </c>
      <c r="C232" s="28" t="str">
        <f ca="1">IFERROR(INDEX(Úrvinnsla!$C$2:$C$213,MATCH($A232,Úrvinnsla!$E$2:$E$213,0)),"")</f>
        <v/>
      </c>
    </row>
  </sheetData>
  <phoneticPr fontId="4" type="noConversion"/>
  <pageMargins left="0.7" right="0.7" top="0.75" bottom="0.75" header="0.3" footer="0.3"/>
  <pageSetup paperSize="8" orientation="portrait" horizontalDpi="4294967292" verticalDpi="4294967292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53"/>
  <sheetViews>
    <sheetView topLeftCell="A85" workbookViewId="0">
      <selection activeCell="E92" sqref="E92:E98"/>
    </sheetView>
  </sheetViews>
  <sheetFormatPr baseColWidth="10" defaultColWidth="8.6640625" defaultRowHeight="15" x14ac:dyDescent="0.2"/>
  <cols>
    <col min="2" max="2" width="39.33203125" customWidth="1"/>
    <col min="3" max="3" width="15.5" customWidth="1"/>
    <col min="4" max="4" width="2" bestFit="1" customWidth="1"/>
    <col min="5" max="5" width="28.6640625" customWidth="1"/>
    <col min="6" max="7" width="41.33203125" bestFit="1" customWidth="1"/>
    <col min="8" max="8" width="30.33203125" bestFit="1" customWidth="1"/>
    <col min="9" max="9" width="25" bestFit="1" customWidth="1"/>
    <col min="10" max="10" width="18.6640625" bestFit="1" customWidth="1"/>
    <col min="11" max="11" width="10.5" bestFit="1" customWidth="1"/>
    <col min="12" max="12" width="7.6640625" customWidth="1"/>
  </cols>
  <sheetData>
    <row r="1" spans="1:11" x14ac:dyDescent="0.2">
      <c r="A1" t="s">
        <v>35</v>
      </c>
      <c r="B1" t="s">
        <v>140</v>
      </c>
      <c r="C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</row>
    <row r="2" spans="1:11" x14ac:dyDescent="0.2">
      <c r="A2">
        <v>1</v>
      </c>
      <c r="B2" t="str">
        <f>IF(Nafnalisti!B4="","",Nafnalisti!B4)</f>
        <v>Jón Karlsson</v>
      </c>
      <c r="C2" t="str">
        <f t="shared" ref="C2:C6" si="0">IF(B2="","",LEFT(B2,FIND(" ",B2)-1))</f>
        <v>Jón</v>
      </c>
      <c r="D2">
        <f>IF(C2="","",COUNTIF(C2:C6,C2))</f>
        <v>2</v>
      </c>
      <c r="E2" t="str">
        <f t="shared" ref="E2:E6" si="1">IF(B2="","",IF(D2&lt;2,LEFT(B2,FIND(" ",B2)-1),LEFT(B2,FIND(" ",B2)+1)))</f>
        <v>Jón K</v>
      </c>
      <c r="F2" t="str">
        <f ca="1">IF(B2="","",OFFSET(F2,0,6-COUNTA(B2:B6)+COUNTIF(D2:D6,"")))</f>
        <v>Jón K - Jón Þ - Jónas - Karl - Páll</v>
      </c>
      <c r="G2" t="str">
        <f>IF(E2="","",E2&amp;" - "&amp;E3&amp;" - "&amp;E4&amp;" - "&amp;E5&amp;" - "&amp;E6)</f>
        <v>Jón K - Jón Þ - Jónas - Karl - Páll</v>
      </c>
      <c r="H2" t="str">
        <f>IF(E2="","",E2&amp;" - "&amp;E3&amp;" - "&amp;E4&amp;" - "&amp;E5)</f>
        <v>Jón K - Jón Þ - Jónas - Karl</v>
      </c>
      <c r="I2" t="str">
        <f>IF(E2="","",E2&amp;" - "&amp;E3&amp;" - "&amp;E4)</f>
        <v>Jón K - Jón Þ - Jónas</v>
      </c>
      <c r="J2" t="str">
        <f>IF(E2="","",E2&amp;" - "&amp;E3)</f>
        <v>Jón K - Jón Þ</v>
      </c>
      <c r="K2" t="str">
        <f>IF(E2="","",E2)</f>
        <v>Jón K</v>
      </c>
    </row>
    <row r="3" spans="1:11" x14ac:dyDescent="0.2">
      <c r="A3">
        <v>1</v>
      </c>
      <c r="B3" t="str">
        <f>IF(Nafnalisti!B5="","",Nafnalisti!B5)</f>
        <v>Jón Þór Ólafsson</v>
      </c>
      <c r="C3" t="str">
        <f t="shared" si="0"/>
        <v>Jón</v>
      </c>
      <c r="D3">
        <f>IF(C3="","",COUNTIF(C2:C6,C3))</f>
        <v>2</v>
      </c>
      <c r="E3" t="str">
        <f t="shared" si="1"/>
        <v>Jón Þ</v>
      </c>
      <c r="F3" t="str">
        <f ca="1">IF(B3="","",F2)</f>
        <v>Jón K - Jón Þ - Jónas - Karl - Páll</v>
      </c>
      <c r="G3" t="str">
        <f>E2&amp;" - "&amp;E3&amp;" - "&amp;E4&amp;" - "&amp;E5&amp;" - "&amp;E6</f>
        <v>Jón K - Jón Þ - Jónas - Karl - Páll</v>
      </c>
      <c r="H3" t="str">
        <f>IF(E2="","",E2&amp;" - "&amp;E3&amp;" - "&amp;E4&amp;" - "&amp;E5)</f>
        <v>Jón K - Jón Þ - Jónas - Karl</v>
      </c>
      <c r="I3" t="str">
        <f>IF(E2="","",E2&amp;" - "&amp;E3&amp;" - "&amp;E4)</f>
        <v>Jón K - Jón Þ - Jónas</v>
      </c>
      <c r="J3" t="str">
        <f>IF(E2="","",E2&amp;" - "&amp;E3)</f>
        <v>Jón K - Jón Þ</v>
      </c>
      <c r="K3" t="str">
        <f>IF(E2="","",E2)</f>
        <v>Jón K</v>
      </c>
    </row>
    <row r="4" spans="1:11" x14ac:dyDescent="0.2">
      <c r="A4">
        <v>1</v>
      </c>
      <c r="B4" t="str">
        <f>IF(Nafnalisti!B6="","",Nafnalisti!B6)</f>
        <v>Jónas Kristjánsson</v>
      </c>
      <c r="C4" t="str">
        <f t="shared" si="0"/>
        <v>Jónas</v>
      </c>
      <c r="D4">
        <f>IF(C4="","",COUNTIF(C2:C6,C4))</f>
        <v>1</v>
      </c>
      <c r="E4" t="str">
        <f t="shared" si="1"/>
        <v>Jónas</v>
      </c>
      <c r="F4" t="str">
        <f t="shared" ref="F4:F6" ca="1" si="2">IF(B4="","",F3)</f>
        <v>Jón K - Jón Þ - Jónas - Karl - Páll</v>
      </c>
      <c r="G4" t="str">
        <f>E2&amp;" - "&amp;E3&amp;" - "&amp;E4&amp;" - "&amp;E5&amp;" - "&amp;E6</f>
        <v>Jón K - Jón Þ - Jónas - Karl - Páll</v>
      </c>
      <c r="H4" t="str">
        <f>IF(E2="","",E2&amp;" - "&amp;E3&amp;" - "&amp;E4&amp;" - "&amp;E5)</f>
        <v>Jón K - Jón Þ - Jónas - Karl</v>
      </c>
      <c r="I4" t="str">
        <f>IF(E2="","",E2&amp;" - "&amp;E3&amp;" - "&amp;E4)</f>
        <v>Jón K - Jón Þ - Jónas</v>
      </c>
      <c r="J4" t="str">
        <f>IF(E2="","",E2&amp;" - "&amp;E3)</f>
        <v>Jón K - Jón Þ</v>
      </c>
      <c r="K4" t="str">
        <f>IF(E2="","",E2)</f>
        <v>Jón K</v>
      </c>
    </row>
    <row r="5" spans="1:11" x14ac:dyDescent="0.2">
      <c r="A5">
        <v>1</v>
      </c>
      <c r="B5" t="str">
        <f>IF(Nafnalisti!B7="","",Nafnalisti!B7)</f>
        <v xml:space="preserve">Karl Vídalín </v>
      </c>
      <c r="C5" t="str">
        <f t="shared" si="0"/>
        <v>Karl</v>
      </c>
      <c r="D5">
        <f>IF(C5="","",COUNTIF(C2:C6,C5))</f>
        <v>1</v>
      </c>
      <c r="E5" t="str">
        <f t="shared" si="1"/>
        <v>Karl</v>
      </c>
      <c r="F5" t="str">
        <f t="shared" ca="1" si="2"/>
        <v>Jón K - Jón Þ - Jónas - Karl - Páll</v>
      </c>
      <c r="G5" t="str">
        <f>E2&amp;" - "&amp;E3&amp;" - "&amp;E4&amp;" - "&amp;E5&amp;" - "&amp;E6</f>
        <v>Jón K - Jón Þ - Jónas - Karl - Páll</v>
      </c>
      <c r="H5" t="str">
        <f>IF(E2="","",E2&amp;" - "&amp;E3&amp;" - "&amp;E4&amp;" - "&amp;E5)</f>
        <v>Jón K - Jón Þ - Jónas - Karl</v>
      </c>
      <c r="I5" t="str">
        <f>IF(E2="","",E2&amp;" - "&amp;E3&amp;" - "&amp;E4)</f>
        <v>Jón K - Jón Þ - Jónas</v>
      </c>
      <c r="J5" t="str">
        <f>IF(E2="","",E2&amp;" - "&amp;E3)</f>
        <v>Jón K - Jón Þ</v>
      </c>
      <c r="K5" t="str">
        <f>IF(E2="","",E2)</f>
        <v>Jón K</v>
      </c>
    </row>
    <row r="6" spans="1:11" x14ac:dyDescent="0.2">
      <c r="A6">
        <v>1</v>
      </c>
      <c r="B6" t="str">
        <f>IF(Nafnalisti!B8="","",Nafnalisti!B8)</f>
        <v>Páll Birkir Reynisson</v>
      </c>
      <c r="C6" t="str">
        <f t="shared" si="0"/>
        <v>Páll</v>
      </c>
      <c r="D6">
        <f>IF(C6="","",COUNTIF(C2:C6,C6))</f>
        <v>1</v>
      </c>
      <c r="E6" t="str">
        <f t="shared" si="1"/>
        <v>Páll</v>
      </c>
      <c r="F6" t="str">
        <f t="shared" ca="1" si="2"/>
        <v>Jón K - Jón Þ - Jónas - Karl - Páll</v>
      </c>
      <c r="G6" t="str">
        <f>E2&amp;" - "&amp;E3&amp;" - "&amp;E4&amp;" - "&amp;E5&amp;" - "&amp;E6</f>
        <v>Jón K - Jón Þ - Jónas - Karl - Páll</v>
      </c>
      <c r="H6" t="str">
        <f>IF(E2="","",E2&amp;" - "&amp;E3&amp;" - "&amp;E4&amp;" - "&amp;E5)</f>
        <v>Jón K - Jón Þ - Jónas - Karl</v>
      </c>
      <c r="I6" t="str">
        <f>IF(E2="","",E2&amp;" - "&amp;E3&amp;" - "&amp;E4)</f>
        <v>Jón K - Jón Þ - Jónas</v>
      </c>
      <c r="J6" t="str">
        <f>IF(E2="","",E2&amp;" - "&amp;E3)</f>
        <v>Jón K - Jón Þ</v>
      </c>
      <c r="K6" t="str">
        <f>IF(E2="","",E2)</f>
        <v>Jón K</v>
      </c>
    </row>
    <row r="7" spans="1:11" x14ac:dyDescent="0.2">
      <c r="A7">
        <v>1</v>
      </c>
      <c r="B7" t="str">
        <f ca="1">F2</f>
        <v>Jón K - Jón Þ - Jónas - Karl - Páll</v>
      </c>
    </row>
    <row r="8" spans="1:11" x14ac:dyDescent="0.2">
      <c r="A8">
        <f t="shared" ref="A8:A71" si="3">+A2+1</f>
        <v>2</v>
      </c>
      <c r="B8" t="str">
        <f>IF(Nafnalisti!B10="","",Nafnalisti!B10)</f>
        <v>Ásmundur Kristinsson</v>
      </c>
      <c r="C8" t="str">
        <f>IF(B8="","",LEFT(B8,FIND(" ",B8)-1))</f>
        <v>Ásmundur</v>
      </c>
      <c r="D8">
        <f>IF(C8="","",COUNTIF(C8:C12,C8))</f>
        <v>1</v>
      </c>
      <c r="E8" t="str">
        <f>IF(B8="","",IF(D8&lt;2,LEFT(B8,FIND(" ",B8)-1),LEFT(B8,FIND(" ",B8)+1)))</f>
        <v>Ásmundur</v>
      </c>
      <c r="F8" t="str">
        <f ca="1">IF(B8="","",OFFSET(F8,0,6-COUNTA(B8:B12)+COUNTIF(D8:D12,"")))</f>
        <v>Ásmundur - Gunnar -  - Viðar</v>
      </c>
      <c r="G8" t="str">
        <f>IF(E8="","",E8&amp;" - "&amp;E9&amp;" - "&amp;E10&amp;" - "&amp;E11&amp;" - "&amp;E12)</f>
        <v>Ásmundur - Gunnar -  - Viðar - Örn</v>
      </c>
      <c r="H8" t="str">
        <f>IF(E8="","",E8&amp;" - "&amp;E9&amp;" - "&amp;E10&amp;" - "&amp;E11)</f>
        <v>Ásmundur - Gunnar -  - Viðar</v>
      </c>
      <c r="I8" t="str">
        <f>IF(E8="","",E8&amp;" - "&amp;E9&amp;" - "&amp;E10)</f>
        <v xml:space="preserve">Ásmundur - Gunnar - </v>
      </c>
      <c r="J8" t="str">
        <f>IF(E8="","",E8&amp;" - "&amp;E9)</f>
        <v>Ásmundur - Gunnar</v>
      </c>
      <c r="K8" t="str">
        <f>IF(E8="","",E8)</f>
        <v>Ásmundur</v>
      </c>
    </row>
    <row r="9" spans="1:11" x14ac:dyDescent="0.2">
      <c r="A9">
        <f t="shared" si="3"/>
        <v>2</v>
      </c>
      <c r="B9" t="str">
        <f>IF(Nafnalisti!B11="","",Nafnalisti!B11)</f>
        <v>Gunnar Karl Gunnlaugsson</v>
      </c>
      <c r="C9" t="str">
        <f t="shared" ref="C9:C72" si="4">IF(B9="","",LEFT(B9,FIND(" ",B9)-1))</f>
        <v>Gunnar</v>
      </c>
      <c r="D9">
        <f>IF(C9="","",COUNTIF(C8:C12,C9))</f>
        <v>1</v>
      </c>
      <c r="E9" t="str">
        <f t="shared" ref="E9:E12" si="5">IF(B9="","",IF(D9&lt;2,LEFT(B9,FIND(" ",B9)-1),LEFT(B9,FIND(" ",B9)+1)))</f>
        <v>Gunnar</v>
      </c>
      <c r="F9" t="str">
        <f ca="1">IF(B9="","",F8)</f>
        <v>Ásmundur - Gunnar -  - Viðar</v>
      </c>
      <c r="G9" t="str">
        <f>E8&amp;" - "&amp;E9&amp;" - "&amp;E10&amp;" - "&amp;E11&amp;" - "&amp;E12</f>
        <v>Ásmundur - Gunnar -  - Viðar - Örn</v>
      </c>
      <c r="H9" t="str">
        <f>IF(E8="","",E8&amp;" - "&amp;E9&amp;" - "&amp;E10&amp;" - "&amp;E11)</f>
        <v>Ásmundur - Gunnar -  - Viðar</v>
      </c>
      <c r="I9" t="str">
        <f>IF(E8="","",E8&amp;" - "&amp;E9&amp;" - "&amp;E10)</f>
        <v xml:space="preserve">Ásmundur - Gunnar - </v>
      </c>
      <c r="J9" t="str">
        <f>IF(E8="","",E8&amp;" - "&amp;E9)</f>
        <v>Ásmundur - Gunnar</v>
      </c>
      <c r="K9" t="str">
        <f>IF(E8="","",E8)</f>
        <v>Ásmundur</v>
      </c>
    </row>
    <row r="10" spans="1:11" x14ac:dyDescent="0.2">
      <c r="A10">
        <f t="shared" si="3"/>
        <v>2</v>
      </c>
      <c r="B10" t="str">
        <f>IF(Nafnalisti!B12="","",Nafnalisti!B12)</f>
        <v/>
      </c>
      <c r="C10" t="str">
        <f t="shared" si="4"/>
        <v/>
      </c>
      <c r="D10" t="str">
        <f>IF(C10="","",COUNTIF(C8:C12,C10))</f>
        <v/>
      </c>
      <c r="E10" t="str">
        <f t="shared" si="5"/>
        <v/>
      </c>
      <c r="F10" t="str">
        <f t="shared" ref="F10:F12" si="6">IF(B10="","",F9)</f>
        <v/>
      </c>
      <c r="G10" t="str">
        <f>E8&amp;" - "&amp;E9&amp;" - "&amp;E10&amp;" - "&amp;E11&amp;" - "&amp;E12</f>
        <v>Ásmundur - Gunnar -  - Viðar - Örn</v>
      </c>
      <c r="H10" t="str">
        <f>IF(E8="","",E8&amp;" - "&amp;E9&amp;" - "&amp;E10&amp;" - "&amp;E11)</f>
        <v>Ásmundur - Gunnar -  - Viðar</v>
      </c>
      <c r="I10" t="str">
        <f>IF(E8="","",E8&amp;" - "&amp;E9&amp;" - "&amp;E10)</f>
        <v xml:space="preserve">Ásmundur - Gunnar - </v>
      </c>
      <c r="J10" t="str">
        <f>IF(E8="","",E8&amp;" - "&amp;E9)</f>
        <v>Ásmundur - Gunnar</v>
      </c>
      <c r="K10" t="str">
        <f>IF(E8="","",E8)</f>
        <v>Ásmundur</v>
      </c>
    </row>
    <row r="11" spans="1:11" x14ac:dyDescent="0.2">
      <c r="A11">
        <f t="shared" si="3"/>
        <v>2</v>
      </c>
      <c r="B11" t="str">
        <f>IF(Nafnalisti!B13="","",Nafnalisti!B13)</f>
        <v>Viðar Jónasson</v>
      </c>
      <c r="C11" t="str">
        <f t="shared" si="4"/>
        <v>Viðar</v>
      </c>
      <c r="D11">
        <f>IF(C11="","",COUNTIF(C8:C12,C11))</f>
        <v>1</v>
      </c>
      <c r="E11" t="str">
        <f t="shared" si="5"/>
        <v>Viðar</v>
      </c>
      <c r="F11" t="str">
        <f t="shared" si="6"/>
        <v/>
      </c>
      <c r="G11" t="str">
        <f>E8&amp;" - "&amp;E9&amp;" - "&amp;E10&amp;" - "&amp;E11&amp;" - "&amp;E12</f>
        <v>Ásmundur - Gunnar -  - Viðar - Örn</v>
      </c>
      <c r="H11" t="str">
        <f>IF(E8="","",E8&amp;" - "&amp;E9&amp;" - "&amp;E10&amp;" - "&amp;E11)</f>
        <v>Ásmundur - Gunnar -  - Viðar</v>
      </c>
      <c r="I11" t="str">
        <f>IF(E8="","",E8&amp;" - "&amp;E9&amp;" - "&amp;E10)</f>
        <v xml:space="preserve">Ásmundur - Gunnar - </v>
      </c>
      <c r="J11" t="str">
        <f>IF(E8="","",E8&amp;" - "&amp;E9)</f>
        <v>Ásmundur - Gunnar</v>
      </c>
      <c r="K11" t="str">
        <f>IF(E8="","",E8)</f>
        <v>Ásmundur</v>
      </c>
    </row>
    <row r="12" spans="1:11" x14ac:dyDescent="0.2">
      <c r="A12">
        <f t="shared" si="3"/>
        <v>2</v>
      </c>
      <c r="B12" t="str">
        <f>IF(Nafnalisti!B14="","",Nafnalisti!B14)</f>
        <v>Örn Baldursson</v>
      </c>
      <c r="C12" t="str">
        <f t="shared" si="4"/>
        <v>Örn</v>
      </c>
      <c r="D12">
        <f>IF(C12="","",COUNTIF(C8:C12,C12))</f>
        <v>1</v>
      </c>
      <c r="E12" t="str">
        <f t="shared" si="5"/>
        <v>Örn</v>
      </c>
      <c r="F12" t="str">
        <f t="shared" si="6"/>
        <v/>
      </c>
      <c r="G12" t="str">
        <f>E8&amp;" - "&amp;E9&amp;" - "&amp;E10&amp;" - "&amp;E11&amp;" - "&amp;E12</f>
        <v>Ásmundur - Gunnar -  - Viðar - Örn</v>
      </c>
      <c r="H12" t="str">
        <f>IF(E8="","",E8&amp;" - "&amp;E9&amp;" - "&amp;E10&amp;" - "&amp;E11)</f>
        <v>Ásmundur - Gunnar -  - Viðar</v>
      </c>
      <c r="I12" t="str">
        <f>IF(E8="","",E8&amp;" - "&amp;E9&amp;" - "&amp;E10)</f>
        <v xml:space="preserve">Ásmundur - Gunnar - </v>
      </c>
      <c r="J12" t="str">
        <f>IF(E8="","",E8&amp;" - "&amp;E9)</f>
        <v>Ásmundur - Gunnar</v>
      </c>
      <c r="K12" t="str">
        <f>IF(E8="","",E8)</f>
        <v>Ásmundur</v>
      </c>
    </row>
    <row r="13" spans="1:11" x14ac:dyDescent="0.2">
      <c r="A13">
        <f t="shared" si="3"/>
        <v>2</v>
      </c>
      <c r="B13" t="str">
        <f ca="1">F8</f>
        <v>Ásmundur - Gunnar -  - Viðar</v>
      </c>
    </row>
    <row r="14" spans="1:11" x14ac:dyDescent="0.2">
      <c r="A14">
        <f t="shared" si="3"/>
        <v>3</v>
      </c>
      <c r="B14" t="str">
        <f>IF(Nafnalisti!B16="","",Nafnalisti!B16)</f>
        <v>Páll Bjarnason</v>
      </c>
      <c r="C14" t="str">
        <f t="shared" ref="C14" si="7">IF(B14="","",LEFT(B14,FIND(" ",B14)-1))</f>
        <v>Páll</v>
      </c>
      <c r="D14">
        <f t="shared" ref="D14" si="8">IF(C14="","",COUNTIF(C14:C18,C14))</f>
        <v>1</v>
      </c>
      <c r="E14" t="str">
        <f t="shared" ref="E14:E18" si="9">IF(B14="","",IF(D14&lt;2,LEFT(B14,FIND(" ",B14)-1),LEFT(B14,FIND(" ",B14)+1)))</f>
        <v>Páll</v>
      </c>
      <c r="F14" t="str">
        <f ca="1">IF(B14="","",OFFSET(F14,0,6-COUNTA(B14:B18)+COUNTIF(D14:D18,"")))</f>
        <v>Páll - Guðmundur - Hannes - Sigurður</v>
      </c>
      <c r="G14" t="str">
        <f t="shared" ref="G14" si="10">IF(E14="","",E14&amp;" - "&amp;E15&amp;" - "&amp;E16&amp;" - "&amp;E17&amp;" - "&amp;E18)</f>
        <v xml:space="preserve">Páll - Guðmundur - Hannes - Sigurður - </v>
      </c>
      <c r="H14" t="str">
        <f t="shared" ref="H14" si="11">IF(E14="","",E14&amp;" - "&amp;E15&amp;" - "&amp;E16&amp;" - "&amp;E17)</f>
        <v>Páll - Guðmundur - Hannes - Sigurður</v>
      </c>
      <c r="I14" t="str">
        <f t="shared" ref="I14" si="12">IF(E14="","",E14&amp;" - "&amp;E15&amp;" - "&amp;E16)</f>
        <v>Páll - Guðmundur - Hannes</v>
      </c>
      <c r="J14" t="str">
        <f t="shared" ref="J14" si="13">IF(E14="","",E14&amp;" - "&amp;E15)</f>
        <v>Páll - Guðmundur</v>
      </c>
      <c r="K14" t="str">
        <f t="shared" ref="K14" si="14">IF(E14="","",E14)</f>
        <v>Páll</v>
      </c>
    </row>
    <row r="15" spans="1:11" x14ac:dyDescent="0.2">
      <c r="A15">
        <f t="shared" si="3"/>
        <v>3</v>
      </c>
      <c r="B15" t="str">
        <f>IF(Nafnalisti!B17="","",Nafnalisti!B17)</f>
        <v>Guðmundur Hannesson</v>
      </c>
      <c r="C15" t="str">
        <f t="shared" si="4"/>
        <v>Guðmundur</v>
      </c>
      <c r="D15">
        <f t="shared" ref="D15" si="15">IF(C15="","",COUNTIF(C14:C18,C15))</f>
        <v>1</v>
      </c>
      <c r="E15" t="str">
        <f t="shared" si="9"/>
        <v>Guðmundur</v>
      </c>
      <c r="F15" t="str">
        <f t="shared" ref="F15:F18" ca="1" si="16">IF(B15="","",F14)</f>
        <v>Páll - Guðmundur - Hannes - Sigurður</v>
      </c>
      <c r="G15" t="str">
        <f t="shared" ref="G15" si="17">E14&amp;" - "&amp;E15&amp;" - "&amp;E16&amp;" - "&amp;E17&amp;" - "&amp;E18</f>
        <v xml:space="preserve">Páll - Guðmundur - Hannes - Sigurður - </v>
      </c>
      <c r="H15" t="str">
        <f t="shared" ref="H15" si="18">IF(E14="","",E14&amp;" - "&amp;E15&amp;" - "&amp;E16&amp;" - "&amp;E17)</f>
        <v>Páll - Guðmundur - Hannes - Sigurður</v>
      </c>
      <c r="I15" t="str">
        <f t="shared" ref="I15" si="19">IF(E14="","",E14&amp;" - "&amp;E15&amp;" - "&amp;E16)</f>
        <v>Páll - Guðmundur - Hannes</v>
      </c>
      <c r="J15" t="str">
        <f t="shared" ref="J15" si="20">IF(E14="","",E14&amp;" - "&amp;E15)</f>
        <v>Páll - Guðmundur</v>
      </c>
      <c r="K15" t="str">
        <f t="shared" ref="K15" si="21">IF(E14="","",E14)</f>
        <v>Páll</v>
      </c>
    </row>
    <row r="16" spans="1:11" x14ac:dyDescent="0.2">
      <c r="A16">
        <f t="shared" si="3"/>
        <v>3</v>
      </c>
      <c r="B16" t="str">
        <f>IF(Nafnalisti!B18="","",Nafnalisti!B18)</f>
        <v>Hannes G. Sigurðsson</v>
      </c>
      <c r="C16" t="str">
        <f t="shared" si="4"/>
        <v>Hannes</v>
      </c>
      <c r="D16">
        <f t="shared" ref="D16" si="22">IF(C16="","",COUNTIF(C14:C18,C16))</f>
        <v>1</v>
      </c>
      <c r="E16" t="str">
        <f t="shared" si="9"/>
        <v>Hannes</v>
      </c>
      <c r="F16" t="str">
        <f t="shared" ca="1" si="16"/>
        <v>Páll - Guðmundur - Hannes - Sigurður</v>
      </c>
      <c r="G16" t="str">
        <f t="shared" ref="G16" si="23">E14&amp;" - "&amp;E15&amp;" - "&amp;E16&amp;" - "&amp;E17&amp;" - "&amp;E18</f>
        <v xml:space="preserve">Páll - Guðmundur - Hannes - Sigurður - </v>
      </c>
      <c r="H16" t="str">
        <f t="shared" ref="H16" si="24">IF(E14="","",E14&amp;" - "&amp;E15&amp;" - "&amp;E16&amp;" - "&amp;E17)</f>
        <v>Páll - Guðmundur - Hannes - Sigurður</v>
      </c>
      <c r="I16" t="str">
        <f t="shared" ref="I16" si="25">IF(E14="","",E14&amp;" - "&amp;E15&amp;" - "&amp;E16)</f>
        <v>Páll - Guðmundur - Hannes</v>
      </c>
      <c r="J16" t="str">
        <f t="shared" ref="J16" si="26">IF(E14="","",E14&amp;" - "&amp;E15)</f>
        <v>Páll - Guðmundur</v>
      </c>
      <c r="K16" t="str">
        <f t="shared" ref="K16" si="27">IF(E14="","",E14)</f>
        <v>Páll</v>
      </c>
    </row>
    <row r="17" spans="1:11" x14ac:dyDescent="0.2">
      <c r="A17">
        <f t="shared" si="3"/>
        <v>3</v>
      </c>
      <c r="B17" t="str">
        <f>IF(Nafnalisti!B19="","",Nafnalisti!B19)</f>
        <v>Sigurður I. Hannesson</v>
      </c>
      <c r="C17" t="str">
        <f t="shared" si="4"/>
        <v>Sigurður</v>
      </c>
      <c r="D17">
        <f t="shared" ref="D17" si="28">IF(C17="","",COUNTIF(C14:C18,C17))</f>
        <v>1</v>
      </c>
      <c r="E17" t="str">
        <f t="shared" si="9"/>
        <v>Sigurður</v>
      </c>
      <c r="F17" t="str">
        <f t="shared" ca="1" si="16"/>
        <v>Páll - Guðmundur - Hannes - Sigurður</v>
      </c>
      <c r="G17" t="str">
        <f t="shared" ref="G17" si="29">E14&amp;" - "&amp;E15&amp;" - "&amp;E16&amp;" - "&amp;E17&amp;" - "&amp;E18</f>
        <v xml:space="preserve">Páll - Guðmundur - Hannes - Sigurður - </v>
      </c>
      <c r="H17" t="str">
        <f t="shared" ref="H17" si="30">IF(E14="","",E14&amp;" - "&amp;E15&amp;" - "&amp;E16&amp;" - "&amp;E17)</f>
        <v>Páll - Guðmundur - Hannes - Sigurður</v>
      </c>
      <c r="I17" t="str">
        <f t="shared" ref="I17" si="31">IF(E14="","",E14&amp;" - "&amp;E15&amp;" - "&amp;E16)</f>
        <v>Páll - Guðmundur - Hannes</v>
      </c>
      <c r="J17" t="str">
        <f t="shared" ref="J17" si="32">IF(E14="","",E14&amp;" - "&amp;E15)</f>
        <v>Páll - Guðmundur</v>
      </c>
      <c r="K17" t="str">
        <f t="shared" ref="K17" si="33">IF(E14="","",E14)</f>
        <v>Páll</v>
      </c>
    </row>
    <row r="18" spans="1:11" x14ac:dyDescent="0.2">
      <c r="A18">
        <f t="shared" si="3"/>
        <v>3</v>
      </c>
      <c r="B18" t="str">
        <f>IF(Nafnalisti!B20="","",Nafnalisti!B20)</f>
        <v/>
      </c>
      <c r="C18" t="str">
        <f t="shared" si="4"/>
        <v/>
      </c>
      <c r="D18" t="str">
        <f t="shared" ref="D18" si="34">IF(C18="","",COUNTIF(C14:C18,C18))</f>
        <v/>
      </c>
      <c r="E18" t="str">
        <f t="shared" si="9"/>
        <v/>
      </c>
      <c r="F18" t="str">
        <f t="shared" si="16"/>
        <v/>
      </c>
      <c r="G18" t="str">
        <f t="shared" ref="G18" si="35">E14&amp;" - "&amp;E15&amp;" - "&amp;E16&amp;" - "&amp;E17&amp;" - "&amp;E18</f>
        <v xml:space="preserve">Páll - Guðmundur - Hannes - Sigurður - </v>
      </c>
      <c r="H18" t="str">
        <f t="shared" ref="H18" si="36">IF(E14="","",E14&amp;" - "&amp;E15&amp;" - "&amp;E16&amp;" - "&amp;E17)</f>
        <v>Páll - Guðmundur - Hannes - Sigurður</v>
      </c>
      <c r="I18" t="str">
        <f t="shared" ref="I18" si="37">IF(E14="","",E14&amp;" - "&amp;E15&amp;" - "&amp;E16)</f>
        <v>Páll - Guðmundur - Hannes</v>
      </c>
      <c r="J18" t="str">
        <f t="shared" ref="J18" si="38">IF(E14="","",E14&amp;" - "&amp;E15)</f>
        <v>Páll - Guðmundur</v>
      </c>
      <c r="K18" t="str">
        <f t="shared" ref="K18" si="39">IF(E14="","",E14)</f>
        <v>Páll</v>
      </c>
    </row>
    <row r="19" spans="1:11" x14ac:dyDescent="0.2">
      <c r="A19">
        <f t="shared" si="3"/>
        <v>3</v>
      </c>
      <c r="B19" t="str">
        <f t="shared" ref="B19" ca="1" si="40">F14</f>
        <v>Páll - Guðmundur - Hannes - Sigurður</v>
      </c>
    </row>
    <row r="20" spans="1:11" x14ac:dyDescent="0.2">
      <c r="A20">
        <f t="shared" si="3"/>
        <v>4</v>
      </c>
      <c r="B20" t="str">
        <f>IF(Nafnalisti!B22="","",Nafnalisti!B22)</f>
        <v>Guðmundur Óskar Hauksson</v>
      </c>
      <c r="C20" t="str">
        <f t="shared" ref="C20" si="41">IF(B20="","",LEFT(B20,FIND(" ",B20)-1))</f>
        <v>Guðmundur</v>
      </c>
      <c r="D20">
        <f t="shared" ref="D20" si="42">IF(C20="","",COUNTIF(C20:C24,C20))</f>
        <v>1</v>
      </c>
      <c r="E20" t="str">
        <f t="shared" ref="E20:E24" si="43">IF(B20="","",IF(D20&lt;2,LEFT(B20,FIND(" ",B20)-1),LEFT(B20,FIND(" ",B20)+1)))</f>
        <v>Guðmundur</v>
      </c>
      <c r="F20" t="str">
        <f t="shared" ref="F20" ca="1" si="44">IF(B20="","",OFFSET(F20,0,6-COUNTA(B20:B24)+COUNTIF(D20:D24,"")))</f>
        <v>Guðmundur - Ingimar - Jónas - Kristján - Róbert</v>
      </c>
      <c r="G20" t="str">
        <f t="shared" ref="G20" si="45">IF(E20="","",E20&amp;" - "&amp;E21&amp;" - "&amp;E22&amp;" - "&amp;E23&amp;" - "&amp;E24)</f>
        <v>Guðmundur - Ingimar - Jónas - Kristján - Róbert</v>
      </c>
      <c r="H20" t="str">
        <f t="shared" ref="H20" si="46">IF(E20="","",E20&amp;" - "&amp;E21&amp;" - "&amp;E22&amp;" - "&amp;E23)</f>
        <v>Guðmundur - Ingimar - Jónas - Kristján</v>
      </c>
      <c r="I20" t="str">
        <f t="shared" ref="I20" si="47">IF(E20="","",E20&amp;" - "&amp;E21&amp;" - "&amp;E22)</f>
        <v>Guðmundur - Ingimar - Jónas</v>
      </c>
      <c r="J20" t="str">
        <f t="shared" ref="J20" si="48">IF(E20="","",E20&amp;" - "&amp;E21)</f>
        <v>Guðmundur - Ingimar</v>
      </c>
      <c r="K20" t="str">
        <f t="shared" ref="K20" si="49">IF(E20="","",E20)</f>
        <v>Guðmundur</v>
      </c>
    </row>
    <row r="21" spans="1:11" x14ac:dyDescent="0.2">
      <c r="A21">
        <f t="shared" si="3"/>
        <v>4</v>
      </c>
      <c r="B21" t="str">
        <f>IF(Nafnalisti!B23="","",Nafnalisti!B23)</f>
        <v>Ingimar Þ. Friðriksson</v>
      </c>
      <c r="C21" t="str">
        <f t="shared" si="4"/>
        <v>Ingimar</v>
      </c>
      <c r="D21">
        <f t="shared" ref="D21" si="50">IF(C21="","",COUNTIF(C20:C24,C21))</f>
        <v>1</v>
      </c>
      <c r="E21" t="str">
        <f t="shared" si="43"/>
        <v>Ingimar</v>
      </c>
      <c r="F21" t="str">
        <f t="shared" ref="F21:F84" ca="1" si="51">IF(B21="","",F20)</f>
        <v>Guðmundur - Ingimar - Jónas - Kristján - Róbert</v>
      </c>
      <c r="G21" t="str">
        <f t="shared" ref="G21" si="52">E20&amp;" - "&amp;E21&amp;" - "&amp;E22&amp;" - "&amp;E23&amp;" - "&amp;E24</f>
        <v>Guðmundur - Ingimar - Jónas - Kristján - Róbert</v>
      </c>
      <c r="H21" t="str">
        <f t="shared" ref="H21" si="53">IF(E20="","",E20&amp;" - "&amp;E21&amp;" - "&amp;E22&amp;" - "&amp;E23)</f>
        <v>Guðmundur - Ingimar - Jónas - Kristján</v>
      </c>
      <c r="I21" t="str">
        <f t="shared" ref="I21" si="54">IF(E20="","",E20&amp;" - "&amp;E21&amp;" - "&amp;E22)</f>
        <v>Guðmundur - Ingimar - Jónas</v>
      </c>
      <c r="J21" t="str">
        <f t="shared" ref="J21" si="55">IF(E20="","",E20&amp;" - "&amp;E21)</f>
        <v>Guðmundur - Ingimar</v>
      </c>
      <c r="K21" t="str">
        <f t="shared" ref="K21" si="56">IF(E20="","",E20)</f>
        <v>Guðmundur</v>
      </c>
    </row>
    <row r="22" spans="1:11" x14ac:dyDescent="0.2">
      <c r="A22">
        <f t="shared" si="3"/>
        <v>4</v>
      </c>
      <c r="B22" t="str">
        <f>IF(Nafnalisti!B24="","",Nafnalisti!B24)</f>
        <v>Jónas Gunnarsson</v>
      </c>
      <c r="C22" t="str">
        <f t="shared" si="4"/>
        <v>Jónas</v>
      </c>
      <c r="D22">
        <f t="shared" ref="D22" si="57">IF(C22="","",COUNTIF(C20:C24,C22))</f>
        <v>1</v>
      </c>
      <c r="E22" t="str">
        <f t="shared" si="43"/>
        <v>Jónas</v>
      </c>
      <c r="F22" t="str">
        <f t="shared" ca="1" si="51"/>
        <v>Guðmundur - Ingimar - Jónas - Kristján - Róbert</v>
      </c>
      <c r="G22" t="str">
        <f t="shared" ref="G22" si="58">E20&amp;" - "&amp;E21&amp;" - "&amp;E22&amp;" - "&amp;E23&amp;" - "&amp;E24</f>
        <v>Guðmundur - Ingimar - Jónas - Kristján - Róbert</v>
      </c>
      <c r="H22" t="str">
        <f t="shared" ref="H22" si="59">IF(E20="","",E20&amp;" - "&amp;E21&amp;" - "&amp;E22&amp;" - "&amp;E23)</f>
        <v>Guðmundur - Ingimar - Jónas - Kristján</v>
      </c>
      <c r="I22" t="str">
        <f t="shared" ref="I22" si="60">IF(E20="","",E20&amp;" - "&amp;E21&amp;" - "&amp;E22)</f>
        <v>Guðmundur - Ingimar - Jónas</v>
      </c>
      <c r="J22" t="str">
        <f t="shared" ref="J22" si="61">IF(E20="","",E20&amp;" - "&amp;E21)</f>
        <v>Guðmundur - Ingimar</v>
      </c>
      <c r="K22" t="str">
        <f t="shared" ref="K22" si="62">IF(E20="","",E20)</f>
        <v>Guðmundur</v>
      </c>
    </row>
    <row r="23" spans="1:11" x14ac:dyDescent="0.2">
      <c r="A23">
        <f t="shared" si="3"/>
        <v>4</v>
      </c>
      <c r="B23" t="str">
        <f>IF(Nafnalisti!B25="","",Nafnalisti!B25)</f>
        <v>Kristján Ólafsson</v>
      </c>
      <c r="C23" t="str">
        <f t="shared" si="4"/>
        <v>Kristján</v>
      </c>
      <c r="D23">
        <f t="shared" ref="D23" si="63">IF(C23="","",COUNTIF(C20:C24,C23))</f>
        <v>1</v>
      </c>
      <c r="E23" t="str">
        <f t="shared" si="43"/>
        <v>Kristján</v>
      </c>
      <c r="F23" t="str">
        <f t="shared" ca="1" si="51"/>
        <v>Guðmundur - Ingimar - Jónas - Kristján - Róbert</v>
      </c>
      <c r="G23" t="str">
        <f t="shared" ref="G23" si="64">E20&amp;" - "&amp;E21&amp;" - "&amp;E22&amp;" - "&amp;E23&amp;" - "&amp;E24</f>
        <v>Guðmundur - Ingimar - Jónas - Kristján - Róbert</v>
      </c>
      <c r="H23" t="str">
        <f t="shared" ref="H23" si="65">IF(E20="","",E20&amp;" - "&amp;E21&amp;" - "&amp;E22&amp;" - "&amp;E23)</f>
        <v>Guðmundur - Ingimar - Jónas - Kristján</v>
      </c>
      <c r="I23" t="str">
        <f t="shared" ref="I23" si="66">IF(E20="","",E20&amp;" - "&amp;E21&amp;" - "&amp;E22)</f>
        <v>Guðmundur - Ingimar - Jónas</v>
      </c>
      <c r="J23" t="str">
        <f t="shared" ref="J23" si="67">IF(E20="","",E20&amp;" - "&amp;E21)</f>
        <v>Guðmundur - Ingimar</v>
      </c>
      <c r="K23" t="str">
        <f t="shared" ref="K23" si="68">IF(E20="","",E20)</f>
        <v>Guðmundur</v>
      </c>
    </row>
    <row r="24" spans="1:11" x14ac:dyDescent="0.2">
      <c r="A24">
        <f t="shared" si="3"/>
        <v>4</v>
      </c>
      <c r="B24" t="str">
        <f>IF(Nafnalisti!B26="","",Nafnalisti!B26)</f>
        <v>Róbert Arnþórsson</v>
      </c>
      <c r="C24" t="str">
        <f t="shared" si="4"/>
        <v>Róbert</v>
      </c>
      <c r="D24">
        <f t="shared" ref="D24" si="69">IF(C24="","",COUNTIF(C20:C24,C24))</f>
        <v>1</v>
      </c>
      <c r="E24" t="str">
        <f t="shared" si="43"/>
        <v>Róbert</v>
      </c>
      <c r="F24" t="str">
        <f t="shared" ca="1" si="51"/>
        <v>Guðmundur - Ingimar - Jónas - Kristján - Róbert</v>
      </c>
      <c r="G24" t="str">
        <f t="shared" ref="G24" si="70">E20&amp;" - "&amp;E21&amp;" - "&amp;E22&amp;" - "&amp;E23&amp;" - "&amp;E24</f>
        <v>Guðmundur - Ingimar - Jónas - Kristján - Róbert</v>
      </c>
      <c r="H24" t="str">
        <f t="shared" ref="H24" si="71">IF(E20="","",E20&amp;" - "&amp;E21&amp;" - "&amp;E22&amp;" - "&amp;E23)</f>
        <v>Guðmundur - Ingimar - Jónas - Kristján</v>
      </c>
      <c r="I24" t="str">
        <f t="shared" ref="I24" si="72">IF(E20="","",E20&amp;" - "&amp;E21&amp;" - "&amp;E22)</f>
        <v>Guðmundur - Ingimar - Jónas</v>
      </c>
      <c r="J24" t="str">
        <f t="shared" ref="J24" si="73">IF(E20="","",E20&amp;" - "&amp;E21)</f>
        <v>Guðmundur - Ingimar</v>
      </c>
      <c r="K24" t="str">
        <f t="shared" ref="K24" si="74">IF(E20="","",E20)</f>
        <v>Guðmundur</v>
      </c>
    </row>
    <row r="25" spans="1:11" x14ac:dyDescent="0.2">
      <c r="A25">
        <f t="shared" si="3"/>
        <v>4</v>
      </c>
      <c r="B25" t="str">
        <f t="shared" ref="B25" ca="1" si="75">F20</f>
        <v>Guðmundur - Ingimar - Jónas - Kristján - Róbert</v>
      </c>
    </row>
    <row r="26" spans="1:11" x14ac:dyDescent="0.2">
      <c r="A26">
        <f t="shared" si="3"/>
        <v>5</v>
      </c>
      <c r="B26" t="str">
        <f>IF(Nafnalisti!B28="","",Nafnalisti!B28)</f>
        <v>Guðmundur Ó. Guðmundsson</v>
      </c>
      <c r="C26" t="str">
        <f t="shared" ref="C26" si="76">IF(B26="","",LEFT(B26,FIND(" ",B26)-1))</f>
        <v>Guðmundur</v>
      </c>
      <c r="D26">
        <f t="shared" ref="D26" si="77">IF(C26="","",COUNTIF(C26:C30,C26))</f>
        <v>2</v>
      </c>
      <c r="E26" t="str">
        <f t="shared" ref="E26:E30" si="78">IF(B26="","",IF(D26&lt;2,LEFT(B26,FIND(" ",B26)-1),LEFT(B26,FIND(" ",B26)+1)))</f>
        <v>Guðmundur Ó</v>
      </c>
      <c r="F26" t="str">
        <f t="shared" ref="F26" ca="1" si="79">IF(B26="","",OFFSET(F26,0,6-COUNTA(B26:B30)+COUNTIF(D26:D30,"")))</f>
        <v>Guðmundur Ó - Guðmundur S - Ragnar - Ríkharður</v>
      </c>
      <c r="G26" t="str">
        <f t="shared" ref="G26" si="80">IF(E26="","",E26&amp;" - "&amp;E27&amp;" - "&amp;E28&amp;" - "&amp;E29&amp;" - "&amp;E30)</f>
        <v xml:space="preserve">Guðmundur Ó - Guðmundur S - Ragnar - Ríkharður - </v>
      </c>
      <c r="H26" t="str">
        <f t="shared" ref="H26" si="81">IF(E26="","",E26&amp;" - "&amp;E27&amp;" - "&amp;E28&amp;" - "&amp;E29)</f>
        <v>Guðmundur Ó - Guðmundur S - Ragnar - Ríkharður</v>
      </c>
      <c r="I26" t="str">
        <f t="shared" ref="I26" si="82">IF(E26="","",E26&amp;" - "&amp;E27&amp;" - "&amp;E28)</f>
        <v>Guðmundur Ó - Guðmundur S - Ragnar</v>
      </c>
      <c r="J26" t="str">
        <f t="shared" ref="J26" si="83">IF(E26="","",E26&amp;" - "&amp;E27)</f>
        <v>Guðmundur Ó - Guðmundur S</v>
      </c>
      <c r="K26" t="str">
        <f t="shared" ref="K26" si="84">IF(E26="","",E26)</f>
        <v>Guðmundur Ó</v>
      </c>
    </row>
    <row r="27" spans="1:11" x14ac:dyDescent="0.2">
      <c r="A27">
        <f t="shared" si="3"/>
        <v>5</v>
      </c>
      <c r="B27" t="str">
        <f>IF(Nafnalisti!B29="","",Nafnalisti!B29)</f>
        <v>Guðmundur S. Guðmundsson</v>
      </c>
      <c r="C27" t="str">
        <f t="shared" si="4"/>
        <v>Guðmundur</v>
      </c>
      <c r="D27">
        <f t="shared" ref="D27" si="85">IF(C27="","",COUNTIF(C26:C30,C27))</f>
        <v>2</v>
      </c>
      <c r="E27" t="str">
        <f t="shared" si="78"/>
        <v>Guðmundur S</v>
      </c>
      <c r="F27" t="str">
        <f t="shared" ca="1" si="51"/>
        <v>Guðmundur Ó - Guðmundur S - Ragnar - Ríkharður</v>
      </c>
      <c r="G27" t="str">
        <f t="shared" ref="G27" si="86">E26&amp;" - "&amp;E27&amp;" - "&amp;E28&amp;" - "&amp;E29&amp;" - "&amp;E30</f>
        <v xml:space="preserve">Guðmundur Ó - Guðmundur S - Ragnar - Ríkharður - </v>
      </c>
      <c r="H27" t="str">
        <f t="shared" ref="H27" si="87">IF(E26="","",E26&amp;" - "&amp;E27&amp;" - "&amp;E28&amp;" - "&amp;E29)</f>
        <v>Guðmundur Ó - Guðmundur S - Ragnar - Ríkharður</v>
      </c>
      <c r="I27" t="str">
        <f t="shared" ref="I27" si="88">IF(E26="","",E26&amp;" - "&amp;E27&amp;" - "&amp;E28)</f>
        <v>Guðmundur Ó - Guðmundur S - Ragnar</v>
      </c>
      <c r="J27" t="str">
        <f t="shared" ref="J27" si="89">IF(E26="","",E26&amp;" - "&amp;E27)</f>
        <v>Guðmundur Ó - Guðmundur S</v>
      </c>
      <c r="K27" t="str">
        <f t="shared" ref="K27" si="90">IF(E26="","",E26)</f>
        <v>Guðmundur Ó</v>
      </c>
    </row>
    <row r="28" spans="1:11" x14ac:dyDescent="0.2">
      <c r="A28">
        <f t="shared" si="3"/>
        <v>5</v>
      </c>
      <c r="B28" t="str">
        <f>IF(Nafnalisti!B30="","",Nafnalisti!B30)</f>
        <v>Ragnar Ólafsson</v>
      </c>
      <c r="C28" t="str">
        <f t="shared" si="4"/>
        <v>Ragnar</v>
      </c>
      <c r="D28">
        <f t="shared" ref="D28" si="91">IF(C28="","",COUNTIF(C26:C30,C28))</f>
        <v>1</v>
      </c>
      <c r="E28" t="str">
        <f t="shared" si="78"/>
        <v>Ragnar</v>
      </c>
      <c r="F28" t="str">
        <f t="shared" ca="1" si="51"/>
        <v>Guðmundur Ó - Guðmundur S - Ragnar - Ríkharður</v>
      </c>
      <c r="G28" t="str">
        <f t="shared" ref="G28" si="92">E26&amp;" - "&amp;E27&amp;" - "&amp;E28&amp;" - "&amp;E29&amp;" - "&amp;E30</f>
        <v xml:space="preserve">Guðmundur Ó - Guðmundur S - Ragnar - Ríkharður - </v>
      </c>
      <c r="H28" t="str">
        <f t="shared" ref="H28" si="93">IF(E26="","",E26&amp;" - "&amp;E27&amp;" - "&amp;E28&amp;" - "&amp;E29)</f>
        <v>Guðmundur Ó - Guðmundur S - Ragnar - Ríkharður</v>
      </c>
      <c r="I28" t="str">
        <f t="shared" ref="I28" si="94">IF(E26="","",E26&amp;" - "&amp;E27&amp;" - "&amp;E28)</f>
        <v>Guðmundur Ó - Guðmundur S - Ragnar</v>
      </c>
      <c r="J28" t="str">
        <f t="shared" ref="J28" si="95">IF(E26="","",E26&amp;" - "&amp;E27)</f>
        <v>Guðmundur Ó - Guðmundur S</v>
      </c>
      <c r="K28" t="str">
        <f t="shared" ref="K28" si="96">IF(E26="","",E26)</f>
        <v>Guðmundur Ó</v>
      </c>
    </row>
    <row r="29" spans="1:11" x14ac:dyDescent="0.2">
      <c r="A29">
        <f t="shared" si="3"/>
        <v>5</v>
      </c>
      <c r="B29" t="str">
        <f>IF(Nafnalisti!B31="","",Nafnalisti!B31)</f>
        <v>Ríkharður Traustason</v>
      </c>
      <c r="C29" t="str">
        <f t="shared" si="4"/>
        <v>Ríkharður</v>
      </c>
      <c r="D29">
        <f t="shared" ref="D29" si="97">IF(C29="","",COUNTIF(C26:C30,C29))</f>
        <v>1</v>
      </c>
      <c r="E29" t="str">
        <f t="shared" si="78"/>
        <v>Ríkharður</v>
      </c>
      <c r="F29" t="str">
        <f t="shared" ca="1" si="51"/>
        <v>Guðmundur Ó - Guðmundur S - Ragnar - Ríkharður</v>
      </c>
      <c r="G29" t="str">
        <f t="shared" ref="G29" si="98">E26&amp;" - "&amp;E27&amp;" - "&amp;E28&amp;" - "&amp;E29&amp;" - "&amp;E30</f>
        <v xml:space="preserve">Guðmundur Ó - Guðmundur S - Ragnar - Ríkharður - </v>
      </c>
      <c r="H29" t="str">
        <f t="shared" ref="H29" si="99">IF(E26="","",E26&amp;" - "&amp;E27&amp;" - "&amp;E28&amp;" - "&amp;E29)</f>
        <v>Guðmundur Ó - Guðmundur S - Ragnar - Ríkharður</v>
      </c>
      <c r="I29" t="str">
        <f t="shared" ref="I29" si="100">IF(E26="","",E26&amp;" - "&amp;E27&amp;" - "&amp;E28)</f>
        <v>Guðmundur Ó - Guðmundur S - Ragnar</v>
      </c>
      <c r="J29" t="str">
        <f t="shared" ref="J29" si="101">IF(E26="","",E26&amp;" - "&amp;E27)</f>
        <v>Guðmundur Ó - Guðmundur S</v>
      </c>
      <c r="K29" t="str">
        <f t="shared" ref="K29" si="102">IF(E26="","",E26)</f>
        <v>Guðmundur Ó</v>
      </c>
    </row>
    <row r="30" spans="1:11" x14ac:dyDescent="0.2">
      <c r="A30">
        <f t="shared" si="3"/>
        <v>5</v>
      </c>
      <c r="B30" t="str">
        <f>IF(Nafnalisti!B32="","",Nafnalisti!B32)</f>
        <v/>
      </c>
      <c r="C30" t="str">
        <f t="shared" si="4"/>
        <v/>
      </c>
      <c r="D30" t="str">
        <f t="shared" ref="D30" si="103">IF(C30="","",COUNTIF(C26:C30,C30))</f>
        <v/>
      </c>
      <c r="E30" t="str">
        <f t="shared" si="78"/>
        <v/>
      </c>
      <c r="F30" t="str">
        <f t="shared" si="51"/>
        <v/>
      </c>
      <c r="G30" t="str">
        <f t="shared" ref="G30" si="104">E26&amp;" - "&amp;E27&amp;" - "&amp;E28&amp;" - "&amp;E29&amp;" - "&amp;E30</f>
        <v xml:space="preserve">Guðmundur Ó - Guðmundur S - Ragnar - Ríkharður - </v>
      </c>
      <c r="H30" t="str">
        <f t="shared" ref="H30" si="105">IF(E26="","",E26&amp;" - "&amp;E27&amp;" - "&amp;E28&amp;" - "&amp;E29)</f>
        <v>Guðmundur Ó - Guðmundur S - Ragnar - Ríkharður</v>
      </c>
      <c r="I30" t="str">
        <f t="shared" ref="I30" si="106">IF(E26="","",E26&amp;" - "&amp;E27&amp;" - "&amp;E28)</f>
        <v>Guðmundur Ó - Guðmundur S - Ragnar</v>
      </c>
      <c r="J30" t="str">
        <f t="shared" ref="J30" si="107">IF(E26="","",E26&amp;" - "&amp;E27)</f>
        <v>Guðmundur Ó - Guðmundur S</v>
      </c>
      <c r="K30" t="str">
        <f t="shared" ref="K30" si="108">IF(E26="","",E26)</f>
        <v>Guðmundur Ó</v>
      </c>
    </row>
    <row r="31" spans="1:11" x14ac:dyDescent="0.2">
      <c r="A31">
        <f t="shared" si="3"/>
        <v>5</v>
      </c>
      <c r="B31" t="str">
        <f t="shared" ref="B31" ca="1" si="109">F26</f>
        <v>Guðmundur Ó - Guðmundur S - Ragnar - Ríkharður</v>
      </c>
    </row>
    <row r="32" spans="1:11" x14ac:dyDescent="0.2">
      <c r="A32">
        <f t="shared" si="3"/>
        <v>6</v>
      </c>
      <c r="B32" t="str">
        <f>IF(Nafnalisti!B34="","",Nafnalisti!B34)</f>
        <v>Einar Bragi Indriðason</v>
      </c>
      <c r="C32" t="str">
        <f t="shared" ref="C32" si="110">IF(B32="","",LEFT(B32,FIND(" ",B32)-1))</f>
        <v>Einar</v>
      </c>
      <c r="D32">
        <f t="shared" ref="D32" si="111">IF(C32="","",COUNTIF(C32:C36,C32))</f>
        <v>2</v>
      </c>
      <c r="E32" t="str">
        <f t="shared" ref="E32:E36" si="112">IF(B32="","",IF(D32&lt;2,LEFT(B32,FIND(" ",B32)-1),LEFT(B32,FIND(" ",B32)+1)))</f>
        <v>Einar B</v>
      </c>
      <c r="F32" t="str">
        <f t="shared" ref="F32" ca="1" si="113">IF(B32="","",OFFSET(F32,0,6-COUNTA(B32:B36)+COUNTIF(D32:D36,"")))</f>
        <v>Einar B - Einar L - Hannes - Þorfinnur</v>
      </c>
      <c r="G32" t="str">
        <f t="shared" ref="G32" si="114">IF(E32="","",E32&amp;" - "&amp;E33&amp;" - "&amp;E34&amp;" - "&amp;E35&amp;" - "&amp;E36)</f>
        <v xml:space="preserve">Einar B - Einar L - Hannes - Þorfinnur - </v>
      </c>
      <c r="H32" t="str">
        <f t="shared" ref="H32" si="115">IF(E32="","",E32&amp;" - "&amp;E33&amp;" - "&amp;E34&amp;" - "&amp;E35)</f>
        <v>Einar B - Einar L - Hannes - Þorfinnur</v>
      </c>
      <c r="I32" t="str">
        <f t="shared" ref="I32" si="116">IF(E32="","",E32&amp;" - "&amp;E33&amp;" - "&amp;E34)</f>
        <v>Einar B - Einar L - Hannes</v>
      </c>
      <c r="J32" t="str">
        <f t="shared" ref="J32" si="117">IF(E32="","",E32&amp;" - "&amp;E33)</f>
        <v>Einar B - Einar L</v>
      </c>
      <c r="K32" t="str">
        <f t="shared" ref="K32" si="118">IF(E32="","",E32)</f>
        <v>Einar B</v>
      </c>
    </row>
    <row r="33" spans="1:11" x14ac:dyDescent="0.2">
      <c r="A33">
        <f t="shared" si="3"/>
        <v>6</v>
      </c>
      <c r="B33" t="str">
        <f>IF(Nafnalisti!B35="","",Nafnalisti!B35)</f>
        <v>Einar Long</v>
      </c>
      <c r="C33" t="str">
        <f t="shared" si="4"/>
        <v>Einar</v>
      </c>
      <c r="D33">
        <f t="shared" ref="D33" si="119">IF(C33="","",COUNTIF(C32:C36,C33))</f>
        <v>2</v>
      </c>
      <c r="E33" t="str">
        <f t="shared" si="112"/>
        <v>Einar L</v>
      </c>
      <c r="F33" t="str">
        <f t="shared" ca="1" si="51"/>
        <v>Einar B - Einar L - Hannes - Þorfinnur</v>
      </c>
      <c r="G33" t="str">
        <f t="shared" ref="G33" si="120">E32&amp;" - "&amp;E33&amp;" - "&amp;E34&amp;" - "&amp;E35&amp;" - "&amp;E36</f>
        <v xml:space="preserve">Einar B - Einar L - Hannes - Þorfinnur - </v>
      </c>
      <c r="H33" t="str">
        <f t="shared" ref="H33" si="121">IF(E32="","",E32&amp;" - "&amp;E33&amp;" - "&amp;E34&amp;" - "&amp;E35)</f>
        <v>Einar B - Einar L - Hannes - Þorfinnur</v>
      </c>
      <c r="I33" t="str">
        <f t="shared" ref="I33" si="122">IF(E32="","",E32&amp;" - "&amp;E33&amp;" - "&amp;E34)</f>
        <v>Einar B - Einar L - Hannes</v>
      </c>
      <c r="J33" t="str">
        <f t="shared" ref="J33" si="123">IF(E32="","",E32&amp;" - "&amp;E33)</f>
        <v>Einar B - Einar L</v>
      </c>
      <c r="K33" t="str">
        <f t="shared" ref="K33" si="124">IF(E32="","",E32)</f>
        <v>Einar B</v>
      </c>
    </row>
    <row r="34" spans="1:11" x14ac:dyDescent="0.2">
      <c r="A34">
        <f t="shared" si="3"/>
        <v>6</v>
      </c>
      <c r="B34" t="str">
        <f>IF(Nafnalisti!B36="","",Nafnalisti!B36)</f>
        <v>Hannes Eyvindsson</v>
      </c>
      <c r="C34" t="str">
        <f t="shared" si="4"/>
        <v>Hannes</v>
      </c>
      <c r="D34">
        <f t="shared" ref="D34" si="125">IF(C34="","",COUNTIF(C32:C36,C34))</f>
        <v>1</v>
      </c>
      <c r="E34" t="str">
        <f t="shared" si="112"/>
        <v>Hannes</v>
      </c>
      <c r="F34" t="str">
        <f t="shared" ca="1" si="51"/>
        <v>Einar B - Einar L - Hannes - Þorfinnur</v>
      </c>
      <c r="G34" t="str">
        <f t="shared" ref="G34" si="126">E32&amp;" - "&amp;E33&amp;" - "&amp;E34&amp;" - "&amp;E35&amp;" - "&amp;E36</f>
        <v xml:space="preserve">Einar B - Einar L - Hannes - Þorfinnur - </v>
      </c>
      <c r="H34" t="str">
        <f t="shared" ref="H34" si="127">IF(E32="","",E32&amp;" - "&amp;E33&amp;" - "&amp;E34&amp;" - "&amp;E35)</f>
        <v>Einar B - Einar L - Hannes - Þorfinnur</v>
      </c>
      <c r="I34" t="str">
        <f t="shared" ref="I34" si="128">IF(E32="","",E32&amp;" - "&amp;E33&amp;" - "&amp;E34)</f>
        <v>Einar B - Einar L - Hannes</v>
      </c>
      <c r="J34" t="str">
        <f t="shared" ref="J34" si="129">IF(E32="","",E32&amp;" - "&amp;E33)</f>
        <v>Einar B - Einar L</v>
      </c>
      <c r="K34" t="str">
        <f t="shared" ref="K34" si="130">IF(E32="","",E32)</f>
        <v>Einar B</v>
      </c>
    </row>
    <row r="35" spans="1:11" x14ac:dyDescent="0.2">
      <c r="A35">
        <f t="shared" si="3"/>
        <v>6</v>
      </c>
      <c r="B35" t="str">
        <f>IF(Nafnalisti!B37="","",Nafnalisti!B37)</f>
        <v>Þorfinnur Hannesson</v>
      </c>
      <c r="C35" t="str">
        <f t="shared" si="4"/>
        <v>Þorfinnur</v>
      </c>
      <c r="D35">
        <f t="shared" ref="D35" si="131">IF(C35="","",COUNTIF(C32:C36,C35))</f>
        <v>1</v>
      </c>
      <c r="E35" t="str">
        <f t="shared" si="112"/>
        <v>Þorfinnur</v>
      </c>
      <c r="F35" t="str">
        <f t="shared" ca="1" si="51"/>
        <v>Einar B - Einar L - Hannes - Þorfinnur</v>
      </c>
      <c r="G35" t="str">
        <f t="shared" ref="G35" si="132">E32&amp;" - "&amp;E33&amp;" - "&amp;E34&amp;" - "&amp;E35&amp;" - "&amp;E36</f>
        <v xml:space="preserve">Einar B - Einar L - Hannes - Þorfinnur - </v>
      </c>
      <c r="H35" t="str">
        <f t="shared" ref="H35" si="133">IF(E32="","",E32&amp;" - "&amp;E33&amp;" - "&amp;E34&amp;" - "&amp;E35)</f>
        <v>Einar B - Einar L - Hannes - Þorfinnur</v>
      </c>
      <c r="I35" t="str">
        <f t="shared" ref="I35" si="134">IF(E32="","",E32&amp;" - "&amp;E33&amp;" - "&amp;E34)</f>
        <v>Einar B - Einar L - Hannes</v>
      </c>
      <c r="J35" t="str">
        <f t="shared" ref="J35" si="135">IF(E32="","",E32&amp;" - "&amp;E33)</f>
        <v>Einar B - Einar L</v>
      </c>
      <c r="K35" t="str">
        <f t="shared" ref="K35" si="136">IF(E32="","",E32)</f>
        <v>Einar B</v>
      </c>
    </row>
    <row r="36" spans="1:11" x14ac:dyDescent="0.2">
      <c r="A36">
        <f t="shared" si="3"/>
        <v>6</v>
      </c>
      <c r="B36" t="str">
        <f>IF(Nafnalisti!B38="","",Nafnalisti!B38)</f>
        <v/>
      </c>
      <c r="C36" t="str">
        <f t="shared" si="4"/>
        <v/>
      </c>
      <c r="D36" t="str">
        <f t="shared" ref="D36" si="137">IF(C36="","",COUNTIF(C32:C36,C36))</f>
        <v/>
      </c>
      <c r="E36" t="str">
        <f t="shared" si="112"/>
        <v/>
      </c>
      <c r="F36" t="str">
        <f t="shared" si="51"/>
        <v/>
      </c>
      <c r="G36" t="str">
        <f t="shared" ref="G36" si="138">E32&amp;" - "&amp;E33&amp;" - "&amp;E34&amp;" - "&amp;E35&amp;" - "&amp;E36</f>
        <v xml:space="preserve">Einar B - Einar L - Hannes - Þorfinnur - </v>
      </c>
      <c r="H36" t="str">
        <f t="shared" ref="H36" si="139">IF(E32="","",E32&amp;" - "&amp;E33&amp;" - "&amp;E34&amp;" - "&amp;E35)</f>
        <v>Einar B - Einar L - Hannes - Þorfinnur</v>
      </c>
      <c r="I36" t="str">
        <f t="shared" ref="I36" si="140">IF(E32="","",E32&amp;" - "&amp;E33&amp;" - "&amp;E34)</f>
        <v>Einar B - Einar L - Hannes</v>
      </c>
      <c r="J36" t="str">
        <f t="shared" ref="J36" si="141">IF(E32="","",E32&amp;" - "&amp;E33)</f>
        <v>Einar B - Einar L</v>
      </c>
      <c r="K36" t="str">
        <f t="shared" ref="K36" si="142">IF(E32="","",E32)</f>
        <v>Einar B</v>
      </c>
    </row>
    <row r="37" spans="1:11" x14ac:dyDescent="0.2">
      <c r="A37">
        <f t="shared" si="3"/>
        <v>6</v>
      </c>
      <c r="B37" t="str">
        <f t="shared" ref="B37" ca="1" si="143">F32</f>
        <v>Einar B - Einar L - Hannes - Þorfinnur</v>
      </c>
    </row>
    <row r="38" spans="1:11" x14ac:dyDescent="0.2">
      <c r="A38">
        <f t="shared" si="3"/>
        <v>7</v>
      </c>
      <c r="B38" t="str">
        <f>IF(Nafnalisti!B40="","",Nafnalisti!B40)</f>
        <v>Árni Freyr Sigurjónsson</v>
      </c>
      <c r="C38" t="str">
        <f t="shared" ref="C38" si="144">IF(B38="","",LEFT(B38,FIND(" ",B38)-1))</f>
        <v>Árni</v>
      </c>
      <c r="D38">
        <f t="shared" ref="D38" si="145">IF(C38="","",COUNTIF(C38:C42,C38))</f>
        <v>1</v>
      </c>
      <c r="E38" t="str">
        <f t="shared" ref="E38:E42" si="146">IF(B38="","",IF(D38&lt;2,LEFT(B38,FIND(" ",B38)-1),LEFT(B38,FIND(" ",B38)+1)))</f>
        <v>Árni</v>
      </c>
      <c r="F38" t="str">
        <f t="shared" ref="F38" ca="1" si="147">IF(B38="","",OFFSET(F38,0,6-COUNTA(B38:B42)+COUNTIF(D38:D42,"")))</f>
        <v>Árni - Ásgeir - Sigurjón - Þórarinn</v>
      </c>
      <c r="G38" t="str">
        <f t="shared" ref="G38" si="148">IF(E38="","",E38&amp;" - "&amp;E39&amp;" - "&amp;E40&amp;" - "&amp;E41&amp;" - "&amp;E42)</f>
        <v xml:space="preserve">Árni - Ásgeir - Sigurjón - Þórarinn - </v>
      </c>
      <c r="H38" t="str">
        <f t="shared" ref="H38" si="149">IF(E38="","",E38&amp;" - "&amp;E39&amp;" - "&amp;E40&amp;" - "&amp;E41)</f>
        <v>Árni - Ásgeir - Sigurjón - Þórarinn</v>
      </c>
      <c r="I38" t="str">
        <f t="shared" ref="I38" si="150">IF(E38="","",E38&amp;" - "&amp;E39&amp;" - "&amp;E40)</f>
        <v>Árni - Ásgeir - Sigurjón</v>
      </c>
      <c r="J38" t="str">
        <f t="shared" ref="J38" si="151">IF(E38="","",E38&amp;" - "&amp;E39)</f>
        <v>Árni - Ásgeir</v>
      </c>
      <c r="K38" t="str">
        <f t="shared" ref="K38" si="152">IF(E38="","",E38)</f>
        <v>Árni</v>
      </c>
    </row>
    <row r="39" spans="1:11" x14ac:dyDescent="0.2">
      <c r="A39">
        <f t="shared" si="3"/>
        <v>7</v>
      </c>
      <c r="B39" t="str">
        <f>IF(Nafnalisti!B41="","",Nafnalisti!B41)</f>
        <v>Ásgeir Karlsson</v>
      </c>
      <c r="C39" t="str">
        <f t="shared" si="4"/>
        <v>Ásgeir</v>
      </c>
      <c r="D39">
        <f t="shared" ref="D39" si="153">IF(C39="","",COUNTIF(C38:C42,C39))</f>
        <v>1</v>
      </c>
      <c r="E39" t="str">
        <f t="shared" si="146"/>
        <v>Ásgeir</v>
      </c>
      <c r="F39" t="str">
        <f t="shared" ca="1" si="51"/>
        <v>Árni - Ásgeir - Sigurjón - Þórarinn</v>
      </c>
      <c r="G39" t="str">
        <f t="shared" ref="G39" si="154">E38&amp;" - "&amp;E39&amp;" - "&amp;E40&amp;" - "&amp;E41&amp;" - "&amp;E42</f>
        <v xml:space="preserve">Árni - Ásgeir - Sigurjón - Þórarinn - </v>
      </c>
      <c r="H39" t="str">
        <f t="shared" ref="H39" si="155">IF(E38="","",E38&amp;" - "&amp;E39&amp;" - "&amp;E40&amp;" - "&amp;E41)</f>
        <v>Árni - Ásgeir - Sigurjón - Þórarinn</v>
      </c>
      <c r="I39" t="str">
        <f t="shared" ref="I39" si="156">IF(E38="","",E38&amp;" - "&amp;E39&amp;" - "&amp;E40)</f>
        <v>Árni - Ásgeir - Sigurjón</v>
      </c>
      <c r="J39" t="str">
        <f t="shared" ref="J39" si="157">IF(E38="","",E38&amp;" - "&amp;E39)</f>
        <v>Árni - Ásgeir</v>
      </c>
      <c r="K39" t="str">
        <f t="shared" ref="K39" si="158">IF(E38="","",E38)</f>
        <v>Árni</v>
      </c>
    </row>
    <row r="40" spans="1:11" x14ac:dyDescent="0.2">
      <c r="A40">
        <f t="shared" si="3"/>
        <v>7</v>
      </c>
      <c r="B40" t="str">
        <f>IF(Nafnalisti!B42="","",Nafnalisti!B42)</f>
        <v>Sigurjón Árni Ólafsson</v>
      </c>
      <c r="C40" t="str">
        <f t="shared" si="4"/>
        <v>Sigurjón</v>
      </c>
      <c r="D40">
        <f t="shared" ref="D40" si="159">IF(C40="","",COUNTIF(C38:C42,C40))</f>
        <v>1</v>
      </c>
      <c r="E40" t="str">
        <f t="shared" si="146"/>
        <v>Sigurjón</v>
      </c>
      <c r="F40" t="str">
        <f t="shared" ca="1" si="51"/>
        <v>Árni - Ásgeir - Sigurjón - Þórarinn</v>
      </c>
      <c r="G40" t="str">
        <f t="shared" ref="G40" si="160">E38&amp;" - "&amp;E39&amp;" - "&amp;E40&amp;" - "&amp;E41&amp;" - "&amp;E42</f>
        <v xml:space="preserve">Árni - Ásgeir - Sigurjón - Þórarinn - </v>
      </c>
      <c r="H40" t="str">
        <f t="shared" ref="H40" si="161">IF(E38="","",E38&amp;" - "&amp;E39&amp;" - "&amp;E40&amp;" - "&amp;E41)</f>
        <v>Árni - Ásgeir - Sigurjón - Þórarinn</v>
      </c>
      <c r="I40" t="str">
        <f t="shared" ref="I40" si="162">IF(E38="","",E38&amp;" - "&amp;E39&amp;" - "&amp;E40)</f>
        <v>Árni - Ásgeir - Sigurjón</v>
      </c>
      <c r="J40" t="str">
        <f t="shared" ref="J40" si="163">IF(E38="","",E38&amp;" - "&amp;E39)</f>
        <v>Árni - Ásgeir</v>
      </c>
      <c r="K40" t="str">
        <f t="shared" ref="K40" si="164">IF(E38="","",E38)</f>
        <v>Árni</v>
      </c>
    </row>
    <row r="41" spans="1:11" x14ac:dyDescent="0.2">
      <c r="A41">
        <f t="shared" si="3"/>
        <v>7</v>
      </c>
      <c r="B41" t="str">
        <f>IF(Nafnalisti!B43="","",Nafnalisti!B43)</f>
        <v>Þórarinn Már Þorbjörnsson</v>
      </c>
      <c r="C41" t="str">
        <f t="shared" si="4"/>
        <v>Þórarinn</v>
      </c>
      <c r="D41">
        <f t="shared" ref="D41" si="165">IF(C41="","",COUNTIF(C38:C42,C41))</f>
        <v>1</v>
      </c>
      <c r="E41" t="str">
        <f t="shared" si="146"/>
        <v>Þórarinn</v>
      </c>
      <c r="F41" t="str">
        <f t="shared" ca="1" si="51"/>
        <v>Árni - Ásgeir - Sigurjón - Þórarinn</v>
      </c>
      <c r="G41" t="str">
        <f t="shared" ref="G41" si="166">E38&amp;" - "&amp;E39&amp;" - "&amp;E40&amp;" - "&amp;E41&amp;" - "&amp;E42</f>
        <v xml:space="preserve">Árni - Ásgeir - Sigurjón - Þórarinn - </v>
      </c>
      <c r="H41" t="str">
        <f t="shared" ref="H41" si="167">IF(E38="","",E38&amp;" - "&amp;E39&amp;" - "&amp;E40&amp;" - "&amp;E41)</f>
        <v>Árni - Ásgeir - Sigurjón - Þórarinn</v>
      </c>
      <c r="I41" t="str">
        <f t="shared" ref="I41" si="168">IF(E38="","",E38&amp;" - "&amp;E39&amp;" - "&amp;E40)</f>
        <v>Árni - Ásgeir - Sigurjón</v>
      </c>
      <c r="J41" t="str">
        <f t="shared" ref="J41" si="169">IF(E38="","",E38&amp;" - "&amp;E39)</f>
        <v>Árni - Ásgeir</v>
      </c>
      <c r="K41" t="str">
        <f t="shared" ref="K41" si="170">IF(E38="","",E38)</f>
        <v>Árni</v>
      </c>
    </row>
    <row r="42" spans="1:11" x14ac:dyDescent="0.2">
      <c r="A42">
        <f t="shared" si="3"/>
        <v>7</v>
      </c>
      <c r="B42" t="str">
        <f>IF(Nafnalisti!B44="","",Nafnalisti!B44)</f>
        <v/>
      </c>
      <c r="C42" t="str">
        <f t="shared" si="4"/>
        <v/>
      </c>
      <c r="D42" t="str">
        <f t="shared" ref="D42" si="171">IF(C42="","",COUNTIF(C38:C42,C42))</f>
        <v/>
      </c>
      <c r="E42" t="str">
        <f t="shared" si="146"/>
        <v/>
      </c>
      <c r="F42" t="str">
        <f t="shared" si="51"/>
        <v/>
      </c>
      <c r="G42" t="str">
        <f t="shared" ref="G42" si="172">E38&amp;" - "&amp;E39&amp;" - "&amp;E40&amp;" - "&amp;E41&amp;" - "&amp;E42</f>
        <v xml:space="preserve">Árni - Ásgeir - Sigurjón - Þórarinn - </v>
      </c>
      <c r="H42" t="str">
        <f t="shared" ref="H42" si="173">IF(E38="","",E38&amp;" - "&amp;E39&amp;" - "&amp;E40&amp;" - "&amp;E41)</f>
        <v>Árni - Ásgeir - Sigurjón - Þórarinn</v>
      </c>
      <c r="I42" t="str">
        <f t="shared" ref="I42" si="174">IF(E38="","",E38&amp;" - "&amp;E39&amp;" - "&amp;E40)</f>
        <v>Árni - Ásgeir - Sigurjón</v>
      </c>
      <c r="J42" t="str">
        <f t="shared" ref="J42" si="175">IF(E38="","",E38&amp;" - "&amp;E39)</f>
        <v>Árni - Ásgeir</v>
      </c>
      <c r="K42" t="str">
        <f t="shared" ref="K42" si="176">IF(E38="","",E38)</f>
        <v>Árni</v>
      </c>
    </row>
    <row r="43" spans="1:11" x14ac:dyDescent="0.2">
      <c r="A43">
        <f t="shared" si="3"/>
        <v>7</v>
      </c>
      <c r="B43" t="str">
        <f t="shared" ref="B43" ca="1" si="177">F38</f>
        <v>Árni - Ásgeir - Sigurjón - Þórarinn</v>
      </c>
    </row>
    <row r="44" spans="1:11" x14ac:dyDescent="0.2">
      <c r="A44">
        <f t="shared" si="3"/>
        <v>8</v>
      </c>
      <c r="B44" t="str">
        <f>IF(Nafnalisti!B46="","",Nafnalisti!B46)</f>
        <v>Daði Kolbeinsson</v>
      </c>
      <c r="C44" t="str">
        <f t="shared" ref="C44" si="178">IF(B44="","",LEFT(B44,FIND(" ",B44)-1))</f>
        <v>Daði</v>
      </c>
      <c r="D44">
        <f t="shared" ref="D44" si="179">IF(C44="","",COUNTIF(C44:C48,C44))</f>
        <v>1</v>
      </c>
      <c r="E44" t="str">
        <f t="shared" ref="E44:E48" si="180">IF(B44="","",IF(D44&lt;2,LEFT(B44,FIND(" ",B44)-1),LEFT(B44,FIND(" ",B44)+1)))</f>
        <v>Daði</v>
      </c>
      <c r="F44" t="str">
        <f t="shared" ref="F44" ca="1" si="181">IF(B44="","",OFFSET(F44,0,6-COUNTA(B44:B48)+COUNTIF(D44:D48,"")))</f>
        <v>Daði - Elías - Hans - Loftur - Óskar</v>
      </c>
      <c r="G44" t="str">
        <f t="shared" ref="G44" si="182">IF(E44="","",E44&amp;" - "&amp;E45&amp;" - "&amp;E46&amp;" - "&amp;E47&amp;" - "&amp;E48)</f>
        <v>Daði - Elías - Hans - Loftur - Óskar</v>
      </c>
      <c r="H44" t="str">
        <f t="shared" ref="H44" si="183">IF(E44="","",E44&amp;" - "&amp;E45&amp;" - "&amp;E46&amp;" - "&amp;E47)</f>
        <v>Daði - Elías - Hans - Loftur</v>
      </c>
      <c r="I44" t="str">
        <f t="shared" ref="I44" si="184">IF(E44="","",E44&amp;" - "&amp;E45&amp;" - "&amp;E46)</f>
        <v>Daði - Elías - Hans</v>
      </c>
      <c r="J44" t="str">
        <f t="shared" ref="J44" si="185">IF(E44="","",E44&amp;" - "&amp;E45)</f>
        <v>Daði - Elías</v>
      </c>
      <c r="K44" t="str">
        <f t="shared" ref="K44" si="186">IF(E44="","",E44)</f>
        <v>Daði</v>
      </c>
    </row>
    <row r="45" spans="1:11" x14ac:dyDescent="0.2">
      <c r="A45">
        <f t="shared" si="3"/>
        <v>8</v>
      </c>
      <c r="B45" t="str">
        <f>IF(Nafnalisti!B47="","",Nafnalisti!B47)</f>
        <v>Elías Kárason</v>
      </c>
      <c r="C45" t="str">
        <f t="shared" si="4"/>
        <v>Elías</v>
      </c>
      <c r="D45">
        <f t="shared" ref="D45" si="187">IF(C45="","",COUNTIF(C44:C48,C45))</f>
        <v>1</v>
      </c>
      <c r="E45" t="str">
        <f t="shared" si="180"/>
        <v>Elías</v>
      </c>
      <c r="F45" t="str">
        <f t="shared" ca="1" si="51"/>
        <v>Daði - Elías - Hans - Loftur - Óskar</v>
      </c>
      <c r="G45" t="str">
        <f t="shared" ref="G45" si="188">E44&amp;" - "&amp;E45&amp;" - "&amp;E46&amp;" - "&amp;E47&amp;" - "&amp;E48</f>
        <v>Daði - Elías - Hans - Loftur - Óskar</v>
      </c>
      <c r="H45" t="str">
        <f t="shared" ref="H45" si="189">IF(E44="","",E44&amp;" - "&amp;E45&amp;" - "&amp;E46&amp;" - "&amp;E47)</f>
        <v>Daði - Elías - Hans - Loftur</v>
      </c>
      <c r="I45" t="str">
        <f t="shared" ref="I45" si="190">IF(E44="","",E44&amp;" - "&amp;E45&amp;" - "&amp;E46)</f>
        <v>Daði - Elías - Hans</v>
      </c>
      <c r="J45" t="str">
        <f t="shared" ref="J45" si="191">IF(E44="","",E44&amp;" - "&amp;E45)</f>
        <v>Daði - Elías</v>
      </c>
      <c r="K45" t="str">
        <f t="shared" ref="K45" si="192">IF(E44="","",E44)</f>
        <v>Daði</v>
      </c>
    </row>
    <row r="46" spans="1:11" x14ac:dyDescent="0.2">
      <c r="A46">
        <f t="shared" si="3"/>
        <v>8</v>
      </c>
      <c r="B46" t="str">
        <f>IF(Nafnalisti!B48="","",Nafnalisti!B48)</f>
        <v>Hans Isebarn</v>
      </c>
      <c r="C46" t="str">
        <f t="shared" si="4"/>
        <v>Hans</v>
      </c>
      <c r="D46">
        <f t="shared" ref="D46" si="193">IF(C46="","",COUNTIF(C44:C48,C46))</f>
        <v>1</v>
      </c>
      <c r="E46" t="str">
        <f t="shared" si="180"/>
        <v>Hans</v>
      </c>
      <c r="F46" t="str">
        <f t="shared" ca="1" si="51"/>
        <v>Daði - Elías - Hans - Loftur - Óskar</v>
      </c>
      <c r="G46" t="str">
        <f t="shared" ref="G46" si="194">E44&amp;" - "&amp;E45&amp;" - "&amp;E46&amp;" - "&amp;E47&amp;" - "&amp;E48</f>
        <v>Daði - Elías - Hans - Loftur - Óskar</v>
      </c>
      <c r="H46" t="str">
        <f t="shared" ref="H46" si="195">IF(E44="","",E44&amp;" - "&amp;E45&amp;" - "&amp;E46&amp;" - "&amp;E47)</f>
        <v>Daði - Elías - Hans - Loftur</v>
      </c>
      <c r="I46" t="str">
        <f t="shared" ref="I46" si="196">IF(E44="","",E44&amp;" - "&amp;E45&amp;" - "&amp;E46)</f>
        <v>Daði - Elías - Hans</v>
      </c>
      <c r="J46" t="str">
        <f t="shared" ref="J46" si="197">IF(E44="","",E44&amp;" - "&amp;E45)</f>
        <v>Daði - Elías</v>
      </c>
      <c r="K46" t="str">
        <f t="shared" ref="K46" si="198">IF(E44="","",E44)</f>
        <v>Daði</v>
      </c>
    </row>
    <row r="47" spans="1:11" x14ac:dyDescent="0.2">
      <c r="A47">
        <f t="shared" si="3"/>
        <v>8</v>
      </c>
      <c r="B47" t="str">
        <f>IF(Nafnalisti!B49="","",Nafnalisti!B49)</f>
        <v>Loftur Ingi Sveinsson</v>
      </c>
      <c r="C47" t="str">
        <f t="shared" si="4"/>
        <v>Loftur</v>
      </c>
      <c r="D47">
        <f t="shared" ref="D47" si="199">IF(C47="","",COUNTIF(C44:C48,C47))</f>
        <v>1</v>
      </c>
      <c r="E47" t="str">
        <f t="shared" si="180"/>
        <v>Loftur</v>
      </c>
      <c r="F47" t="str">
        <f t="shared" ca="1" si="51"/>
        <v>Daði - Elías - Hans - Loftur - Óskar</v>
      </c>
      <c r="G47" t="str">
        <f t="shared" ref="G47" si="200">E44&amp;" - "&amp;E45&amp;" - "&amp;E46&amp;" - "&amp;E47&amp;" - "&amp;E48</f>
        <v>Daði - Elías - Hans - Loftur - Óskar</v>
      </c>
      <c r="H47" t="str">
        <f t="shared" ref="H47" si="201">IF(E44="","",E44&amp;" - "&amp;E45&amp;" - "&amp;E46&amp;" - "&amp;E47)</f>
        <v>Daði - Elías - Hans - Loftur</v>
      </c>
      <c r="I47" t="str">
        <f t="shared" ref="I47" si="202">IF(E44="","",E44&amp;" - "&amp;E45&amp;" - "&amp;E46)</f>
        <v>Daði - Elías - Hans</v>
      </c>
      <c r="J47" t="str">
        <f t="shared" ref="J47" si="203">IF(E44="","",E44&amp;" - "&amp;E45)</f>
        <v>Daði - Elías</v>
      </c>
      <c r="K47" t="str">
        <f t="shared" ref="K47" si="204">IF(E44="","",E44)</f>
        <v>Daði</v>
      </c>
    </row>
    <row r="48" spans="1:11" x14ac:dyDescent="0.2">
      <c r="A48">
        <f t="shared" si="3"/>
        <v>8</v>
      </c>
      <c r="B48" t="str">
        <f>IF(Nafnalisti!B50="","",Nafnalisti!B50)</f>
        <v>Óskar Sæmundsson</v>
      </c>
      <c r="C48" t="str">
        <f t="shared" si="4"/>
        <v>Óskar</v>
      </c>
      <c r="D48">
        <f t="shared" ref="D48" si="205">IF(C48="","",COUNTIF(C44:C48,C48))</f>
        <v>1</v>
      </c>
      <c r="E48" t="str">
        <f t="shared" si="180"/>
        <v>Óskar</v>
      </c>
      <c r="F48" t="str">
        <f t="shared" ca="1" si="51"/>
        <v>Daði - Elías - Hans - Loftur - Óskar</v>
      </c>
      <c r="G48" t="str">
        <f t="shared" ref="G48" si="206">E44&amp;" - "&amp;E45&amp;" - "&amp;E46&amp;" - "&amp;E47&amp;" - "&amp;E48</f>
        <v>Daði - Elías - Hans - Loftur - Óskar</v>
      </c>
      <c r="H48" t="str">
        <f t="shared" ref="H48" si="207">IF(E44="","",E44&amp;" - "&amp;E45&amp;" - "&amp;E46&amp;" - "&amp;E47)</f>
        <v>Daði - Elías - Hans - Loftur</v>
      </c>
      <c r="I48" t="str">
        <f t="shared" ref="I48" si="208">IF(E44="","",E44&amp;" - "&amp;E45&amp;" - "&amp;E46)</f>
        <v>Daði - Elías - Hans</v>
      </c>
      <c r="J48" t="str">
        <f t="shared" ref="J48" si="209">IF(E44="","",E44&amp;" - "&amp;E45)</f>
        <v>Daði - Elías</v>
      </c>
      <c r="K48" t="str">
        <f t="shared" ref="K48" si="210">IF(E44="","",E44)</f>
        <v>Daði</v>
      </c>
    </row>
    <row r="49" spans="1:11" x14ac:dyDescent="0.2">
      <c r="A49">
        <f t="shared" si="3"/>
        <v>8</v>
      </c>
      <c r="B49" t="str">
        <f t="shared" ref="B49" ca="1" si="211">F44</f>
        <v>Daði - Elías - Hans - Loftur - Óskar</v>
      </c>
    </row>
    <row r="50" spans="1:11" x14ac:dyDescent="0.2">
      <c r="A50">
        <f t="shared" si="3"/>
        <v>9</v>
      </c>
      <c r="B50" t="str">
        <f>IF(Nafnalisti!B52="","",Nafnalisti!B52)</f>
        <v>Guðjón Sigurðsson</v>
      </c>
      <c r="C50" t="str">
        <f t="shared" ref="C50" si="212">IF(B50="","",LEFT(B50,FIND(" ",B50)-1))</f>
        <v>Guðjón</v>
      </c>
      <c r="D50">
        <f t="shared" ref="D50" si="213">IF(C50="","",COUNTIF(C50:C54,C50))</f>
        <v>1</v>
      </c>
      <c r="E50" t="str">
        <f t="shared" ref="E50:E54" si="214">IF(B50="","",IF(D50&lt;2,LEFT(B50,FIND(" ",B50)-1),LEFT(B50,FIND(" ",B50)+1)))</f>
        <v>Guðjón</v>
      </c>
      <c r="F50" t="str">
        <f t="shared" ref="F50" ca="1" si="215">IF(B50="","",OFFSET(F50,0,6-COUNTA(B50:B54)+COUNTIF(D50:D54,"")))</f>
        <v>Guðjón - Guðmundur - Jens - Sverrir - Tryggvi</v>
      </c>
      <c r="G50" t="str">
        <f t="shared" ref="G50" si="216">IF(E50="","",E50&amp;" - "&amp;E51&amp;" - "&amp;E52&amp;" - "&amp;E53&amp;" - "&amp;E54)</f>
        <v>Guðjón - Guðmundur - Jens - Sverrir - Tryggvi</v>
      </c>
      <c r="H50" t="str">
        <f t="shared" ref="H50" si="217">IF(E50="","",E50&amp;" - "&amp;E51&amp;" - "&amp;E52&amp;" - "&amp;E53)</f>
        <v>Guðjón - Guðmundur - Jens - Sverrir</v>
      </c>
      <c r="I50" t="str">
        <f t="shared" ref="I50" si="218">IF(E50="","",E50&amp;" - "&amp;E51&amp;" - "&amp;E52)</f>
        <v>Guðjón - Guðmundur - Jens</v>
      </c>
      <c r="J50" t="str">
        <f t="shared" ref="J50" si="219">IF(E50="","",E50&amp;" - "&amp;E51)</f>
        <v>Guðjón - Guðmundur</v>
      </c>
      <c r="K50" t="str">
        <f t="shared" ref="K50" si="220">IF(E50="","",E50)</f>
        <v>Guðjón</v>
      </c>
    </row>
    <row r="51" spans="1:11" x14ac:dyDescent="0.2">
      <c r="A51">
        <f t="shared" si="3"/>
        <v>9</v>
      </c>
      <c r="B51" t="str">
        <f>IF(Nafnalisti!B53="","",Nafnalisti!B53)</f>
        <v>Guðmundur Þór Magnússon</v>
      </c>
      <c r="C51" t="str">
        <f t="shared" si="4"/>
        <v>Guðmundur</v>
      </c>
      <c r="D51">
        <f t="shared" ref="D51" si="221">IF(C51="","",COUNTIF(C50:C54,C51))</f>
        <v>1</v>
      </c>
      <c r="E51" t="str">
        <f t="shared" si="214"/>
        <v>Guðmundur</v>
      </c>
      <c r="F51" t="str">
        <f t="shared" ca="1" si="51"/>
        <v>Guðjón - Guðmundur - Jens - Sverrir - Tryggvi</v>
      </c>
      <c r="G51" t="str">
        <f t="shared" ref="G51" si="222">E50&amp;" - "&amp;E51&amp;" - "&amp;E52&amp;" - "&amp;E53&amp;" - "&amp;E54</f>
        <v>Guðjón - Guðmundur - Jens - Sverrir - Tryggvi</v>
      </c>
      <c r="H51" t="str">
        <f t="shared" ref="H51" si="223">IF(E50="","",E50&amp;" - "&amp;E51&amp;" - "&amp;E52&amp;" - "&amp;E53)</f>
        <v>Guðjón - Guðmundur - Jens - Sverrir</v>
      </c>
      <c r="I51" t="str">
        <f t="shared" ref="I51" si="224">IF(E50="","",E50&amp;" - "&amp;E51&amp;" - "&amp;E52)</f>
        <v>Guðjón - Guðmundur - Jens</v>
      </c>
      <c r="J51" t="str">
        <f t="shared" ref="J51" si="225">IF(E50="","",E50&amp;" - "&amp;E51)</f>
        <v>Guðjón - Guðmundur</v>
      </c>
      <c r="K51" t="str">
        <f t="shared" ref="K51" si="226">IF(E50="","",E50)</f>
        <v>Guðjón</v>
      </c>
    </row>
    <row r="52" spans="1:11" x14ac:dyDescent="0.2">
      <c r="A52">
        <f t="shared" si="3"/>
        <v>9</v>
      </c>
      <c r="B52" t="str">
        <f>IF(Nafnalisti!B54="","",Nafnalisti!B54)</f>
        <v>Jens Helgason</v>
      </c>
      <c r="C52" t="str">
        <f t="shared" si="4"/>
        <v>Jens</v>
      </c>
      <c r="D52">
        <f t="shared" ref="D52" si="227">IF(C52="","",COUNTIF(C50:C54,C52))</f>
        <v>1</v>
      </c>
      <c r="E52" t="str">
        <f t="shared" si="214"/>
        <v>Jens</v>
      </c>
      <c r="F52" t="str">
        <f t="shared" ca="1" si="51"/>
        <v>Guðjón - Guðmundur - Jens - Sverrir - Tryggvi</v>
      </c>
      <c r="G52" t="str">
        <f t="shared" ref="G52" si="228">E50&amp;" - "&amp;E51&amp;" - "&amp;E52&amp;" - "&amp;E53&amp;" - "&amp;E54</f>
        <v>Guðjón - Guðmundur - Jens - Sverrir - Tryggvi</v>
      </c>
      <c r="H52" t="str">
        <f t="shared" ref="H52" si="229">IF(E50="","",E50&amp;" - "&amp;E51&amp;" - "&amp;E52&amp;" - "&amp;E53)</f>
        <v>Guðjón - Guðmundur - Jens - Sverrir</v>
      </c>
      <c r="I52" t="str">
        <f t="shared" ref="I52" si="230">IF(E50="","",E50&amp;" - "&amp;E51&amp;" - "&amp;E52)</f>
        <v>Guðjón - Guðmundur - Jens</v>
      </c>
      <c r="J52" t="str">
        <f t="shared" ref="J52" si="231">IF(E50="","",E50&amp;" - "&amp;E51)</f>
        <v>Guðjón - Guðmundur</v>
      </c>
      <c r="K52" t="str">
        <f t="shared" ref="K52" si="232">IF(E50="","",E50)</f>
        <v>Guðjón</v>
      </c>
    </row>
    <row r="53" spans="1:11" x14ac:dyDescent="0.2">
      <c r="A53">
        <f t="shared" si="3"/>
        <v>9</v>
      </c>
      <c r="B53" t="str">
        <f>IF(Nafnalisti!B55="","",Nafnalisti!B55)</f>
        <v>Sverrir Sverrisson</v>
      </c>
      <c r="C53" t="str">
        <f t="shared" si="4"/>
        <v>Sverrir</v>
      </c>
      <c r="D53">
        <f t="shared" ref="D53" si="233">IF(C53="","",COUNTIF(C50:C54,C53))</f>
        <v>1</v>
      </c>
      <c r="E53" t="str">
        <f t="shared" si="214"/>
        <v>Sverrir</v>
      </c>
      <c r="F53" t="str">
        <f t="shared" ca="1" si="51"/>
        <v>Guðjón - Guðmundur - Jens - Sverrir - Tryggvi</v>
      </c>
      <c r="G53" t="str">
        <f t="shared" ref="G53" si="234">E50&amp;" - "&amp;E51&amp;" - "&amp;E52&amp;" - "&amp;E53&amp;" - "&amp;E54</f>
        <v>Guðjón - Guðmundur - Jens - Sverrir - Tryggvi</v>
      </c>
      <c r="H53" t="str">
        <f t="shared" ref="H53" si="235">IF(E50="","",E50&amp;" - "&amp;E51&amp;" - "&amp;E52&amp;" - "&amp;E53)</f>
        <v>Guðjón - Guðmundur - Jens - Sverrir</v>
      </c>
      <c r="I53" t="str">
        <f t="shared" ref="I53" si="236">IF(E50="","",E50&amp;" - "&amp;E51&amp;" - "&amp;E52)</f>
        <v>Guðjón - Guðmundur - Jens</v>
      </c>
      <c r="J53" t="str">
        <f t="shared" ref="J53" si="237">IF(E50="","",E50&amp;" - "&amp;E51)</f>
        <v>Guðjón - Guðmundur</v>
      </c>
      <c r="K53" t="str">
        <f t="shared" ref="K53" si="238">IF(E50="","",E50)</f>
        <v>Guðjón</v>
      </c>
    </row>
    <row r="54" spans="1:11" x14ac:dyDescent="0.2">
      <c r="A54">
        <f t="shared" si="3"/>
        <v>9</v>
      </c>
      <c r="B54" t="str">
        <f>IF(Nafnalisti!B56="","",Nafnalisti!B56)</f>
        <v>Tryggvi Pálsson</v>
      </c>
      <c r="C54" t="str">
        <f t="shared" si="4"/>
        <v>Tryggvi</v>
      </c>
      <c r="D54">
        <f t="shared" ref="D54" si="239">IF(C54="","",COUNTIF(C50:C54,C54))</f>
        <v>1</v>
      </c>
      <c r="E54" t="str">
        <f t="shared" si="214"/>
        <v>Tryggvi</v>
      </c>
      <c r="F54" t="str">
        <f t="shared" ca="1" si="51"/>
        <v>Guðjón - Guðmundur - Jens - Sverrir - Tryggvi</v>
      </c>
      <c r="G54" t="str">
        <f t="shared" ref="G54" si="240">E50&amp;" - "&amp;E51&amp;" - "&amp;E52&amp;" - "&amp;E53&amp;" - "&amp;E54</f>
        <v>Guðjón - Guðmundur - Jens - Sverrir - Tryggvi</v>
      </c>
      <c r="H54" t="str">
        <f t="shared" ref="H54" si="241">IF(E50="","",E50&amp;" - "&amp;E51&amp;" - "&amp;E52&amp;" - "&amp;E53)</f>
        <v>Guðjón - Guðmundur - Jens - Sverrir</v>
      </c>
      <c r="I54" t="str">
        <f t="shared" ref="I54" si="242">IF(E50="","",E50&amp;" - "&amp;E51&amp;" - "&amp;E52)</f>
        <v>Guðjón - Guðmundur - Jens</v>
      </c>
      <c r="J54" t="str">
        <f t="shared" ref="J54" si="243">IF(E50="","",E50&amp;" - "&amp;E51)</f>
        <v>Guðjón - Guðmundur</v>
      </c>
      <c r="K54" t="str">
        <f t="shared" ref="K54" si="244">IF(E50="","",E50)</f>
        <v>Guðjón</v>
      </c>
    </row>
    <row r="55" spans="1:11" x14ac:dyDescent="0.2">
      <c r="A55">
        <f t="shared" si="3"/>
        <v>9</v>
      </c>
      <c r="B55" t="str">
        <f t="shared" ref="B55" ca="1" si="245">F50</f>
        <v>Guðjón - Guðmundur - Jens - Sverrir - Tryggvi</v>
      </c>
    </row>
    <row r="56" spans="1:11" x14ac:dyDescent="0.2">
      <c r="A56">
        <f t="shared" si="3"/>
        <v>10</v>
      </c>
      <c r="B56" t="str">
        <f>IF(Nafnalisti!B58="","",Nafnalisti!B58)</f>
        <v>Henning Haraldsson</v>
      </c>
      <c r="C56" t="str">
        <f t="shared" ref="C56" si="246">IF(B56="","",LEFT(B56,FIND(" ",B56)-1))</f>
        <v>Henning</v>
      </c>
      <c r="D56">
        <f t="shared" ref="D56" si="247">IF(C56="","",COUNTIF(C56:C60,C56))</f>
        <v>1</v>
      </c>
      <c r="E56" t="str">
        <f t="shared" ref="E56:E60" si="248">IF(B56="","",IF(D56&lt;2,LEFT(B56,FIND(" ",B56)-1),LEFT(B56,FIND(" ",B56)+1)))</f>
        <v>Henning</v>
      </c>
      <c r="F56" t="str">
        <f t="shared" ref="F56" ca="1" si="249">IF(B56="","",OFFSET(F56,0,6-COUNTA(B56:B60)+COUNTIF(D56:D60,"")))</f>
        <v>Henning - Oddur - Sigurjón</v>
      </c>
      <c r="G56" t="str">
        <f t="shared" ref="G56" si="250">IF(E56="","",E56&amp;" - "&amp;E57&amp;" - "&amp;E58&amp;" - "&amp;E59&amp;" - "&amp;E60)</f>
        <v xml:space="preserve">Henning - Oddur - Sigurjón -  - </v>
      </c>
      <c r="H56" t="str">
        <f t="shared" ref="H56" si="251">IF(E56="","",E56&amp;" - "&amp;E57&amp;" - "&amp;E58&amp;" - "&amp;E59)</f>
        <v xml:space="preserve">Henning - Oddur - Sigurjón - </v>
      </c>
      <c r="I56" t="str">
        <f t="shared" ref="I56" si="252">IF(E56="","",E56&amp;" - "&amp;E57&amp;" - "&amp;E58)</f>
        <v>Henning - Oddur - Sigurjón</v>
      </c>
      <c r="J56" t="str">
        <f t="shared" ref="J56" si="253">IF(E56="","",E56&amp;" - "&amp;E57)</f>
        <v>Henning - Oddur</v>
      </c>
      <c r="K56" t="str">
        <f t="shared" ref="K56" si="254">IF(E56="","",E56)</f>
        <v>Henning</v>
      </c>
    </row>
    <row r="57" spans="1:11" x14ac:dyDescent="0.2">
      <c r="A57">
        <f t="shared" si="3"/>
        <v>10</v>
      </c>
      <c r="B57" t="str">
        <f>IF(Nafnalisti!B59="","",Nafnalisti!B59)</f>
        <v>Oddur Ólafsson</v>
      </c>
      <c r="C57" t="str">
        <f t="shared" si="4"/>
        <v>Oddur</v>
      </c>
      <c r="D57">
        <f t="shared" ref="D57" si="255">IF(C57="","",COUNTIF(C56:C60,C57))</f>
        <v>1</v>
      </c>
      <c r="E57" t="str">
        <f t="shared" si="248"/>
        <v>Oddur</v>
      </c>
      <c r="F57" t="str">
        <f t="shared" ca="1" si="51"/>
        <v>Henning - Oddur - Sigurjón</v>
      </c>
      <c r="G57" t="str">
        <f t="shared" ref="G57" si="256">E56&amp;" - "&amp;E57&amp;" - "&amp;E58&amp;" - "&amp;E59&amp;" - "&amp;E60</f>
        <v xml:space="preserve">Henning - Oddur - Sigurjón -  - </v>
      </c>
      <c r="H57" t="str">
        <f t="shared" ref="H57" si="257">IF(E56="","",E56&amp;" - "&amp;E57&amp;" - "&amp;E58&amp;" - "&amp;E59)</f>
        <v xml:space="preserve">Henning - Oddur - Sigurjón - </v>
      </c>
      <c r="I57" t="str">
        <f t="shared" ref="I57" si="258">IF(E56="","",E56&amp;" - "&amp;E57&amp;" - "&amp;E58)</f>
        <v>Henning - Oddur - Sigurjón</v>
      </c>
      <c r="J57" t="str">
        <f t="shared" ref="J57" si="259">IF(E56="","",E56&amp;" - "&amp;E57)</f>
        <v>Henning - Oddur</v>
      </c>
      <c r="K57" t="str">
        <f t="shared" ref="K57" si="260">IF(E56="","",E56)</f>
        <v>Henning</v>
      </c>
    </row>
    <row r="58" spans="1:11" x14ac:dyDescent="0.2">
      <c r="A58">
        <f t="shared" si="3"/>
        <v>10</v>
      </c>
      <c r="B58" t="str">
        <f>IF(Nafnalisti!B60="","",Nafnalisti!B60)</f>
        <v>Sigurjón Þ. Sigurjónsson</v>
      </c>
      <c r="C58" t="str">
        <f t="shared" si="4"/>
        <v>Sigurjón</v>
      </c>
      <c r="D58">
        <f t="shared" ref="D58" si="261">IF(C58="","",COUNTIF(C56:C60,C58))</f>
        <v>1</v>
      </c>
      <c r="E58" t="str">
        <f t="shared" si="248"/>
        <v>Sigurjón</v>
      </c>
      <c r="F58" t="str">
        <f t="shared" ca="1" si="51"/>
        <v>Henning - Oddur - Sigurjón</v>
      </c>
      <c r="G58" t="str">
        <f t="shared" ref="G58" si="262">E56&amp;" - "&amp;E57&amp;" - "&amp;E58&amp;" - "&amp;E59&amp;" - "&amp;E60</f>
        <v xml:space="preserve">Henning - Oddur - Sigurjón -  - </v>
      </c>
      <c r="H58" t="str">
        <f t="shared" ref="H58" si="263">IF(E56="","",E56&amp;" - "&amp;E57&amp;" - "&amp;E58&amp;" - "&amp;E59)</f>
        <v xml:space="preserve">Henning - Oddur - Sigurjón - </v>
      </c>
      <c r="I58" t="str">
        <f t="shared" ref="I58" si="264">IF(E56="","",E56&amp;" - "&amp;E57&amp;" - "&amp;E58)</f>
        <v>Henning - Oddur - Sigurjón</v>
      </c>
      <c r="J58" t="str">
        <f t="shared" ref="J58" si="265">IF(E56="","",E56&amp;" - "&amp;E57)</f>
        <v>Henning - Oddur</v>
      </c>
      <c r="K58" t="str">
        <f t="shared" ref="K58" si="266">IF(E56="","",E56)</f>
        <v>Henning</v>
      </c>
    </row>
    <row r="59" spans="1:11" x14ac:dyDescent="0.2">
      <c r="A59">
        <f t="shared" si="3"/>
        <v>10</v>
      </c>
      <c r="B59" t="str">
        <f>IF(Nafnalisti!B61="","",Nafnalisti!B61)</f>
        <v/>
      </c>
      <c r="C59" t="str">
        <f t="shared" si="4"/>
        <v/>
      </c>
      <c r="D59" t="str">
        <f t="shared" ref="D59" si="267">IF(C59="","",COUNTIF(C56:C60,C59))</f>
        <v/>
      </c>
      <c r="E59" t="str">
        <f t="shared" si="248"/>
        <v/>
      </c>
      <c r="F59" t="str">
        <f t="shared" si="51"/>
        <v/>
      </c>
      <c r="G59" t="str">
        <f t="shared" ref="G59" si="268">E56&amp;" - "&amp;E57&amp;" - "&amp;E58&amp;" - "&amp;E59&amp;" - "&amp;E60</f>
        <v xml:space="preserve">Henning - Oddur - Sigurjón -  - </v>
      </c>
      <c r="H59" t="str">
        <f t="shared" ref="H59" si="269">IF(E56="","",E56&amp;" - "&amp;E57&amp;" - "&amp;E58&amp;" - "&amp;E59)</f>
        <v xml:space="preserve">Henning - Oddur - Sigurjón - </v>
      </c>
      <c r="I59" t="str">
        <f t="shared" ref="I59" si="270">IF(E56="","",E56&amp;" - "&amp;E57&amp;" - "&amp;E58)</f>
        <v>Henning - Oddur - Sigurjón</v>
      </c>
      <c r="J59" t="str">
        <f t="shared" ref="J59" si="271">IF(E56="","",E56&amp;" - "&amp;E57)</f>
        <v>Henning - Oddur</v>
      </c>
      <c r="K59" t="str">
        <f t="shared" ref="K59" si="272">IF(E56="","",E56)</f>
        <v>Henning</v>
      </c>
    </row>
    <row r="60" spans="1:11" x14ac:dyDescent="0.2">
      <c r="A60">
        <f t="shared" si="3"/>
        <v>10</v>
      </c>
      <c r="B60" t="str">
        <f>IF(Nafnalisti!B62="","",Nafnalisti!B62)</f>
        <v/>
      </c>
      <c r="C60" t="str">
        <f t="shared" si="4"/>
        <v/>
      </c>
      <c r="D60" t="str">
        <f t="shared" ref="D60" si="273">IF(C60="","",COUNTIF(C56:C60,C60))</f>
        <v/>
      </c>
      <c r="E60" t="str">
        <f t="shared" si="248"/>
        <v/>
      </c>
      <c r="F60" t="str">
        <f t="shared" si="51"/>
        <v/>
      </c>
      <c r="G60" t="str">
        <f t="shared" ref="G60" si="274">E56&amp;" - "&amp;E57&amp;" - "&amp;E58&amp;" - "&amp;E59&amp;" - "&amp;E60</f>
        <v xml:space="preserve">Henning - Oddur - Sigurjón -  - </v>
      </c>
      <c r="H60" t="str">
        <f t="shared" ref="H60" si="275">IF(E56="","",E56&amp;" - "&amp;E57&amp;" - "&amp;E58&amp;" - "&amp;E59)</f>
        <v xml:space="preserve">Henning - Oddur - Sigurjón - </v>
      </c>
      <c r="I60" t="str">
        <f t="shared" ref="I60" si="276">IF(E56="","",E56&amp;" - "&amp;E57&amp;" - "&amp;E58)</f>
        <v>Henning - Oddur - Sigurjón</v>
      </c>
      <c r="J60" t="str">
        <f t="shared" ref="J60" si="277">IF(E56="","",E56&amp;" - "&amp;E57)</f>
        <v>Henning - Oddur</v>
      </c>
      <c r="K60" t="str">
        <f t="shared" ref="K60" si="278">IF(E56="","",E56)</f>
        <v>Henning</v>
      </c>
    </row>
    <row r="61" spans="1:11" x14ac:dyDescent="0.2">
      <c r="A61">
        <f t="shared" si="3"/>
        <v>10</v>
      </c>
      <c r="B61" t="str">
        <f t="shared" ref="B61" ca="1" si="279">F56</f>
        <v>Henning - Oddur - Sigurjón</v>
      </c>
    </row>
    <row r="62" spans="1:11" x14ac:dyDescent="0.2">
      <c r="A62">
        <f t="shared" si="3"/>
        <v>11</v>
      </c>
      <c r="B62" t="str">
        <f>IF(Nafnalisti!B64="","",Nafnalisti!B64)</f>
        <v>Cristian Þorkelsson</v>
      </c>
      <c r="C62" t="str">
        <f t="shared" ref="C62" si="280">IF(B62="","",LEFT(B62,FIND(" ",B62)-1))</f>
        <v>Cristian</v>
      </c>
      <c r="D62">
        <f t="shared" ref="D62" si="281">IF(C62="","",COUNTIF(C62:C66,C62))</f>
        <v>1</v>
      </c>
      <c r="E62" t="str">
        <f t="shared" ref="E62:E66" si="282">IF(B62="","",IF(D62&lt;2,LEFT(B62,FIND(" ",B62)-1),LEFT(B62,FIND(" ",B62)+1)))</f>
        <v>Cristian</v>
      </c>
      <c r="F62" t="str">
        <f t="shared" ref="F62" ca="1" si="283">IF(B62="","",OFFSET(F62,0,6-COUNTA(B62:B66)+COUNTIF(D62:D66,"")))</f>
        <v>Cristian - Reynir - Steinar Á - Steinar Þ</v>
      </c>
      <c r="G62" t="str">
        <f t="shared" ref="G62" si="284">IF(E62="","",E62&amp;" - "&amp;E63&amp;" - "&amp;E64&amp;" - "&amp;E65&amp;" - "&amp;E66)</f>
        <v xml:space="preserve">Cristian - Reynir - Steinar Á - Steinar Þ - </v>
      </c>
      <c r="H62" t="str">
        <f t="shared" ref="H62" si="285">IF(E62="","",E62&amp;" - "&amp;E63&amp;" - "&amp;E64&amp;" - "&amp;E65)</f>
        <v>Cristian - Reynir - Steinar Á - Steinar Þ</v>
      </c>
      <c r="I62" t="str">
        <f t="shared" ref="I62" si="286">IF(E62="","",E62&amp;" - "&amp;E63&amp;" - "&amp;E64)</f>
        <v>Cristian - Reynir - Steinar Á</v>
      </c>
      <c r="J62" t="str">
        <f t="shared" ref="J62" si="287">IF(E62="","",E62&amp;" - "&amp;E63)</f>
        <v>Cristian - Reynir</v>
      </c>
      <c r="K62" t="str">
        <f t="shared" ref="K62" si="288">IF(E62="","",E62)</f>
        <v>Cristian</v>
      </c>
    </row>
    <row r="63" spans="1:11" x14ac:dyDescent="0.2">
      <c r="A63">
        <f t="shared" si="3"/>
        <v>11</v>
      </c>
      <c r="B63" t="str">
        <f>IF(Nafnalisti!B65="","",Nafnalisti!B65)</f>
        <v>Reynir Baldursson</v>
      </c>
      <c r="C63" t="str">
        <f t="shared" si="4"/>
        <v>Reynir</v>
      </c>
      <c r="D63">
        <f t="shared" ref="D63" si="289">IF(C63="","",COUNTIF(C62:C66,C63))</f>
        <v>1</v>
      </c>
      <c r="E63" t="str">
        <f t="shared" si="282"/>
        <v>Reynir</v>
      </c>
      <c r="F63" t="str">
        <f t="shared" ca="1" si="51"/>
        <v>Cristian - Reynir - Steinar Á - Steinar Þ</v>
      </c>
      <c r="G63" t="str">
        <f t="shared" ref="G63" si="290">E62&amp;" - "&amp;E63&amp;" - "&amp;E64&amp;" - "&amp;E65&amp;" - "&amp;E66</f>
        <v xml:space="preserve">Cristian - Reynir - Steinar Á - Steinar Þ - </v>
      </c>
      <c r="H63" t="str">
        <f t="shared" ref="H63" si="291">IF(E62="","",E62&amp;" - "&amp;E63&amp;" - "&amp;E64&amp;" - "&amp;E65)</f>
        <v>Cristian - Reynir - Steinar Á - Steinar Þ</v>
      </c>
      <c r="I63" t="str">
        <f t="shared" ref="I63" si="292">IF(E62="","",E62&amp;" - "&amp;E63&amp;" - "&amp;E64)</f>
        <v>Cristian - Reynir - Steinar Á</v>
      </c>
      <c r="J63" t="str">
        <f t="shared" ref="J63" si="293">IF(E62="","",E62&amp;" - "&amp;E63)</f>
        <v>Cristian - Reynir</v>
      </c>
      <c r="K63" t="str">
        <f t="shared" ref="K63" si="294">IF(E62="","",E62)</f>
        <v>Cristian</v>
      </c>
    </row>
    <row r="64" spans="1:11" x14ac:dyDescent="0.2">
      <c r="A64">
        <f t="shared" si="3"/>
        <v>11</v>
      </c>
      <c r="B64" t="str">
        <f>IF(Nafnalisti!B66="","",Nafnalisti!B66)</f>
        <v>Steinar Ágústsson</v>
      </c>
      <c r="C64" t="str">
        <f t="shared" si="4"/>
        <v>Steinar</v>
      </c>
      <c r="D64">
        <f t="shared" ref="D64" si="295">IF(C64="","",COUNTIF(C62:C66,C64))</f>
        <v>2</v>
      </c>
      <c r="E64" t="str">
        <f t="shared" si="282"/>
        <v>Steinar Á</v>
      </c>
      <c r="F64" t="str">
        <f t="shared" ca="1" si="51"/>
        <v>Cristian - Reynir - Steinar Á - Steinar Þ</v>
      </c>
      <c r="G64" t="str">
        <f t="shared" ref="G64" si="296">E62&amp;" - "&amp;E63&amp;" - "&amp;E64&amp;" - "&amp;E65&amp;" - "&amp;E66</f>
        <v xml:space="preserve">Cristian - Reynir - Steinar Á - Steinar Þ - </v>
      </c>
      <c r="H64" t="str">
        <f t="shared" ref="H64" si="297">IF(E62="","",E62&amp;" - "&amp;E63&amp;" - "&amp;E64&amp;" - "&amp;E65)</f>
        <v>Cristian - Reynir - Steinar Á - Steinar Þ</v>
      </c>
      <c r="I64" t="str">
        <f t="shared" ref="I64" si="298">IF(E62="","",E62&amp;" - "&amp;E63&amp;" - "&amp;E64)</f>
        <v>Cristian - Reynir - Steinar Á</v>
      </c>
      <c r="J64" t="str">
        <f t="shared" ref="J64" si="299">IF(E62="","",E62&amp;" - "&amp;E63)</f>
        <v>Cristian - Reynir</v>
      </c>
      <c r="K64" t="str">
        <f t="shared" ref="K64" si="300">IF(E62="","",E62)</f>
        <v>Cristian</v>
      </c>
    </row>
    <row r="65" spans="1:11" x14ac:dyDescent="0.2">
      <c r="A65">
        <f t="shared" si="3"/>
        <v>11</v>
      </c>
      <c r="B65" t="str">
        <f>IF(Nafnalisti!B67="","",Nafnalisti!B67)</f>
        <v>Steinar Þórisson</v>
      </c>
      <c r="C65" t="str">
        <f t="shared" si="4"/>
        <v>Steinar</v>
      </c>
      <c r="D65">
        <f t="shared" ref="D65" si="301">IF(C65="","",COUNTIF(C62:C66,C65))</f>
        <v>2</v>
      </c>
      <c r="E65" t="str">
        <f t="shared" si="282"/>
        <v>Steinar Þ</v>
      </c>
      <c r="F65" t="str">
        <f t="shared" ca="1" si="51"/>
        <v>Cristian - Reynir - Steinar Á - Steinar Þ</v>
      </c>
      <c r="G65" t="str">
        <f t="shared" ref="G65" si="302">E62&amp;" - "&amp;E63&amp;" - "&amp;E64&amp;" - "&amp;E65&amp;" - "&amp;E66</f>
        <v xml:space="preserve">Cristian - Reynir - Steinar Á - Steinar Þ - </v>
      </c>
      <c r="H65" t="str">
        <f t="shared" ref="H65" si="303">IF(E62="","",E62&amp;" - "&amp;E63&amp;" - "&amp;E64&amp;" - "&amp;E65)</f>
        <v>Cristian - Reynir - Steinar Á - Steinar Þ</v>
      </c>
      <c r="I65" t="str">
        <f t="shared" ref="I65" si="304">IF(E62="","",E62&amp;" - "&amp;E63&amp;" - "&amp;E64)</f>
        <v>Cristian - Reynir - Steinar Á</v>
      </c>
      <c r="J65" t="str">
        <f t="shared" ref="J65" si="305">IF(E62="","",E62&amp;" - "&amp;E63)</f>
        <v>Cristian - Reynir</v>
      </c>
      <c r="K65" t="str">
        <f t="shared" ref="K65" si="306">IF(E62="","",E62)</f>
        <v>Cristian</v>
      </c>
    </row>
    <row r="66" spans="1:11" x14ac:dyDescent="0.2">
      <c r="A66">
        <f t="shared" si="3"/>
        <v>11</v>
      </c>
      <c r="B66" t="str">
        <f>IF(Nafnalisti!B68="","",Nafnalisti!B68)</f>
        <v/>
      </c>
      <c r="C66" t="str">
        <f t="shared" si="4"/>
        <v/>
      </c>
      <c r="D66" t="str">
        <f t="shared" ref="D66" si="307">IF(C66="","",COUNTIF(C62:C66,C66))</f>
        <v/>
      </c>
      <c r="E66" t="str">
        <f t="shared" si="282"/>
        <v/>
      </c>
      <c r="F66" t="str">
        <f t="shared" si="51"/>
        <v/>
      </c>
      <c r="G66" t="str">
        <f t="shared" ref="G66" si="308">E62&amp;" - "&amp;E63&amp;" - "&amp;E64&amp;" - "&amp;E65&amp;" - "&amp;E66</f>
        <v xml:space="preserve">Cristian - Reynir - Steinar Á - Steinar Þ - </v>
      </c>
      <c r="H66" t="str">
        <f t="shared" ref="H66" si="309">IF(E62="","",E62&amp;" - "&amp;E63&amp;" - "&amp;E64&amp;" - "&amp;E65)</f>
        <v>Cristian - Reynir - Steinar Á - Steinar Þ</v>
      </c>
      <c r="I66" t="str">
        <f t="shared" ref="I66" si="310">IF(E62="","",E62&amp;" - "&amp;E63&amp;" - "&amp;E64)</f>
        <v>Cristian - Reynir - Steinar Á</v>
      </c>
      <c r="J66" t="str">
        <f t="shared" ref="J66" si="311">IF(E62="","",E62&amp;" - "&amp;E63)</f>
        <v>Cristian - Reynir</v>
      </c>
      <c r="K66" t="str">
        <f t="shared" ref="K66" si="312">IF(E62="","",E62)</f>
        <v>Cristian</v>
      </c>
    </row>
    <row r="67" spans="1:11" x14ac:dyDescent="0.2">
      <c r="A67">
        <f t="shared" si="3"/>
        <v>11</v>
      </c>
      <c r="B67" t="str">
        <f t="shared" ref="B67" ca="1" si="313">F62</f>
        <v>Cristian - Reynir - Steinar Á - Steinar Þ</v>
      </c>
    </row>
    <row r="68" spans="1:11" x14ac:dyDescent="0.2">
      <c r="A68">
        <f t="shared" si="3"/>
        <v>12</v>
      </c>
      <c r="B68" t="str">
        <f>IF(Nafnalisti!B70="","",Nafnalisti!B70)</f>
        <v>Bragi Már Bragason</v>
      </c>
      <c r="C68" t="str">
        <f t="shared" ref="C68" si="314">IF(B68="","",LEFT(B68,FIND(" ",B68)-1))</f>
        <v>Bragi</v>
      </c>
      <c r="D68">
        <f t="shared" ref="D68" si="315">IF(C68="","",COUNTIF(C68:C72,C68))</f>
        <v>1</v>
      </c>
      <c r="E68" t="str">
        <f t="shared" ref="E68:E72" si="316">IF(B68="","",IF(D68&lt;2,LEFT(B68,FIND(" ",B68)-1),LEFT(B68,FIND(" ",B68)+1)))</f>
        <v>Bragi</v>
      </c>
      <c r="F68" t="str">
        <f t="shared" ref="F68" ca="1" si="317">IF(B68="","",OFFSET(F68,0,6-COUNTA(B68:B72)+COUNTIF(D68:D72,"")))</f>
        <v>Bragi - Davíð - Hilmar - Jóhannes</v>
      </c>
      <c r="G68" t="str">
        <f t="shared" ref="G68" si="318">IF(E68="","",E68&amp;" - "&amp;E69&amp;" - "&amp;E70&amp;" - "&amp;E71&amp;" - "&amp;E72)</f>
        <v xml:space="preserve">Bragi - Davíð - Hilmar - Jóhannes - </v>
      </c>
      <c r="H68" t="str">
        <f t="shared" ref="H68" si="319">IF(E68="","",E68&amp;" - "&amp;E69&amp;" - "&amp;E70&amp;" - "&amp;E71)</f>
        <v>Bragi - Davíð - Hilmar - Jóhannes</v>
      </c>
      <c r="I68" t="str">
        <f t="shared" ref="I68" si="320">IF(E68="","",E68&amp;" - "&amp;E69&amp;" - "&amp;E70)</f>
        <v>Bragi - Davíð - Hilmar</v>
      </c>
      <c r="J68" t="str">
        <f t="shared" ref="J68" si="321">IF(E68="","",E68&amp;" - "&amp;E69)</f>
        <v>Bragi - Davíð</v>
      </c>
      <c r="K68" t="str">
        <f t="shared" ref="K68" si="322">IF(E68="","",E68)</f>
        <v>Bragi</v>
      </c>
    </row>
    <row r="69" spans="1:11" x14ac:dyDescent="0.2">
      <c r="A69">
        <f t="shared" si="3"/>
        <v>12</v>
      </c>
      <c r="B69" t="str">
        <f>IF(Nafnalisti!B71="","",Nafnalisti!B71)</f>
        <v>Davíð Arngrímsson</v>
      </c>
      <c r="C69" t="str">
        <f t="shared" si="4"/>
        <v>Davíð</v>
      </c>
      <c r="D69">
        <f t="shared" ref="D69" si="323">IF(C69="","",COUNTIF(C68:C72,C69))</f>
        <v>1</v>
      </c>
      <c r="E69" t="str">
        <f t="shared" si="316"/>
        <v>Davíð</v>
      </c>
      <c r="F69" t="str">
        <f t="shared" ca="1" si="51"/>
        <v>Bragi - Davíð - Hilmar - Jóhannes</v>
      </c>
      <c r="G69" t="str">
        <f t="shared" ref="G69" si="324">E68&amp;" - "&amp;E69&amp;" - "&amp;E70&amp;" - "&amp;E71&amp;" - "&amp;E72</f>
        <v xml:space="preserve">Bragi - Davíð - Hilmar - Jóhannes - </v>
      </c>
      <c r="H69" t="str">
        <f t="shared" ref="H69" si="325">IF(E68="","",E68&amp;" - "&amp;E69&amp;" - "&amp;E70&amp;" - "&amp;E71)</f>
        <v>Bragi - Davíð - Hilmar - Jóhannes</v>
      </c>
      <c r="I69" t="str">
        <f t="shared" ref="I69" si="326">IF(E68="","",E68&amp;" - "&amp;E69&amp;" - "&amp;E70)</f>
        <v>Bragi - Davíð - Hilmar</v>
      </c>
      <c r="J69" t="str">
        <f t="shared" ref="J69" si="327">IF(E68="","",E68&amp;" - "&amp;E69)</f>
        <v>Bragi - Davíð</v>
      </c>
      <c r="K69" t="str">
        <f t="shared" ref="K69" si="328">IF(E68="","",E68)</f>
        <v>Bragi</v>
      </c>
    </row>
    <row r="70" spans="1:11" x14ac:dyDescent="0.2">
      <c r="A70">
        <f t="shared" si="3"/>
        <v>12</v>
      </c>
      <c r="B70" t="str">
        <f>IF(Nafnalisti!B72="","",Nafnalisti!B72)</f>
        <v>Hilmar Þórlindsson</v>
      </c>
      <c r="C70" t="str">
        <f t="shared" si="4"/>
        <v>Hilmar</v>
      </c>
      <c r="D70">
        <f t="shared" ref="D70" si="329">IF(C70="","",COUNTIF(C68:C72,C70))</f>
        <v>1</v>
      </c>
      <c r="E70" t="str">
        <f t="shared" si="316"/>
        <v>Hilmar</v>
      </c>
      <c r="F70" t="str">
        <f t="shared" ca="1" si="51"/>
        <v>Bragi - Davíð - Hilmar - Jóhannes</v>
      </c>
      <c r="G70" t="str">
        <f t="shared" ref="G70" si="330">E68&amp;" - "&amp;E69&amp;" - "&amp;E70&amp;" - "&amp;E71&amp;" - "&amp;E72</f>
        <v xml:space="preserve">Bragi - Davíð - Hilmar - Jóhannes - </v>
      </c>
      <c r="H70" t="str">
        <f t="shared" ref="H70" si="331">IF(E68="","",E68&amp;" - "&amp;E69&amp;" - "&amp;E70&amp;" - "&amp;E71)</f>
        <v>Bragi - Davíð - Hilmar - Jóhannes</v>
      </c>
      <c r="I70" t="str">
        <f t="shared" ref="I70" si="332">IF(E68="","",E68&amp;" - "&amp;E69&amp;" - "&amp;E70)</f>
        <v>Bragi - Davíð - Hilmar</v>
      </c>
      <c r="J70" t="str">
        <f t="shared" ref="J70" si="333">IF(E68="","",E68&amp;" - "&amp;E69)</f>
        <v>Bragi - Davíð</v>
      </c>
      <c r="K70" t="str">
        <f t="shared" ref="K70" si="334">IF(E68="","",E68)</f>
        <v>Bragi</v>
      </c>
    </row>
    <row r="71" spans="1:11" x14ac:dyDescent="0.2">
      <c r="A71">
        <f t="shared" si="3"/>
        <v>12</v>
      </c>
      <c r="B71" t="str">
        <f>IF(Nafnalisti!B73="","",Nafnalisti!B73)</f>
        <v>Jóhannes Ragnar Ólafsson</v>
      </c>
      <c r="C71" t="str">
        <f t="shared" si="4"/>
        <v>Jóhannes</v>
      </c>
      <c r="D71">
        <f t="shared" ref="D71" si="335">IF(C71="","",COUNTIF(C68:C72,C71))</f>
        <v>1</v>
      </c>
      <c r="E71" t="str">
        <f t="shared" si="316"/>
        <v>Jóhannes</v>
      </c>
      <c r="F71" t="str">
        <f t="shared" ca="1" si="51"/>
        <v>Bragi - Davíð - Hilmar - Jóhannes</v>
      </c>
      <c r="G71" t="str">
        <f t="shared" ref="G71" si="336">E68&amp;" - "&amp;E69&amp;" - "&amp;E70&amp;" - "&amp;E71&amp;" - "&amp;E72</f>
        <v xml:space="preserve">Bragi - Davíð - Hilmar - Jóhannes - </v>
      </c>
      <c r="H71" t="str">
        <f t="shared" ref="H71" si="337">IF(E68="","",E68&amp;" - "&amp;E69&amp;" - "&amp;E70&amp;" - "&amp;E71)</f>
        <v>Bragi - Davíð - Hilmar - Jóhannes</v>
      </c>
      <c r="I71" t="str">
        <f t="shared" ref="I71" si="338">IF(E68="","",E68&amp;" - "&amp;E69&amp;" - "&amp;E70)</f>
        <v>Bragi - Davíð - Hilmar</v>
      </c>
      <c r="J71" t="str">
        <f t="shared" ref="J71" si="339">IF(E68="","",E68&amp;" - "&amp;E69)</f>
        <v>Bragi - Davíð</v>
      </c>
      <c r="K71" t="str">
        <f t="shared" ref="K71" si="340">IF(E68="","",E68)</f>
        <v>Bragi</v>
      </c>
    </row>
    <row r="72" spans="1:11" x14ac:dyDescent="0.2">
      <c r="A72">
        <f t="shared" ref="A72:A137" si="341">+A66+1</f>
        <v>12</v>
      </c>
      <c r="B72" t="str">
        <f>IF(Nafnalisti!B74="","",Nafnalisti!B74)</f>
        <v/>
      </c>
      <c r="C72" t="str">
        <f t="shared" si="4"/>
        <v/>
      </c>
      <c r="D72" t="str">
        <f t="shared" ref="D72" si="342">IF(C72="","",COUNTIF(C68:C72,C72))</f>
        <v/>
      </c>
      <c r="E72" t="str">
        <f t="shared" si="316"/>
        <v/>
      </c>
      <c r="F72" t="str">
        <f t="shared" si="51"/>
        <v/>
      </c>
      <c r="G72" t="str">
        <f t="shared" ref="G72" si="343">E68&amp;" - "&amp;E69&amp;" - "&amp;E70&amp;" - "&amp;E71&amp;" - "&amp;E72</f>
        <v xml:space="preserve">Bragi - Davíð - Hilmar - Jóhannes - </v>
      </c>
      <c r="H72" t="str">
        <f t="shared" ref="H72" si="344">IF(E68="","",E68&amp;" - "&amp;E69&amp;" - "&amp;E70&amp;" - "&amp;E71)</f>
        <v>Bragi - Davíð - Hilmar - Jóhannes</v>
      </c>
      <c r="I72" t="str">
        <f t="shared" ref="I72" si="345">IF(E68="","",E68&amp;" - "&amp;E69&amp;" - "&amp;E70)</f>
        <v>Bragi - Davíð - Hilmar</v>
      </c>
      <c r="J72" t="str">
        <f t="shared" ref="J72" si="346">IF(E68="","",E68&amp;" - "&amp;E69)</f>
        <v>Bragi - Davíð</v>
      </c>
      <c r="K72" t="str">
        <f t="shared" ref="K72" si="347">IF(E68="","",E68)</f>
        <v>Bragi</v>
      </c>
    </row>
    <row r="73" spans="1:11" x14ac:dyDescent="0.2">
      <c r="A73">
        <f t="shared" si="341"/>
        <v>12</v>
      </c>
      <c r="B73" t="str">
        <f t="shared" ref="B73" ca="1" si="348">F68</f>
        <v>Bragi - Davíð - Hilmar - Jóhannes</v>
      </c>
    </row>
    <row r="74" spans="1:11" x14ac:dyDescent="0.2">
      <c r="A74">
        <f t="shared" si="341"/>
        <v>13</v>
      </c>
      <c r="B74" t="str">
        <f>IF(Nafnalisti!B76="","",Nafnalisti!B76)</f>
        <v>Guðmundur Björnsson</v>
      </c>
      <c r="C74" t="str">
        <f t="shared" ref="C74:C139" si="349">IF(B74="","",LEFT(B74,FIND(" ",B74)-1))</f>
        <v>Guðmundur</v>
      </c>
      <c r="D74">
        <f t="shared" ref="D74" si="350">IF(C74="","",COUNTIF(C74:C78,C74))</f>
        <v>1</v>
      </c>
      <c r="E74" t="str">
        <f t="shared" ref="E74:E78" si="351">IF(B74="","",IF(D74&lt;2,LEFT(B74,FIND(" ",B74)-1),LEFT(B74,FIND(" ",B74)+1)))</f>
        <v>Guðmundur</v>
      </c>
      <c r="F74" t="str">
        <f t="shared" ref="F74" ca="1" si="352">IF(B74="","",OFFSET(F74,0,6-COUNTA(B74:B78)+COUNTIF(D74:D78,"")))</f>
        <v>Guðmundur - Daníel - Geir - Stefán - Oddur</v>
      </c>
      <c r="G74" t="str">
        <f t="shared" ref="G74" si="353">IF(E74="","",E74&amp;" - "&amp;E75&amp;" - "&amp;E76&amp;" - "&amp;E77&amp;" - "&amp;E78)</f>
        <v>Guðmundur - Daníel - Geir - Stefán - Oddur</v>
      </c>
      <c r="H74" t="str">
        <f t="shared" ref="H74" si="354">IF(E74="","",E74&amp;" - "&amp;E75&amp;" - "&amp;E76&amp;" - "&amp;E77)</f>
        <v>Guðmundur - Daníel - Geir - Stefán</v>
      </c>
      <c r="I74" t="str">
        <f t="shared" ref="I74" si="355">IF(E74="","",E74&amp;" - "&amp;E75&amp;" - "&amp;E76)</f>
        <v>Guðmundur - Daníel - Geir</v>
      </c>
      <c r="J74" t="str">
        <f t="shared" ref="J74" si="356">IF(E74="","",E74&amp;" - "&amp;E75)</f>
        <v>Guðmundur - Daníel</v>
      </c>
      <c r="K74" t="str">
        <f t="shared" ref="K74" si="357">IF(E74="","",E74)</f>
        <v>Guðmundur</v>
      </c>
    </row>
    <row r="75" spans="1:11" x14ac:dyDescent="0.2">
      <c r="A75">
        <f t="shared" si="341"/>
        <v>13</v>
      </c>
      <c r="B75" t="str">
        <f>IF(Nafnalisti!B77="","",Nafnalisti!B77)</f>
        <v>Daníel Helgason</v>
      </c>
      <c r="C75" t="str">
        <f t="shared" si="349"/>
        <v>Daníel</v>
      </c>
      <c r="D75">
        <f t="shared" ref="D75" si="358">IF(C75="","",COUNTIF(C74:C78,C75))</f>
        <v>1</v>
      </c>
      <c r="E75" t="str">
        <f t="shared" si="351"/>
        <v>Daníel</v>
      </c>
      <c r="F75" t="str">
        <f t="shared" ca="1" si="51"/>
        <v>Guðmundur - Daníel - Geir - Stefán - Oddur</v>
      </c>
      <c r="G75" t="str">
        <f t="shared" ref="G75" si="359">E74&amp;" - "&amp;E75&amp;" - "&amp;E76&amp;" - "&amp;E77&amp;" - "&amp;E78</f>
        <v>Guðmundur - Daníel - Geir - Stefán - Oddur</v>
      </c>
      <c r="H75" t="str">
        <f t="shared" ref="H75" si="360">IF(E74="","",E74&amp;" - "&amp;E75&amp;" - "&amp;E76&amp;" - "&amp;E77)</f>
        <v>Guðmundur - Daníel - Geir - Stefán</v>
      </c>
      <c r="I75" t="str">
        <f t="shared" ref="I75" si="361">IF(E74="","",E74&amp;" - "&amp;E75&amp;" - "&amp;E76)</f>
        <v>Guðmundur - Daníel - Geir</v>
      </c>
      <c r="J75" t="str">
        <f t="shared" ref="J75" si="362">IF(E74="","",E74&amp;" - "&amp;E75)</f>
        <v>Guðmundur - Daníel</v>
      </c>
      <c r="K75" t="str">
        <f t="shared" ref="K75" si="363">IF(E74="","",E74)</f>
        <v>Guðmundur</v>
      </c>
    </row>
    <row r="76" spans="1:11" x14ac:dyDescent="0.2">
      <c r="A76">
        <f t="shared" si="341"/>
        <v>13</v>
      </c>
      <c r="B76" t="str">
        <f>IF(Nafnalisti!B78="","",Nafnalisti!B78)</f>
        <v>Geir Hlöðver Ericsson</v>
      </c>
      <c r="C76" t="str">
        <f t="shared" si="349"/>
        <v>Geir</v>
      </c>
      <c r="D76">
        <f t="shared" ref="D76" si="364">IF(C76="","",COUNTIF(C74:C78,C76))</f>
        <v>1</v>
      </c>
      <c r="E76" t="str">
        <f t="shared" si="351"/>
        <v>Geir</v>
      </c>
      <c r="F76" t="str">
        <f t="shared" ca="1" si="51"/>
        <v>Guðmundur - Daníel - Geir - Stefán - Oddur</v>
      </c>
      <c r="G76" t="str">
        <f t="shared" ref="G76" si="365">E74&amp;" - "&amp;E75&amp;" - "&amp;E76&amp;" - "&amp;E77&amp;" - "&amp;E78</f>
        <v>Guðmundur - Daníel - Geir - Stefán - Oddur</v>
      </c>
      <c r="H76" t="str">
        <f t="shared" ref="H76" si="366">IF(E74="","",E74&amp;" - "&amp;E75&amp;" - "&amp;E76&amp;" - "&amp;E77)</f>
        <v>Guðmundur - Daníel - Geir - Stefán</v>
      </c>
      <c r="I76" t="str">
        <f t="shared" ref="I76" si="367">IF(E74="","",E74&amp;" - "&amp;E75&amp;" - "&amp;E76)</f>
        <v>Guðmundur - Daníel - Geir</v>
      </c>
      <c r="J76" t="str">
        <f t="shared" ref="J76" si="368">IF(E74="","",E74&amp;" - "&amp;E75)</f>
        <v>Guðmundur - Daníel</v>
      </c>
      <c r="K76" t="str">
        <f t="shared" ref="K76" si="369">IF(E74="","",E74)</f>
        <v>Guðmundur</v>
      </c>
    </row>
    <row r="77" spans="1:11" x14ac:dyDescent="0.2">
      <c r="A77">
        <f t="shared" si="341"/>
        <v>13</v>
      </c>
      <c r="B77" t="str">
        <f>IF(Nafnalisti!B79="","",Nafnalisti!B79)</f>
        <v>Stefán Pálsson</v>
      </c>
      <c r="C77" t="str">
        <f t="shared" si="349"/>
        <v>Stefán</v>
      </c>
      <c r="D77">
        <f t="shared" ref="D77" si="370">IF(C77="","",COUNTIF(C74:C78,C77))</f>
        <v>1</v>
      </c>
      <c r="E77" t="str">
        <f t="shared" si="351"/>
        <v>Stefán</v>
      </c>
      <c r="F77" t="str">
        <f t="shared" ca="1" si="51"/>
        <v>Guðmundur - Daníel - Geir - Stefán - Oddur</v>
      </c>
      <c r="G77" t="str">
        <f t="shared" ref="G77" si="371">E74&amp;" - "&amp;E75&amp;" - "&amp;E76&amp;" - "&amp;E77&amp;" - "&amp;E78</f>
        <v>Guðmundur - Daníel - Geir - Stefán - Oddur</v>
      </c>
      <c r="H77" t="str">
        <f t="shared" ref="H77" si="372">IF(E74="","",E74&amp;" - "&amp;E75&amp;" - "&amp;E76&amp;" - "&amp;E77)</f>
        <v>Guðmundur - Daníel - Geir - Stefán</v>
      </c>
      <c r="I77" t="str">
        <f t="shared" ref="I77" si="373">IF(E74="","",E74&amp;" - "&amp;E75&amp;" - "&amp;E76)</f>
        <v>Guðmundur - Daníel - Geir</v>
      </c>
      <c r="J77" t="str">
        <f t="shared" ref="J77" si="374">IF(E74="","",E74&amp;" - "&amp;E75)</f>
        <v>Guðmundur - Daníel</v>
      </c>
      <c r="K77" t="str">
        <f t="shared" ref="K77" si="375">IF(E74="","",E74)</f>
        <v>Guðmundur</v>
      </c>
    </row>
    <row r="78" spans="1:11" x14ac:dyDescent="0.2">
      <c r="A78">
        <f t="shared" si="341"/>
        <v>13</v>
      </c>
      <c r="B78" t="str">
        <f>IF(Nafnalisti!B80="","",Nafnalisti!B80)</f>
        <v>Oddur Sigurðsson</v>
      </c>
      <c r="C78" t="str">
        <f t="shared" si="349"/>
        <v>Oddur</v>
      </c>
      <c r="D78">
        <f t="shared" ref="D78" si="376">IF(C78="","",COUNTIF(C74:C78,C78))</f>
        <v>1</v>
      </c>
      <c r="E78" t="str">
        <f t="shared" si="351"/>
        <v>Oddur</v>
      </c>
      <c r="F78" t="str">
        <f t="shared" ca="1" si="51"/>
        <v>Guðmundur - Daníel - Geir - Stefán - Oddur</v>
      </c>
      <c r="G78" t="str">
        <f t="shared" ref="G78" si="377">E74&amp;" - "&amp;E75&amp;" - "&amp;E76&amp;" - "&amp;E77&amp;" - "&amp;E78</f>
        <v>Guðmundur - Daníel - Geir - Stefán - Oddur</v>
      </c>
      <c r="H78" t="str">
        <f t="shared" ref="H78" si="378">IF(E74="","",E74&amp;" - "&amp;E75&amp;" - "&amp;E76&amp;" - "&amp;E77)</f>
        <v>Guðmundur - Daníel - Geir - Stefán</v>
      </c>
      <c r="I78" t="str">
        <f t="shared" ref="I78" si="379">IF(E74="","",E74&amp;" - "&amp;E75&amp;" - "&amp;E76)</f>
        <v>Guðmundur - Daníel - Geir</v>
      </c>
      <c r="J78" t="str">
        <f t="shared" ref="J78" si="380">IF(E74="","",E74&amp;" - "&amp;E75)</f>
        <v>Guðmundur - Daníel</v>
      </c>
      <c r="K78" t="str">
        <f t="shared" ref="K78" si="381">IF(E74="","",E74)</f>
        <v>Guðmundur</v>
      </c>
    </row>
    <row r="79" spans="1:11" x14ac:dyDescent="0.2">
      <c r="A79">
        <f t="shared" si="341"/>
        <v>13</v>
      </c>
      <c r="B79" t="str">
        <f t="shared" ref="B79" ca="1" si="382">F74</f>
        <v>Guðmundur - Daníel - Geir - Stefán - Oddur</v>
      </c>
    </row>
    <row r="80" spans="1:11" x14ac:dyDescent="0.2">
      <c r="A80">
        <f t="shared" si="341"/>
        <v>14</v>
      </c>
      <c r="B80" t="str">
        <f>IF(Nafnalisti!B82="","",Nafnalisti!B82)</f>
        <v>Magnús Helgason </v>
      </c>
      <c r="C80" t="str">
        <f t="shared" ref="C80" si="383">IF(B80="","",LEFT(B80,FIND(" ",B80)-1))</f>
        <v>Magnús</v>
      </c>
      <c r="D80">
        <f t="shared" ref="D80" si="384">IF(C80="","",COUNTIF(C80:C84,C80))</f>
        <v>1</v>
      </c>
      <c r="E80" t="str">
        <f t="shared" ref="E80:E84" si="385">IF(B80="","",IF(D80&lt;2,LEFT(B80,FIND(" ",B80)-1),LEFT(B80,FIND(" ",B80)+1)))</f>
        <v>Magnús</v>
      </c>
      <c r="F80" t="str">
        <f t="shared" ref="F80" ca="1" si="386">IF(B80="","",OFFSET(F80,0,6-COUNTA(B80:B84)+COUNTIF(D80:D84,"")))</f>
        <v>Magnús - Hrólfur - Sigurður - Kristján</v>
      </c>
      <c r="G80" t="str">
        <f t="shared" ref="G80" si="387">IF(E80="","",E80&amp;" - "&amp;E81&amp;" - "&amp;E82&amp;" - "&amp;E83&amp;" - "&amp;E84)</f>
        <v xml:space="preserve">Magnús - Hrólfur - Sigurður - Kristján - </v>
      </c>
      <c r="H80" t="str">
        <f t="shared" ref="H80" si="388">IF(E80="","",E80&amp;" - "&amp;E81&amp;" - "&amp;E82&amp;" - "&amp;E83)</f>
        <v>Magnús - Hrólfur - Sigurður - Kristján</v>
      </c>
      <c r="I80" t="str">
        <f t="shared" ref="I80" si="389">IF(E80="","",E80&amp;" - "&amp;E81&amp;" - "&amp;E82)</f>
        <v>Magnús - Hrólfur - Sigurður</v>
      </c>
      <c r="J80" t="str">
        <f t="shared" ref="J80" si="390">IF(E80="","",E80&amp;" - "&amp;E81)</f>
        <v>Magnús - Hrólfur</v>
      </c>
      <c r="K80" t="str">
        <f t="shared" ref="K80" si="391">IF(E80="","",E80)</f>
        <v>Magnús</v>
      </c>
    </row>
    <row r="81" spans="1:11" x14ac:dyDescent="0.2">
      <c r="A81">
        <f t="shared" si="341"/>
        <v>14</v>
      </c>
      <c r="B81" t="str">
        <f>IF(Nafnalisti!B83="","",Nafnalisti!B83)</f>
        <v>Hrólfur Þórarinsson </v>
      </c>
      <c r="C81" t="str">
        <f t="shared" si="349"/>
        <v>Hrólfur</v>
      </c>
      <c r="D81">
        <f t="shared" ref="D81" si="392">IF(C81="","",COUNTIF(C80:C84,C81))</f>
        <v>1</v>
      </c>
      <c r="E81" t="str">
        <f t="shared" si="385"/>
        <v>Hrólfur</v>
      </c>
      <c r="F81" t="str">
        <f t="shared" ca="1" si="51"/>
        <v>Magnús - Hrólfur - Sigurður - Kristján</v>
      </c>
      <c r="G81" t="str">
        <f t="shared" ref="G81" si="393">E80&amp;" - "&amp;E81&amp;" - "&amp;E82&amp;" - "&amp;E83&amp;" - "&amp;E84</f>
        <v xml:space="preserve">Magnús - Hrólfur - Sigurður - Kristján - </v>
      </c>
      <c r="H81" t="str">
        <f t="shared" ref="H81" si="394">IF(E80="","",E80&amp;" - "&amp;E81&amp;" - "&amp;E82&amp;" - "&amp;E83)</f>
        <v>Magnús - Hrólfur - Sigurður - Kristján</v>
      </c>
      <c r="I81" t="str">
        <f t="shared" ref="I81" si="395">IF(E80="","",E80&amp;" - "&amp;E81&amp;" - "&amp;E82)</f>
        <v>Magnús - Hrólfur - Sigurður</v>
      </c>
      <c r="J81" t="str">
        <f t="shared" ref="J81" si="396">IF(E80="","",E80&amp;" - "&amp;E81)</f>
        <v>Magnús - Hrólfur</v>
      </c>
      <c r="K81" t="str">
        <f t="shared" ref="K81" si="397">IF(E80="","",E80)</f>
        <v>Magnús</v>
      </c>
    </row>
    <row r="82" spans="1:11" x14ac:dyDescent="0.2">
      <c r="A82">
        <f t="shared" si="341"/>
        <v>14</v>
      </c>
      <c r="B82" t="str">
        <f>IF(Nafnalisti!B84="","",Nafnalisti!B84)</f>
        <v>Sigurður Jón Björnsson</v>
      </c>
      <c r="C82" t="str">
        <f t="shared" si="349"/>
        <v>Sigurður</v>
      </c>
      <c r="D82">
        <f t="shared" ref="D82" si="398">IF(C82="","",COUNTIF(C80:C84,C82))</f>
        <v>1</v>
      </c>
      <c r="E82" t="str">
        <f t="shared" si="385"/>
        <v>Sigurður</v>
      </c>
      <c r="F82" t="str">
        <f t="shared" ca="1" si="51"/>
        <v>Magnús - Hrólfur - Sigurður - Kristján</v>
      </c>
      <c r="G82" t="str">
        <f t="shared" ref="G82" si="399">E80&amp;" - "&amp;E81&amp;" - "&amp;E82&amp;" - "&amp;E83&amp;" - "&amp;E84</f>
        <v xml:space="preserve">Magnús - Hrólfur - Sigurður - Kristján - </v>
      </c>
      <c r="H82" t="str">
        <f t="shared" ref="H82" si="400">IF(E80="","",E80&amp;" - "&amp;E81&amp;" - "&amp;E82&amp;" - "&amp;E83)</f>
        <v>Magnús - Hrólfur - Sigurður - Kristján</v>
      </c>
      <c r="I82" t="str">
        <f t="shared" ref="I82" si="401">IF(E80="","",E80&amp;" - "&amp;E81&amp;" - "&amp;E82)</f>
        <v>Magnús - Hrólfur - Sigurður</v>
      </c>
      <c r="J82" t="str">
        <f t="shared" ref="J82" si="402">IF(E80="","",E80&amp;" - "&amp;E81)</f>
        <v>Magnús - Hrólfur</v>
      </c>
      <c r="K82" t="str">
        <f t="shared" ref="K82" si="403">IF(E80="","",E80)</f>
        <v>Magnús</v>
      </c>
    </row>
    <row r="83" spans="1:11" x14ac:dyDescent="0.2">
      <c r="A83">
        <f t="shared" si="341"/>
        <v>14</v>
      </c>
      <c r="B83" t="str">
        <f>IF(Nafnalisti!B85="","",Nafnalisti!B85)</f>
        <v>Kristján Óskarsson </v>
      </c>
      <c r="C83" t="str">
        <f t="shared" si="349"/>
        <v>Kristján</v>
      </c>
      <c r="D83">
        <f t="shared" ref="D83" si="404">IF(C83="","",COUNTIF(C80:C84,C83))</f>
        <v>1</v>
      </c>
      <c r="E83" t="str">
        <f t="shared" si="385"/>
        <v>Kristján</v>
      </c>
      <c r="F83" t="str">
        <f t="shared" ca="1" si="51"/>
        <v>Magnús - Hrólfur - Sigurður - Kristján</v>
      </c>
      <c r="G83" t="str">
        <f t="shared" ref="G83" si="405">E80&amp;" - "&amp;E81&amp;" - "&amp;E82&amp;" - "&amp;E83&amp;" - "&amp;E84</f>
        <v xml:space="preserve">Magnús - Hrólfur - Sigurður - Kristján - </v>
      </c>
      <c r="H83" t="str">
        <f t="shared" ref="H83" si="406">IF(E80="","",E80&amp;" - "&amp;E81&amp;" - "&amp;E82&amp;" - "&amp;E83)</f>
        <v>Magnús - Hrólfur - Sigurður - Kristján</v>
      </c>
      <c r="I83" t="str">
        <f t="shared" ref="I83" si="407">IF(E80="","",E80&amp;" - "&amp;E81&amp;" - "&amp;E82)</f>
        <v>Magnús - Hrólfur - Sigurður</v>
      </c>
      <c r="J83" t="str">
        <f t="shared" ref="J83" si="408">IF(E80="","",E80&amp;" - "&amp;E81)</f>
        <v>Magnús - Hrólfur</v>
      </c>
      <c r="K83" t="str">
        <f t="shared" ref="K83" si="409">IF(E80="","",E80)</f>
        <v>Magnús</v>
      </c>
    </row>
    <row r="84" spans="1:11" x14ac:dyDescent="0.2">
      <c r="A84">
        <f t="shared" si="341"/>
        <v>14</v>
      </c>
      <c r="B84" t="str">
        <f>IF(Nafnalisti!B86="","",Nafnalisti!B86)</f>
        <v/>
      </c>
      <c r="C84" t="str">
        <f t="shared" si="349"/>
        <v/>
      </c>
      <c r="D84" t="str">
        <f t="shared" ref="D84" si="410">IF(C84="","",COUNTIF(C80:C84,C84))</f>
        <v/>
      </c>
      <c r="E84" t="str">
        <f t="shared" si="385"/>
        <v/>
      </c>
      <c r="F84" t="str">
        <f t="shared" si="51"/>
        <v/>
      </c>
      <c r="G84" t="str">
        <f t="shared" ref="G84" si="411">E80&amp;" - "&amp;E81&amp;" - "&amp;E82&amp;" - "&amp;E83&amp;" - "&amp;E84</f>
        <v xml:space="preserve">Magnús - Hrólfur - Sigurður - Kristján - </v>
      </c>
      <c r="H84" t="str">
        <f t="shared" ref="H84" si="412">IF(E80="","",E80&amp;" - "&amp;E81&amp;" - "&amp;E82&amp;" - "&amp;E83)</f>
        <v>Magnús - Hrólfur - Sigurður - Kristján</v>
      </c>
      <c r="I84" t="str">
        <f t="shared" ref="I84" si="413">IF(E80="","",E80&amp;" - "&amp;E81&amp;" - "&amp;E82)</f>
        <v>Magnús - Hrólfur - Sigurður</v>
      </c>
      <c r="J84" t="str">
        <f t="shared" ref="J84" si="414">IF(E80="","",E80&amp;" - "&amp;E81)</f>
        <v>Magnús - Hrólfur</v>
      </c>
      <c r="K84" t="str">
        <f t="shared" ref="K84" si="415">IF(E80="","",E80)</f>
        <v>Magnús</v>
      </c>
    </row>
    <row r="85" spans="1:11" x14ac:dyDescent="0.2">
      <c r="A85">
        <f t="shared" si="341"/>
        <v>14</v>
      </c>
      <c r="B85" t="str">
        <f t="shared" ref="B85" ca="1" si="416">F80</f>
        <v>Magnús - Hrólfur - Sigurður - Kristján</v>
      </c>
    </row>
    <row r="86" spans="1:11" x14ac:dyDescent="0.2">
      <c r="A86">
        <f t="shared" si="341"/>
        <v>15</v>
      </c>
      <c r="B86" t="str">
        <f>IF(Nafnalisti!B88="","",Nafnalisti!B88)</f>
        <v>Haraldur Sigurðsson</v>
      </c>
      <c r="C86" t="str">
        <f t="shared" ref="C86" si="417">IF(B86="","",LEFT(B86,FIND(" ",B86)-1))</f>
        <v>Haraldur</v>
      </c>
      <c r="D86">
        <f t="shared" ref="D86" si="418">IF(C86="","",COUNTIF(C86:C90,C86))</f>
        <v>1</v>
      </c>
      <c r="E86" t="str">
        <f t="shared" ref="E86:E90" si="419">IF(B86="","",IF(D86&lt;2,LEFT(B86,FIND(" ",B86)-1),LEFT(B86,FIND(" ",B86)+1)))</f>
        <v>Haraldur</v>
      </c>
      <c r="F86" t="str">
        <f t="shared" ref="F86" ca="1" si="420">IF(B86="","",OFFSET(F86,0,6-COUNTA(B86:B90)+COUNTIF(D86:D90,"")))</f>
        <v>Haraldur - Ragnar - Sigurður S - Sigurður V</v>
      </c>
      <c r="G86" t="str">
        <f t="shared" ref="G86" si="421">IF(E86="","",E86&amp;" - "&amp;E87&amp;" - "&amp;E88&amp;" - "&amp;E89&amp;" - "&amp;E90)</f>
        <v xml:space="preserve">Haraldur - Ragnar - Sigurður S - Sigurður V - </v>
      </c>
      <c r="H86" t="str">
        <f t="shared" ref="H86" si="422">IF(E86="","",E86&amp;" - "&amp;E87&amp;" - "&amp;E88&amp;" - "&amp;E89)</f>
        <v>Haraldur - Ragnar - Sigurður S - Sigurður V</v>
      </c>
      <c r="I86" t="str">
        <f t="shared" ref="I86" si="423">IF(E86="","",E86&amp;" - "&amp;E87&amp;" - "&amp;E88)</f>
        <v>Haraldur - Ragnar - Sigurður S</v>
      </c>
      <c r="J86" t="str">
        <f t="shared" ref="J86" si="424">IF(E86="","",E86&amp;" - "&amp;E87)</f>
        <v>Haraldur - Ragnar</v>
      </c>
      <c r="K86" t="str">
        <f t="shared" ref="K86" si="425">IF(E86="","",E86)</f>
        <v>Haraldur</v>
      </c>
    </row>
    <row r="87" spans="1:11" x14ac:dyDescent="0.2">
      <c r="A87">
        <f t="shared" si="341"/>
        <v>15</v>
      </c>
      <c r="B87" t="str">
        <f>IF(Nafnalisti!B89="","",Nafnalisti!B89)</f>
        <v>Ragnar Guðjónsson</v>
      </c>
      <c r="C87" t="str">
        <f t="shared" si="349"/>
        <v>Ragnar</v>
      </c>
      <c r="D87">
        <f t="shared" ref="D87" si="426">IF(C87="","",COUNTIF(C86:C90,C87))</f>
        <v>1</v>
      </c>
      <c r="E87" t="str">
        <f t="shared" si="419"/>
        <v>Ragnar</v>
      </c>
      <c r="F87" t="str">
        <f t="shared" ref="F87:F152" ca="1" si="427">IF(B87="","",F86)</f>
        <v>Haraldur - Ragnar - Sigurður S - Sigurður V</v>
      </c>
      <c r="G87" t="str">
        <f t="shared" ref="G87" si="428">E86&amp;" - "&amp;E87&amp;" - "&amp;E88&amp;" - "&amp;E89&amp;" - "&amp;E90</f>
        <v xml:space="preserve">Haraldur - Ragnar - Sigurður S - Sigurður V - </v>
      </c>
      <c r="H87" t="str">
        <f t="shared" ref="H87" si="429">IF(E86="","",E86&amp;" - "&amp;E87&amp;" - "&amp;E88&amp;" - "&amp;E89)</f>
        <v>Haraldur - Ragnar - Sigurður S - Sigurður V</v>
      </c>
      <c r="I87" t="str">
        <f t="shared" ref="I87" si="430">IF(E86="","",E86&amp;" - "&amp;E87&amp;" - "&amp;E88)</f>
        <v>Haraldur - Ragnar - Sigurður S</v>
      </c>
      <c r="J87" t="str">
        <f t="shared" ref="J87" si="431">IF(E86="","",E86&amp;" - "&amp;E87)</f>
        <v>Haraldur - Ragnar</v>
      </c>
      <c r="K87" t="str">
        <f t="shared" ref="K87" si="432">IF(E86="","",E86)</f>
        <v>Haraldur</v>
      </c>
    </row>
    <row r="88" spans="1:11" x14ac:dyDescent="0.2">
      <c r="A88">
        <f t="shared" si="341"/>
        <v>15</v>
      </c>
      <c r="B88" t="str">
        <f>IF(Nafnalisti!B90="","",Nafnalisti!B90)</f>
        <v>Sigurður Stefán Haraldsson</v>
      </c>
      <c r="C88" t="str">
        <f t="shared" si="349"/>
        <v>Sigurður</v>
      </c>
      <c r="D88">
        <f t="shared" ref="D88" si="433">IF(C88="","",COUNTIF(C86:C90,C88))</f>
        <v>2</v>
      </c>
      <c r="E88" t="str">
        <f t="shared" si="419"/>
        <v>Sigurður S</v>
      </c>
      <c r="F88" t="str">
        <f t="shared" ca="1" si="427"/>
        <v>Haraldur - Ragnar - Sigurður S - Sigurður V</v>
      </c>
      <c r="G88" t="str">
        <f t="shared" ref="G88" si="434">E86&amp;" - "&amp;E87&amp;" - "&amp;E88&amp;" - "&amp;E89&amp;" - "&amp;E90</f>
        <v xml:space="preserve">Haraldur - Ragnar - Sigurður S - Sigurður V - </v>
      </c>
      <c r="H88" t="str">
        <f t="shared" ref="H88" si="435">IF(E86="","",E86&amp;" - "&amp;E87&amp;" - "&amp;E88&amp;" - "&amp;E89)</f>
        <v>Haraldur - Ragnar - Sigurður S - Sigurður V</v>
      </c>
      <c r="I88" t="str">
        <f t="shared" ref="I88" si="436">IF(E86="","",E86&amp;" - "&amp;E87&amp;" - "&amp;E88)</f>
        <v>Haraldur - Ragnar - Sigurður S</v>
      </c>
      <c r="J88" t="str">
        <f t="shared" ref="J88" si="437">IF(E86="","",E86&amp;" - "&amp;E87)</f>
        <v>Haraldur - Ragnar</v>
      </c>
      <c r="K88" t="str">
        <f t="shared" ref="K88" si="438">IF(E86="","",E86)</f>
        <v>Haraldur</v>
      </c>
    </row>
    <row r="89" spans="1:11" x14ac:dyDescent="0.2">
      <c r="A89">
        <f t="shared" si="341"/>
        <v>15</v>
      </c>
      <c r="B89" t="str">
        <f>IF(Nafnalisti!B91="","",Nafnalisti!B91)</f>
        <v>Sigurður V. Guðjónsson</v>
      </c>
      <c r="C89" t="str">
        <f t="shared" si="349"/>
        <v>Sigurður</v>
      </c>
      <c r="D89">
        <f t="shared" ref="D89" si="439">IF(C89="","",COUNTIF(C86:C90,C89))</f>
        <v>2</v>
      </c>
      <c r="E89" t="str">
        <f t="shared" si="419"/>
        <v>Sigurður V</v>
      </c>
      <c r="F89" t="str">
        <f t="shared" ca="1" si="427"/>
        <v>Haraldur - Ragnar - Sigurður S - Sigurður V</v>
      </c>
      <c r="G89" t="str">
        <f t="shared" ref="G89" si="440">E86&amp;" - "&amp;E87&amp;" - "&amp;E88&amp;" - "&amp;E89&amp;" - "&amp;E90</f>
        <v xml:space="preserve">Haraldur - Ragnar - Sigurður S - Sigurður V - </v>
      </c>
      <c r="H89" t="str">
        <f t="shared" ref="H89" si="441">IF(E86="","",E86&amp;" - "&amp;E87&amp;" - "&amp;E88&amp;" - "&amp;E89)</f>
        <v>Haraldur - Ragnar - Sigurður S - Sigurður V</v>
      </c>
      <c r="I89" t="str">
        <f t="shared" ref="I89" si="442">IF(E86="","",E86&amp;" - "&amp;E87&amp;" - "&amp;E88)</f>
        <v>Haraldur - Ragnar - Sigurður S</v>
      </c>
      <c r="J89" t="str">
        <f t="shared" ref="J89" si="443">IF(E86="","",E86&amp;" - "&amp;E87)</f>
        <v>Haraldur - Ragnar</v>
      </c>
      <c r="K89" t="str">
        <f t="shared" ref="K89" si="444">IF(E86="","",E86)</f>
        <v>Haraldur</v>
      </c>
    </row>
    <row r="90" spans="1:11" x14ac:dyDescent="0.2">
      <c r="A90">
        <f t="shared" si="341"/>
        <v>15</v>
      </c>
      <c r="B90" t="str">
        <f>IF(Nafnalisti!B92="","",Nafnalisti!B92)</f>
        <v/>
      </c>
      <c r="C90" t="str">
        <f t="shared" si="349"/>
        <v/>
      </c>
      <c r="D90" t="str">
        <f t="shared" ref="D90" si="445">IF(C90="","",COUNTIF(C86:C90,C90))</f>
        <v/>
      </c>
      <c r="E90" t="str">
        <f t="shared" si="419"/>
        <v/>
      </c>
      <c r="F90" t="str">
        <f t="shared" si="427"/>
        <v/>
      </c>
      <c r="G90" t="str">
        <f t="shared" ref="G90" si="446">E86&amp;" - "&amp;E87&amp;" - "&amp;E88&amp;" - "&amp;E89&amp;" - "&amp;E90</f>
        <v xml:space="preserve">Haraldur - Ragnar - Sigurður S - Sigurður V - </v>
      </c>
      <c r="H90" t="str">
        <f t="shared" ref="H90" si="447">IF(E86="","",E86&amp;" - "&amp;E87&amp;" - "&amp;E88&amp;" - "&amp;E89)</f>
        <v>Haraldur - Ragnar - Sigurður S - Sigurður V</v>
      </c>
      <c r="I90" t="str">
        <f t="shared" ref="I90" si="448">IF(E86="","",E86&amp;" - "&amp;E87&amp;" - "&amp;E88)</f>
        <v>Haraldur - Ragnar - Sigurður S</v>
      </c>
      <c r="J90" t="str">
        <f t="shared" ref="J90" si="449">IF(E86="","",E86&amp;" - "&amp;E87)</f>
        <v>Haraldur - Ragnar</v>
      </c>
      <c r="K90" t="str">
        <f t="shared" ref="K90" si="450">IF(E86="","",E86)</f>
        <v>Haraldur</v>
      </c>
    </row>
    <row r="91" spans="1:11" x14ac:dyDescent="0.2">
      <c r="A91">
        <f t="shared" si="341"/>
        <v>15</v>
      </c>
      <c r="B91" t="str">
        <f t="shared" ref="B91" ca="1" si="451">F86</f>
        <v>Haraldur - Ragnar - Sigurður S - Sigurður V</v>
      </c>
    </row>
    <row r="92" spans="1:11" x14ac:dyDescent="0.2">
      <c r="A92">
        <f t="shared" si="341"/>
        <v>16</v>
      </c>
      <c r="B92" t="str">
        <f>IF(Nafnalisti!B94="","",Nafnalisti!B94)</f>
        <v>Helgi Örn Viggósson</v>
      </c>
      <c r="C92" t="str">
        <f t="shared" ref="C92" si="452">IF(B92="","",LEFT(B92,FIND(" ",B92)-1))</f>
        <v>Helgi</v>
      </c>
      <c r="D92">
        <f t="shared" ref="D92" si="453">IF(C92="","",COUNTIF(C92:C98,C92))</f>
        <v>1</v>
      </c>
      <c r="E92" t="str">
        <f>IF(B92="","",IF(D92&lt;2,LEFT(B92,3),LEFT(B92,3)))</f>
        <v>Hel</v>
      </c>
      <c r="F92" t="str">
        <f ca="1">IF(B92="","",OFFSET(F92,0,8-COUNTA(B92:B98)+COUNTIF(D92:D98,"")))</f>
        <v>Hel - Arn - Bjö - Jör - Pét - Þor - Þór</v>
      </c>
      <c r="G92" t="str">
        <f>IF(E92="","",E92&amp;" - "&amp;E93&amp;" - "&amp;E94&amp;" - "&amp;E95&amp;" - "&amp;E96&amp;" - "&amp;E97&amp;" - "&amp;E98)</f>
        <v>Hel - Arn - Bjö - Jör - Pét - Þor - Þór</v>
      </c>
      <c r="H92" t="str">
        <f t="shared" ref="H92" si="454">IF(E92="","",E92&amp;" - "&amp;E95&amp;" - "&amp;E96&amp;" - "&amp;E97)</f>
        <v>Hel - Jör - Pét - Þor</v>
      </c>
      <c r="I92" t="str">
        <f t="shared" ref="I92" si="455">IF(E92="","",E92&amp;" - "&amp;E95&amp;" - "&amp;E96)</f>
        <v>Hel - Jör - Pét</v>
      </c>
      <c r="J92" t="str">
        <f t="shared" ref="J92" si="456">IF(E92="","",E92&amp;" - "&amp;E95)</f>
        <v>Hel - Jör</v>
      </c>
      <c r="K92" t="str">
        <f t="shared" ref="K92" si="457">IF(E92="","",E92)</f>
        <v>Hel</v>
      </c>
    </row>
    <row r="93" spans="1:11" x14ac:dyDescent="0.2">
      <c r="A93">
        <f t="shared" si="341"/>
        <v>16</v>
      </c>
      <c r="B93" t="str">
        <f>IF(Nafnalisti!B95="","",Nafnalisti!B95)</f>
        <v>Arnar Másson</v>
      </c>
      <c r="C93" t="str">
        <f t="shared" ref="C93:C94" si="458">IF(B93="","",LEFT(B93,FIND(" ",B93)-1))</f>
        <v>Arnar</v>
      </c>
      <c r="D93">
        <f t="shared" ref="D93:D94" si="459">IF(C93="","",COUNTIF(C93:C99,C93))</f>
        <v>1</v>
      </c>
      <c r="E93" t="str">
        <f t="shared" ref="E93:E98" si="460">IF(B93="","",IF(D93&lt;2,LEFT(B93,3),LEFT(B93,3)))</f>
        <v>Arn</v>
      </c>
      <c r="F93" t="str">
        <f t="shared" ca="1" si="427"/>
        <v>Hel - Arn - Bjö - Jör - Pét - Þor - Þór</v>
      </c>
      <c r="G93" t="str">
        <f>E92&amp;" - "&amp;E93&amp;" - "&amp;E94&amp;" - "&amp;E95&amp;" - "&amp;E96&amp;" - "&amp;E97&amp;" - "&amp;E98</f>
        <v>Hel - Arn - Bjö - Jör - Pét - Þor - Þór</v>
      </c>
      <c r="H93" t="str">
        <f t="shared" ref="H93:H94" si="461">IF(E93="","",E93&amp;" - "&amp;E96&amp;" - "&amp;E97&amp;" - "&amp;E98)</f>
        <v>Arn - Pét - Þor - Þór</v>
      </c>
      <c r="I93" t="str">
        <f t="shared" ref="I93:I94" si="462">IF(E93="","",E93&amp;" - "&amp;E96&amp;" - "&amp;E97)</f>
        <v>Arn - Pét - Þor</v>
      </c>
      <c r="J93" t="str">
        <f t="shared" ref="J93:J94" si="463">IF(E93="","",E93&amp;" - "&amp;E96)</f>
        <v>Arn - Pét</v>
      </c>
      <c r="K93" t="str">
        <f t="shared" ref="K93:K94" si="464">IF(E93="","",E93)</f>
        <v>Arn</v>
      </c>
    </row>
    <row r="94" spans="1:11" x14ac:dyDescent="0.2">
      <c r="A94">
        <f t="shared" si="341"/>
        <v>16</v>
      </c>
      <c r="B94" t="str">
        <f>IF(Nafnalisti!B96="","",Nafnalisti!B96)</f>
        <v>Björn Gunnarsson</v>
      </c>
      <c r="C94" t="str">
        <f t="shared" si="458"/>
        <v>Björn</v>
      </c>
      <c r="D94">
        <f t="shared" si="459"/>
        <v>1</v>
      </c>
      <c r="E94" t="str">
        <f t="shared" si="460"/>
        <v>Bjö</v>
      </c>
      <c r="F94" t="str">
        <f t="shared" ca="1" si="427"/>
        <v>Hel - Arn - Bjö - Jör - Pét - Þor - Þór</v>
      </c>
      <c r="G94" t="str">
        <f>E92&amp;" - "&amp;E93&amp;" - "&amp;E94&amp;" - "&amp;E95&amp;" - "&amp;E96&amp;" - "&amp;E97&amp;" - "&amp;E98</f>
        <v>Hel - Arn - Bjö - Jör - Pét - Þor - Þór</v>
      </c>
      <c r="H94" t="str">
        <f t="shared" si="461"/>
        <v xml:space="preserve">Bjö - Þor - Þór - </v>
      </c>
      <c r="I94" t="str">
        <f t="shared" si="462"/>
        <v>Bjö - Þor - Þór</v>
      </c>
      <c r="J94" t="str">
        <f t="shared" si="463"/>
        <v>Bjö - Þor</v>
      </c>
      <c r="K94" t="str">
        <f t="shared" si="464"/>
        <v>Bjö</v>
      </c>
    </row>
    <row r="95" spans="1:11" x14ac:dyDescent="0.2">
      <c r="A95">
        <f t="shared" ref="A95:A100" si="465">+A87+1</f>
        <v>16</v>
      </c>
      <c r="B95" t="str">
        <f>IF(Nafnalisti!B97="","",Nafnalisti!B97)</f>
        <v>Jörundur Sveinn Matthíasson</v>
      </c>
      <c r="C95" t="str">
        <f t="shared" si="349"/>
        <v>Jörundur</v>
      </c>
      <c r="D95">
        <f t="shared" ref="D95" si="466">IF(C95="","",COUNTIF(C92:C98,C95))</f>
        <v>1</v>
      </c>
      <c r="E95" t="str">
        <f t="shared" si="460"/>
        <v>Jör</v>
      </c>
      <c r="F95" t="str">
        <f t="shared" ca="1" si="427"/>
        <v>Hel - Arn - Bjö - Jör - Pét - Þor - Þór</v>
      </c>
      <c r="G95" t="str">
        <f>E92&amp;" - "&amp;E93&amp;" - "&amp;E94&amp;" - "&amp;E95&amp;" - "&amp;E96&amp;" - "&amp;E97&amp;" - "&amp;E98</f>
        <v>Hel - Arn - Bjö - Jör - Pét - Þor - Þór</v>
      </c>
      <c r="H95" t="str">
        <f t="shared" ref="H95" si="467">IF(E92="","",E92&amp;" - "&amp;E95&amp;" - "&amp;E96&amp;" - "&amp;E97)</f>
        <v>Hel - Jör - Pét - Þor</v>
      </c>
      <c r="I95" t="str">
        <f t="shared" ref="I95" si="468">IF(E92="","",E92&amp;" - "&amp;E95&amp;" - "&amp;E96)</f>
        <v>Hel - Jör - Pét</v>
      </c>
      <c r="J95" t="str">
        <f t="shared" ref="J95" si="469">IF(E92="","",E92&amp;" - "&amp;E95)</f>
        <v>Hel - Jör</v>
      </c>
      <c r="K95" t="str">
        <f t="shared" ref="K95" si="470">IF(E92="","",E92)</f>
        <v>Hel</v>
      </c>
    </row>
    <row r="96" spans="1:11" x14ac:dyDescent="0.2">
      <c r="A96">
        <f t="shared" si="465"/>
        <v>16</v>
      </c>
      <c r="B96" t="str">
        <f>IF(Nafnalisti!B98="","",Nafnalisti!B98)</f>
        <v>Pétur Örn Þórarinsson</v>
      </c>
      <c r="C96" t="str">
        <f t="shared" si="349"/>
        <v>Pétur</v>
      </c>
      <c r="D96">
        <f t="shared" ref="D96" si="471">IF(C96="","",COUNTIF(C92:C98,C96))</f>
        <v>1</v>
      </c>
      <c r="E96" t="str">
        <f t="shared" si="460"/>
        <v>Pét</v>
      </c>
      <c r="F96" t="str">
        <f t="shared" ca="1" si="427"/>
        <v>Hel - Arn - Bjö - Jör - Pét - Þor - Þór</v>
      </c>
      <c r="G96" t="str">
        <f>E92&amp;" - "&amp;E93&amp;" - "&amp;E94&amp;" - "&amp;E95&amp;" - "&amp;E96&amp;" - "&amp;E97&amp;" - "&amp;E98</f>
        <v>Hel - Arn - Bjö - Jör - Pét - Þor - Þór</v>
      </c>
      <c r="H96" t="str">
        <f t="shared" ref="H96" si="472">IF(E92="","",E92&amp;" - "&amp;E95&amp;" - "&amp;E96&amp;" - "&amp;E97)</f>
        <v>Hel - Jör - Pét - Þor</v>
      </c>
      <c r="I96" t="str">
        <f t="shared" ref="I96" si="473">IF(E92="","",E92&amp;" - "&amp;E95&amp;" - "&amp;E96)</f>
        <v>Hel - Jör - Pét</v>
      </c>
      <c r="J96" t="str">
        <f t="shared" ref="J96" si="474">IF(E92="","",E92&amp;" - "&amp;E95)</f>
        <v>Hel - Jör</v>
      </c>
      <c r="K96" t="str">
        <f t="shared" ref="K96" si="475">IF(E92="","",E92)</f>
        <v>Hel</v>
      </c>
    </row>
    <row r="97" spans="1:11" x14ac:dyDescent="0.2">
      <c r="A97">
        <f t="shared" si="465"/>
        <v>16</v>
      </c>
      <c r="B97" t="str">
        <f>IF(Nafnalisti!B99="","",Nafnalisti!B99)</f>
        <v>Þorsteinn Örn Finnbogason</v>
      </c>
      <c r="C97" t="str">
        <f t="shared" si="349"/>
        <v>Þorsteinn</v>
      </c>
      <c r="D97">
        <f t="shared" ref="D97" si="476">IF(C97="","",COUNTIF(C92:C98,C97))</f>
        <v>1</v>
      </c>
      <c r="E97" t="str">
        <f t="shared" si="460"/>
        <v>Þor</v>
      </c>
      <c r="F97" t="str">
        <f t="shared" ca="1" si="427"/>
        <v>Hel - Arn - Bjö - Jör - Pét - Þor - Þór</v>
      </c>
      <c r="G97" t="str">
        <f>E92&amp;" - "&amp;E93&amp;" - "&amp;E94&amp;" - "&amp;E95&amp;" - "&amp;E96&amp;" - "&amp;E97&amp;" - "&amp;E98</f>
        <v>Hel - Arn - Bjö - Jör - Pét - Þor - Þór</v>
      </c>
      <c r="H97" t="str">
        <f t="shared" ref="H97" si="477">IF(E92="","",E92&amp;" - "&amp;E95&amp;" - "&amp;E96&amp;" - "&amp;E97)</f>
        <v>Hel - Jör - Pét - Þor</v>
      </c>
      <c r="I97" t="str">
        <f t="shared" ref="I97" si="478">IF(E92="","",E92&amp;" - "&amp;E95&amp;" - "&amp;E96)</f>
        <v>Hel - Jör - Pét</v>
      </c>
      <c r="J97" t="str">
        <f t="shared" ref="J97" si="479">IF(E92="","",E92&amp;" - "&amp;E95)</f>
        <v>Hel - Jör</v>
      </c>
      <c r="K97" t="str">
        <f t="shared" ref="K97" si="480">IF(E92="","",E92)</f>
        <v>Hel</v>
      </c>
    </row>
    <row r="98" spans="1:11" x14ac:dyDescent="0.2">
      <c r="A98">
        <f t="shared" si="465"/>
        <v>16</v>
      </c>
      <c r="B98" t="str">
        <f>IF(Nafnalisti!B100="","",Nafnalisti!B100)</f>
        <v>Þórður Gíslason</v>
      </c>
      <c r="C98" t="str">
        <f t="shared" si="349"/>
        <v>Þórður</v>
      </c>
      <c r="D98">
        <f t="shared" ref="D98" si="481">IF(C98="","",COUNTIF(C92:C98,C98))</f>
        <v>1</v>
      </c>
      <c r="E98" t="str">
        <f t="shared" si="460"/>
        <v>Þór</v>
      </c>
      <c r="F98" t="str">
        <f t="shared" ca="1" si="427"/>
        <v>Hel - Arn - Bjö - Jör - Pét - Þor - Þór</v>
      </c>
      <c r="G98" t="str">
        <f>E92&amp;" - "&amp;E93&amp;" - "&amp;E94&amp;" - "&amp;E95&amp;" - "&amp;E96&amp;" - "&amp;E97&amp;" - "&amp;E98</f>
        <v>Hel - Arn - Bjö - Jör - Pét - Þor - Þór</v>
      </c>
      <c r="H98" t="str">
        <f t="shared" ref="H98" si="482">IF(E92="","",E92&amp;" - "&amp;E95&amp;" - "&amp;E96&amp;" - "&amp;E97)</f>
        <v>Hel - Jör - Pét - Þor</v>
      </c>
      <c r="I98" t="str">
        <f t="shared" ref="I98" si="483">IF(E92="","",E92&amp;" - "&amp;E95&amp;" - "&amp;E96)</f>
        <v>Hel - Jör - Pét</v>
      </c>
      <c r="J98" t="str">
        <f t="shared" ref="J98" si="484">IF(E92="","",E92&amp;" - "&amp;E95)</f>
        <v>Hel - Jör</v>
      </c>
      <c r="K98" t="str">
        <f t="shared" ref="K98" si="485">IF(E92="","",E92)</f>
        <v>Hel</v>
      </c>
    </row>
    <row r="99" spans="1:11" x14ac:dyDescent="0.2">
      <c r="A99">
        <f t="shared" si="465"/>
        <v>16</v>
      </c>
      <c r="B99" t="str">
        <f t="shared" ref="B99" ca="1" si="486">F92</f>
        <v>Hel - Arn - Bjö - Jör - Pét - Þor - Þór</v>
      </c>
    </row>
    <row r="100" spans="1:11" x14ac:dyDescent="0.2">
      <c r="A100">
        <f t="shared" si="465"/>
        <v>17</v>
      </c>
      <c r="B100" t="str">
        <f>IF(Nafnalisti!B102="","",Nafnalisti!B102)</f>
        <v>Börkur Skúlason</v>
      </c>
      <c r="C100" t="str">
        <f t="shared" ref="C100" si="487">IF(B100="","",LEFT(B100,FIND(" ",B100)-1))</f>
        <v>Börkur</v>
      </c>
      <c r="D100">
        <f t="shared" ref="D100" si="488">IF(C100="","",COUNTIF(C100:C104,C100))</f>
        <v>1</v>
      </c>
      <c r="E100" t="str">
        <f t="shared" ref="E100:E104" si="489">IF(B100="","",IF(D100&lt;2,LEFT(B100,FIND(" ",B100)-1),LEFT(B100,FIND(" ",B100)+1)))</f>
        <v>Börkur</v>
      </c>
      <c r="F100" t="str">
        <f t="shared" ref="F100" ca="1" si="490">IF(B100="","",OFFSET(F100,0,6-COUNTA(B100:B104)+COUNTIF(D100:D104,"")))</f>
        <v>Börkur - Jón - Rúnar - Sigurður</v>
      </c>
      <c r="G100" t="str">
        <f t="shared" ref="G100" si="491">IF(E100="","",E100&amp;" - "&amp;E101&amp;" - "&amp;E102&amp;" - "&amp;E103&amp;" - "&amp;E104)</f>
        <v xml:space="preserve">Börkur - Jón - Rúnar - Sigurður - </v>
      </c>
      <c r="H100" t="str">
        <f t="shared" ref="H100" si="492">IF(E100="","",E100&amp;" - "&amp;E101&amp;" - "&amp;E102&amp;" - "&amp;E103)</f>
        <v>Börkur - Jón - Rúnar - Sigurður</v>
      </c>
      <c r="I100" t="str">
        <f t="shared" ref="I100" si="493">IF(E100="","",E100&amp;" - "&amp;E101&amp;" - "&amp;E102)</f>
        <v>Börkur - Jón - Rúnar</v>
      </c>
      <c r="J100" t="str">
        <f t="shared" ref="J100" si="494">IF(E100="","",E100&amp;" - "&amp;E101)</f>
        <v>Börkur - Jón</v>
      </c>
      <c r="K100" t="str">
        <f t="shared" ref="K100" si="495">IF(E100="","",E100)</f>
        <v>Börkur</v>
      </c>
    </row>
    <row r="101" spans="1:11" x14ac:dyDescent="0.2">
      <c r="A101">
        <f t="shared" si="341"/>
        <v>17</v>
      </c>
      <c r="B101" t="str">
        <f>IF(Nafnalisti!B103="","",Nafnalisti!B103)</f>
        <v>Jón Hallgrímsson</v>
      </c>
      <c r="C101" t="str">
        <f t="shared" si="349"/>
        <v>Jón</v>
      </c>
      <c r="D101">
        <f t="shared" ref="D101" si="496">IF(C101="","",COUNTIF(C100:C104,C101))</f>
        <v>1</v>
      </c>
      <c r="E101" t="str">
        <f t="shared" si="489"/>
        <v>Jón</v>
      </c>
      <c r="F101" t="str">
        <f t="shared" ca="1" si="427"/>
        <v>Börkur - Jón - Rúnar - Sigurður</v>
      </c>
      <c r="G101" t="str">
        <f t="shared" ref="G101" si="497">E100&amp;" - "&amp;E101&amp;" - "&amp;E102&amp;" - "&amp;E103&amp;" - "&amp;E104</f>
        <v xml:space="preserve">Börkur - Jón - Rúnar - Sigurður - </v>
      </c>
      <c r="H101" t="str">
        <f t="shared" ref="H101" si="498">IF(E100="","",E100&amp;" - "&amp;E101&amp;" - "&amp;E102&amp;" - "&amp;E103)</f>
        <v>Börkur - Jón - Rúnar - Sigurður</v>
      </c>
      <c r="I101" t="str">
        <f t="shared" ref="I101" si="499">IF(E100="","",E100&amp;" - "&amp;E101&amp;" - "&amp;E102)</f>
        <v>Börkur - Jón - Rúnar</v>
      </c>
      <c r="J101" t="str">
        <f t="shared" ref="J101" si="500">IF(E100="","",E100&amp;" - "&amp;E101)</f>
        <v>Börkur - Jón</v>
      </c>
      <c r="K101" t="str">
        <f t="shared" ref="K101" si="501">IF(E100="","",E100)</f>
        <v>Börkur</v>
      </c>
    </row>
    <row r="102" spans="1:11" x14ac:dyDescent="0.2">
      <c r="A102">
        <f t="shared" si="341"/>
        <v>17</v>
      </c>
      <c r="B102" t="str">
        <f>IF(Nafnalisti!B104="","",Nafnalisti!B104)</f>
        <v>Rúnar Sigurðsson</v>
      </c>
      <c r="C102" t="str">
        <f t="shared" si="349"/>
        <v>Rúnar</v>
      </c>
      <c r="D102">
        <f t="shared" ref="D102" si="502">IF(C102="","",COUNTIF(C100:C104,C102))</f>
        <v>1</v>
      </c>
      <c r="E102" t="str">
        <f t="shared" si="489"/>
        <v>Rúnar</v>
      </c>
      <c r="F102" t="str">
        <f t="shared" ca="1" si="427"/>
        <v>Börkur - Jón - Rúnar - Sigurður</v>
      </c>
      <c r="G102" t="str">
        <f t="shared" ref="G102" si="503">E100&amp;" - "&amp;E101&amp;" - "&amp;E102&amp;" - "&amp;E103&amp;" - "&amp;E104</f>
        <v xml:space="preserve">Börkur - Jón - Rúnar - Sigurður - </v>
      </c>
      <c r="H102" t="str">
        <f t="shared" ref="H102" si="504">IF(E100="","",E100&amp;" - "&amp;E101&amp;" - "&amp;E102&amp;" - "&amp;E103)</f>
        <v>Börkur - Jón - Rúnar - Sigurður</v>
      </c>
      <c r="I102" t="str">
        <f t="shared" ref="I102" si="505">IF(E100="","",E100&amp;" - "&amp;E101&amp;" - "&amp;E102)</f>
        <v>Börkur - Jón - Rúnar</v>
      </c>
      <c r="J102" t="str">
        <f t="shared" ref="J102" si="506">IF(E100="","",E100&amp;" - "&amp;E101)</f>
        <v>Börkur - Jón</v>
      </c>
      <c r="K102" t="str">
        <f t="shared" ref="K102" si="507">IF(E100="","",E100)</f>
        <v>Börkur</v>
      </c>
    </row>
    <row r="103" spans="1:11" x14ac:dyDescent="0.2">
      <c r="A103">
        <f t="shared" si="341"/>
        <v>17</v>
      </c>
      <c r="B103" t="str">
        <f>IF(Nafnalisti!B105="","",Nafnalisti!B105)</f>
        <v>Sigurður Benjamínsson</v>
      </c>
      <c r="C103" t="str">
        <f t="shared" si="349"/>
        <v>Sigurður</v>
      </c>
      <c r="D103">
        <f t="shared" ref="D103" si="508">IF(C103="","",COUNTIF(C100:C104,C103))</f>
        <v>1</v>
      </c>
      <c r="E103" t="str">
        <f t="shared" si="489"/>
        <v>Sigurður</v>
      </c>
      <c r="F103" t="str">
        <f t="shared" ca="1" si="427"/>
        <v>Börkur - Jón - Rúnar - Sigurður</v>
      </c>
      <c r="G103" t="str">
        <f t="shared" ref="G103" si="509">E100&amp;" - "&amp;E101&amp;" - "&amp;E102&amp;" - "&amp;E103&amp;" - "&amp;E104</f>
        <v xml:space="preserve">Börkur - Jón - Rúnar - Sigurður - </v>
      </c>
      <c r="H103" t="str">
        <f t="shared" ref="H103" si="510">IF(E100="","",E100&amp;" - "&amp;E101&amp;" - "&amp;E102&amp;" - "&amp;E103)</f>
        <v>Börkur - Jón - Rúnar - Sigurður</v>
      </c>
      <c r="I103" t="str">
        <f t="shared" ref="I103" si="511">IF(E100="","",E100&amp;" - "&amp;E101&amp;" - "&amp;E102)</f>
        <v>Börkur - Jón - Rúnar</v>
      </c>
      <c r="J103" t="str">
        <f t="shared" ref="J103" si="512">IF(E100="","",E100&amp;" - "&amp;E101)</f>
        <v>Börkur - Jón</v>
      </c>
      <c r="K103" t="str">
        <f t="shared" ref="K103" si="513">IF(E100="","",E100)</f>
        <v>Börkur</v>
      </c>
    </row>
    <row r="104" spans="1:11" x14ac:dyDescent="0.2">
      <c r="A104">
        <f t="shared" si="341"/>
        <v>17</v>
      </c>
      <c r="B104" t="str">
        <f>IF(Nafnalisti!B106="","",Nafnalisti!B106)</f>
        <v/>
      </c>
      <c r="C104" t="str">
        <f t="shared" si="349"/>
        <v/>
      </c>
      <c r="D104" t="str">
        <f t="shared" ref="D104" si="514">IF(C104="","",COUNTIF(C100:C104,C104))</f>
        <v/>
      </c>
      <c r="E104" t="str">
        <f t="shared" si="489"/>
        <v/>
      </c>
      <c r="F104" t="str">
        <f t="shared" si="427"/>
        <v/>
      </c>
      <c r="G104" t="str">
        <f t="shared" ref="G104" si="515">E100&amp;" - "&amp;E101&amp;" - "&amp;E102&amp;" - "&amp;E103&amp;" - "&amp;E104</f>
        <v xml:space="preserve">Börkur - Jón - Rúnar - Sigurður - </v>
      </c>
      <c r="H104" t="str">
        <f t="shared" ref="H104" si="516">IF(E100="","",E100&amp;" - "&amp;E101&amp;" - "&amp;E102&amp;" - "&amp;E103)</f>
        <v>Börkur - Jón - Rúnar - Sigurður</v>
      </c>
      <c r="I104" t="str">
        <f t="shared" ref="I104" si="517">IF(E100="","",E100&amp;" - "&amp;E101&amp;" - "&amp;E102)</f>
        <v>Börkur - Jón - Rúnar</v>
      </c>
      <c r="J104" t="str">
        <f t="shared" ref="J104" si="518">IF(E100="","",E100&amp;" - "&amp;E101)</f>
        <v>Börkur - Jón</v>
      </c>
      <c r="K104" t="str">
        <f t="shared" ref="K104" si="519">IF(E100="","",E100)</f>
        <v>Börkur</v>
      </c>
    </row>
    <row r="105" spans="1:11" x14ac:dyDescent="0.2">
      <c r="A105">
        <f t="shared" si="341"/>
        <v>17</v>
      </c>
      <c r="B105" t="str">
        <f t="shared" ref="B105" ca="1" si="520">F100</f>
        <v>Börkur - Jón - Rúnar - Sigurður</v>
      </c>
    </row>
    <row r="106" spans="1:11" x14ac:dyDescent="0.2">
      <c r="A106">
        <f t="shared" si="341"/>
        <v>18</v>
      </c>
      <c r="B106" t="str">
        <f>IF(Nafnalisti!B108="","",Nafnalisti!B108)</f>
        <v>Eyþór Kolbeinsson</v>
      </c>
      <c r="C106" t="str">
        <f t="shared" ref="C106" si="521">IF(B106="","",LEFT(B106,FIND(" ",B106)-1))</f>
        <v>Eyþór</v>
      </c>
      <c r="D106">
        <f t="shared" ref="D106" si="522">IF(C106="","",COUNTIF(C106:C110,C106))</f>
        <v>1</v>
      </c>
      <c r="E106" t="str">
        <f t="shared" ref="E106:E110" si="523">IF(B106="","",IF(D106&lt;2,LEFT(B106,FIND(" ",B106)-1),LEFT(B106,FIND(" ",B106)+1)))</f>
        <v>Eyþór</v>
      </c>
      <c r="F106" t="str">
        <f t="shared" ref="F106" ca="1" si="524">IF(B106="","",OFFSET(F106,0,6-COUNTA(B106:B110)+COUNTIF(D106:D110,"")))</f>
        <v>Eyþór - Pétur - Úlfar - Snorri</v>
      </c>
      <c r="G106" t="str">
        <f t="shared" ref="G106" si="525">IF(E106="","",E106&amp;" - "&amp;E107&amp;" - "&amp;E108&amp;" - "&amp;E109&amp;" - "&amp;E110)</f>
        <v xml:space="preserve">Eyþór - Pétur - Úlfar - Snorri - </v>
      </c>
      <c r="H106" t="str">
        <f t="shared" ref="H106" si="526">IF(E106="","",E106&amp;" - "&amp;E107&amp;" - "&amp;E108&amp;" - "&amp;E109)</f>
        <v>Eyþór - Pétur - Úlfar - Snorri</v>
      </c>
      <c r="I106" t="str">
        <f t="shared" ref="I106" si="527">IF(E106="","",E106&amp;" - "&amp;E107&amp;" - "&amp;E108)</f>
        <v>Eyþór - Pétur - Úlfar</v>
      </c>
      <c r="J106" t="str">
        <f t="shared" ref="J106" si="528">IF(E106="","",E106&amp;" - "&amp;E107)</f>
        <v>Eyþór - Pétur</v>
      </c>
      <c r="K106" t="str">
        <f t="shared" ref="K106" si="529">IF(E106="","",E106)</f>
        <v>Eyþór</v>
      </c>
    </row>
    <row r="107" spans="1:11" x14ac:dyDescent="0.2">
      <c r="A107">
        <f t="shared" si="341"/>
        <v>18</v>
      </c>
      <c r="B107" t="str">
        <f>IF(Nafnalisti!B109="","",Nafnalisti!B109)</f>
        <v>Pétur Júlíusson</v>
      </c>
      <c r="C107" t="str">
        <f t="shared" si="349"/>
        <v>Pétur</v>
      </c>
      <c r="D107">
        <f t="shared" ref="D107" si="530">IF(C107="","",COUNTIF(C106:C110,C107))</f>
        <v>1</v>
      </c>
      <c r="E107" t="str">
        <f t="shared" si="523"/>
        <v>Pétur</v>
      </c>
      <c r="F107" t="str">
        <f t="shared" ca="1" si="427"/>
        <v>Eyþór - Pétur - Úlfar - Snorri</v>
      </c>
      <c r="G107" t="str">
        <f t="shared" ref="G107" si="531">E106&amp;" - "&amp;E107&amp;" - "&amp;E108&amp;" - "&amp;E109&amp;" - "&amp;E110</f>
        <v xml:space="preserve">Eyþór - Pétur - Úlfar - Snorri - </v>
      </c>
      <c r="H107" t="str">
        <f t="shared" ref="H107" si="532">IF(E106="","",E106&amp;" - "&amp;E107&amp;" - "&amp;E108&amp;" - "&amp;E109)</f>
        <v>Eyþór - Pétur - Úlfar - Snorri</v>
      </c>
      <c r="I107" t="str">
        <f t="shared" ref="I107" si="533">IF(E106="","",E106&amp;" - "&amp;E107&amp;" - "&amp;E108)</f>
        <v>Eyþór - Pétur - Úlfar</v>
      </c>
      <c r="J107" t="str">
        <f t="shared" ref="J107" si="534">IF(E106="","",E106&amp;" - "&amp;E107)</f>
        <v>Eyþór - Pétur</v>
      </c>
      <c r="K107" t="str">
        <f t="shared" ref="K107" si="535">IF(E106="","",E106)</f>
        <v>Eyþór</v>
      </c>
    </row>
    <row r="108" spans="1:11" x14ac:dyDescent="0.2">
      <c r="A108">
        <f t="shared" si="341"/>
        <v>18</v>
      </c>
      <c r="B108" t="str">
        <f>IF(Nafnalisti!B110="","",Nafnalisti!B110)</f>
        <v>Úlfar Finnbjörnsson</v>
      </c>
      <c r="C108" t="str">
        <f t="shared" si="349"/>
        <v>Úlfar</v>
      </c>
      <c r="D108">
        <f t="shared" ref="D108" si="536">IF(C108="","",COUNTIF(C106:C110,C108))</f>
        <v>1</v>
      </c>
      <c r="E108" t="str">
        <f t="shared" si="523"/>
        <v>Úlfar</v>
      </c>
      <c r="F108" t="str">
        <f t="shared" ca="1" si="427"/>
        <v>Eyþór - Pétur - Úlfar - Snorri</v>
      </c>
      <c r="G108" t="str">
        <f t="shared" ref="G108" si="537">E106&amp;" - "&amp;E107&amp;" - "&amp;E108&amp;" - "&amp;E109&amp;" - "&amp;E110</f>
        <v xml:space="preserve">Eyþór - Pétur - Úlfar - Snorri - </v>
      </c>
      <c r="H108" t="str">
        <f t="shared" ref="H108" si="538">IF(E106="","",E106&amp;" - "&amp;E107&amp;" - "&amp;E108&amp;" - "&amp;E109)</f>
        <v>Eyþór - Pétur - Úlfar - Snorri</v>
      </c>
      <c r="I108" t="str">
        <f t="shared" ref="I108" si="539">IF(E106="","",E106&amp;" - "&amp;E107&amp;" - "&amp;E108)</f>
        <v>Eyþór - Pétur - Úlfar</v>
      </c>
      <c r="J108" t="str">
        <f t="shared" ref="J108" si="540">IF(E106="","",E106&amp;" - "&amp;E107)</f>
        <v>Eyþór - Pétur</v>
      </c>
      <c r="K108" t="str">
        <f t="shared" ref="K108" si="541">IF(E106="","",E106)</f>
        <v>Eyþór</v>
      </c>
    </row>
    <row r="109" spans="1:11" x14ac:dyDescent="0.2">
      <c r="A109">
        <f t="shared" si="341"/>
        <v>18</v>
      </c>
      <c r="B109" t="str">
        <f>IF(Nafnalisti!B111="","",Nafnalisti!B111)</f>
        <v>Snorri Karlsson</v>
      </c>
      <c r="C109" t="str">
        <f t="shared" si="349"/>
        <v>Snorri</v>
      </c>
      <c r="D109">
        <f t="shared" ref="D109" si="542">IF(C109="","",COUNTIF(C106:C110,C109))</f>
        <v>1</v>
      </c>
      <c r="E109" t="str">
        <f t="shared" si="523"/>
        <v>Snorri</v>
      </c>
      <c r="F109" t="str">
        <f t="shared" ca="1" si="427"/>
        <v>Eyþór - Pétur - Úlfar - Snorri</v>
      </c>
      <c r="G109" t="str">
        <f t="shared" ref="G109" si="543">E106&amp;" - "&amp;E107&amp;" - "&amp;E108&amp;" - "&amp;E109&amp;" - "&amp;E110</f>
        <v xml:space="preserve">Eyþór - Pétur - Úlfar - Snorri - </v>
      </c>
      <c r="H109" t="str">
        <f t="shared" ref="H109" si="544">IF(E106="","",E106&amp;" - "&amp;E107&amp;" - "&amp;E108&amp;" - "&amp;E109)</f>
        <v>Eyþór - Pétur - Úlfar - Snorri</v>
      </c>
      <c r="I109" t="str">
        <f t="shared" ref="I109" si="545">IF(E106="","",E106&amp;" - "&amp;E107&amp;" - "&amp;E108)</f>
        <v>Eyþór - Pétur - Úlfar</v>
      </c>
      <c r="J109" t="str">
        <f t="shared" ref="J109" si="546">IF(E106="","",E106&amp;" - "&amp;E107)</f>
        <v>Eyþór - Pétur</v>
      </c>
      <c r="K109" t="str">
        <f t="shared" ref="K109" si="547">IF(E106="","",E106)</f>
        <v>Eyþór</v>
      </c>
    </row>
    <row r="110" spans="1:11" x14ac:dyDescent="0.2">
      <c r="A110">
        <f t="shared" si="341"/>
        <v>18</v>
      </c>
      <c r="B110" t="str">
        <f>IF(Nafnalisti!B112="","",Nafnalisti!B112)</f>
        <v/>
      </c>
      <c r="C110" t="str">
        <f t="shared" si="349"/>
        <v/>
      </c>
      <c r="D110" t="str">
        <f t="shared" ref="D110" si="548">IF(C110="","",COUNTIF(C106:C110,C110))</f>
        <v/>
      </c>
      <c r="E110" t="str">
        <f t="shared" si="523"/>
        <v/>
      </c>
      <c r="F110" t="str">
        <f t="shared" si="427"/>
        <v/>
      </c>
      <c r="G110" t="str">
        <f t="shared" ref="G110" si="549">E106&amp;" - "&amp;E107&amp;" - "&amp;E108&amp;" - "&amp;E109&amp;" - "&amp;E110</f>
        <v xml:space="preserve">Eyþór - Pétur - Úlfar - Snorri - </v>
      </c>
      <c r="H110" t="str">
        <f t="shared" ref="H110" si="550">IF(E106="","",E106&amp;" - "&amp;E107&amp;" - "&amp;E108&amp;" - "&amp;E109)</f>
        <v>Eyþór - Pétur - Úlfar - Snorri</v>
      </c>
      <c r="I110" t="str">
        <f t="shared" ref="I110" si="551">IF(E106="","",E106&amp;" - "&amp;E107&amp;" - "&amp;E108)</f>
        <v>Eyþór - Pétur - Úlfar</v>
      </c>
      <c r="J110" t="str">
        <f t="shared" ref="J110" si="552">IF(E106="","",E106&amp;" - "&amp;E107)</f>
        <v>Eyþór - Pétur</v>
      </c>
      <c r="K110" t="str">
        <f t="shared" ref="K110" si="553">IF(E106="","",E106)</f>
        <v>Eyþór</v>
      </c>
    </row>
    <row r="111" spans="1:11" x14ac:dyDescent="0.2">
      <c r="A111">
        <f t="shared" si="341"/>
        <v>18</v>
      </c>
      <c r="B111" t="str">
        <f t="shared" ref="B111" ca="1" si="554">F106</f>
        <v>Eyþór - Pétur - Úlfar - Snorri</v>
      </c>
    </row>
    <row r="112" spans="1:11" x14ac:dyDescent="0.2">
      <c r="A112">
        <f t="shared" si="341"/>
        <v>19</v>
      </c>
      <c r="B112" t="str">
        <f>IF(Nafnalisti!B114="","",Nafnalisti!B114)</f>
        <v>Halldór Oddsson</v>
      </c>
      <c r="C112" t="str">
        <f t="shared" ref="C112" si="555">IF(B112="","",LEFT(B112,FIND(" ",B112)-1))</f>
        <v>Halldór</v>
      </c>
      <c r="D112">
        <f t="shared" ref="D112" si="556">IF(C112="","",COUNTIF(C112:C116,C112))</f>
        <v>1</v>
      </c>
      <c r="E112" t="str">
        <f t="shared" ref="E112:E116" si="557">IF(B112="","",IF(D112&lt;2,LEFT(B112,FIND(" ",B112)-1),LEFT(B112,FIND(" ",B112)+1)))</f>
        <v>Halldór</v>
      </c>
      <c r="F112" t="str">
        <f t="shared" ref="F112" ca="1" si="558">IF(B112="","",OFFSET(F112,0,6-COUNTA(B112:B116)+COUNTIF(D112:D116,"")))</f>
        <v>Halldór - Jóhann - Sigurður - Þorbjörn</v>
      </c>
      <c r="G112" t="str">
        <f t="shared" ref="G112" si="559">IF(E112="","",E112&amp;" - "&amp;E113&amp;" - "&amp;E114&amp;" - "&amp;E115&amp;" - "&amp;E116)</f>
        <v xml:space="preserve">Halldór - Jóhann - Sigurður - Þorbjörn - </v>
      </c>
      <c r="H112" t="str">
        <f t="shared" ref="H112" si="560">IF(E112="","",E112&amp;" - "&amp;E113&amp;" - "&amp;E114&amp;" - "&amp;E115)</f>
        <v>Halldór - Jóhann - Sigurður - Þorbjörn</v>
      </c>
      <c r="I112" t="str">
        <f t="shared" ref="I112" si="561">IF(E112="","",E112&amp;" - "&amp;E113&amp;" - "&amp;E114)</f>
        <v>Halldór - Jóhann - Sigurður</v>
      </c>
      <c r="J112" t="str">
        <f t="shared" ref="J112" si="562">IF(E112="","",E112&amp;" - "&amp;E113)</f>
        <v>Halldór - Jóhann</v>
      </c>
      <c r="K112" t="str">
        <f t="shared" ref="K112" si="563">IF(E112="","",E112)</f>
        <v>Halldór</v>
      </c>
    </row>
    <row r="113" spans="1:11" x14ac:dyDescent="0.2">
      <c r="A113">
        <f t="shared" si="341"/>
        <v>19</v>
      </c>
      <c r="B113" t="str">
        <f>IF(Nafnalisti!B115="","",Nafnalisti!B115)</f>
        <v>Jóhann Viðarsson</v>
      </c>
      <c r="C113" t="str">
        <f t="shared" si="349"/>
        <v>Jóhann</v>
      </c>
      <c r="D113">
        <f t="shared" ref="D113" si="564">IF(C113="","",COUNTIF(C112:C116,C113))</f>
        <v>1</v>
      </c>
      <c r="E113" t="str">
        <f t="shared" si="557"/>
        <v>Jóhann</v>
      </c>
      <c r="F113" t="str">
        <f t="shared" ca="1" si="427"/>
        <v>Halldór - Jóhann - Sigurður - Þorbjörn</v>
      </c>
      <c r="G113" t="str">
        <f t="shared" ref="G113" si="565">E112&amp;" - "&amp;E113&amp;" - "&amp;E114&amp;" - "&amp;E115&amp;" - "&amp;E116</f>
        <v xml:space="preserve">Halldór - Jóhann - Sigurður - Þorbjörn - </v>
      </c>
      <c r="H113" t="str">
        <f t="shared" ref="H113" si="566">IF(E112="","",E112&amp;" - "&amp;E113&amp;" - "&amp;E114&amp;" - "&amp;E115)</f>
        <v>Halldór - Jóhann - Sigurður - Þorbjörn</v>
      </c>
      <c r="I113" t="str">
        <f t="shared" ref="I113" si="567">IF(E112="","",E112&amp;" - "&amp;E113&amp;" - "&amp;E114)</f>
        <v>Halldór - Jóhann - Sigurður</v>
      </c>
      <c r="J113" t="str">
        <f t="shared" ref="J113" si="568">IF(E112="","",E112&amp;" - "&amp;E113)</f>
        <v>Halldór - Jóhann</v>
      </c>
      <c r="K113" t="str">
        <f t="shared" ref="K113" si="569">IF(E112="","",E112)</f>
        <v>Halldór</v>
      </c>
    </row>
    <row r="114" spans="1:11" x14ac:dyDescent="0.2">
      <c r="A114">
        <f t="shared" si="341"/>
        <v>19</v>
      </c>
      <c r="B114" t="str">
        <f>IF(Nafnalisti!B116="","",Nafnalisti!B116)</f>
        <v>Sigurður Erlingsson</v>
      </c>
      <c r="C114" t="str">
        <f t="shared" si="349"/>
        <v>Sigurður</v>
      </c>
      <c r="D114">
        <f t="shared" ref="D114" si="570">IF(C114="","",COUNTIF(C112:C116,C114))</f>
        <v>1</v>
      </c>
      <c r="E114" t="str">
        <f t="shared" si="557"/>
        <v>Sigurður</v>
      </c>
      <c r="F114" t="str">
        <f t="shared" ca="1" si="427"/>
        <v>Halldór - Jóhann - Sigurður - Þorbjörn</v>
      </c>
      <c r="G114" t="str">
        <f t="shared" ref="G114" si="571">E112&amp;" - "&amp;E113&amp;" - "&amp;E114&amp;" - "&amp;E115&amp;" - "&amp;E116</f>
        <v xml:space="preserve">Halldór - Jóhann - Sigurður - Þorbjörn - </v>
      </c>
      <c r="H114" t="str">
        <f t="shared" ref="H114" si="572">IF(E112="","",E112&amp;" - "&amp;E113&amp;" - "&amp;E114&amp;" - "&amp;E115)</f>
        <v>Halldór - Jóhann - Sigurður - Þorbjörn</v>
      </c>
      <c r="I114" t="str">
        <f t="shared" ref="I114" si="573">IF(E112="","",E112&amp;" - "&amp;E113&amp;" - "&amp;E114)</f>
        <v>Halldór - Jóhann - Sigurður</v>
      </c>
      <c r="J114" t="str">
        <f t="shared" ref="J114" si="574">IF(E112="","",E112&amp;" - "&amp;E113)</f>
        <v>Halldór - Jóhann</v>
      </c>
      <c r="K114" t="str">
        <f t="shared" ref="K114" si="575">IF(E112="","",E112)</f>
        <v>Halldór</v>
      </c>
    </row>
    <row r="115" spans="1:11" x14ac:dyDescent="0.2">
      <c r="A115">
        <f t="shared" si="341"/>
        <v>19</v>
      </c>
      <c r="B115" t="str">
        <f>IF(Nafnalisti!B117="","",Nafnalisti!B117)</f>
        <v>Þorbjörn Guðjónsson</v>
      </c>
      <c r="C115" t="str">
        <f t="shared" si="349"/>
        <v>Þorbjörn</v>
      </c>
      <c r="D115">
        <f t="shared" ref="D115" si="576">IF(C115="","",COUNTIF(C112:C116,C115))</f>
        <v>1</v>
      </c>
      <c r="E115" t="str">
        <f t="shared" si="557"/>
        <v>Þorbjörn</v>
      </c>
      <c r="F115" t="str">
        <f t="shared" ca="1" si="427"/>
        <v>Halldór - Jóhann - Sigurður - Þorbjörn</v>
      </c>
      <c r="G115" t="str">
        <f t="shared" ref="G115" si="577">E112&amp;" - "&amp;E113&amp;" - "&amp;E114&amp;" - "&amp;E115&amp;" - "&amp;E116</f>
        <v xml:space="preserve">Halldór - Jóhann - Sigurður - Þorbjörn - </v>
      </c>
      <c r="H115" t="str">
        <f t="shared" ref="H115" si="578">IF(E112="","",E112&amp;" - "&amp;E113&amp;" - "&amp;E114&amp;" - "&amp;E115)</f>
        <v>Halldór - Jóhann - Sigurður - Þorbjörn</v>
      </c>
      <c r="I115" t="str">
        <f t="shared" ref="I115" si="579">IF(E112="","",E112&amp;" - "&amp;E113&amp;" - "&amp;E114)</f>
        <v>Halldór - Jóhann - Sigurður</v>
      </c>
      <c r="J115" t="str">
        <f t="shared" ref="J115" si="580">IF(E112="","",E112&amp;" - "&amp;E113)</f>
        <v>Halldór - Jóhann</v>
      </c>
      <c r="K115" t="str">
        <f t="shared" ref="K115" si="581">IF(E112="","",E112)</f>
        <v>Halldór</v>
      </c>
    </row>
    <row r="116" spans="1:11" x14ac:dyDescent="0.2">
      <c r="A116">
        <f t="shared" si="341"/>
        <v>19</v>
      </c>
      <c r="B116" t="str">
        <f>IF(Nafnalisti!B118="","",Nafnalisti!B118)</f>
        <v/>
      </c>
      <c r="C116" t="str">
        <f t="shared" si="349"/>
        <v/>
      </c>
      <c r="D116" t="str">
        <f t="shared" ref="D116" si="582">IF(C116="","",COUNTIF(C112:C116,C116))</f>
        <v/>
      </c>
      <c r="E116" t="str">
        <f t="shared" si="557"/>
        <v/>
      </c>
      <c r="F116" t="str">
        <f t="shared" si="427"/>
        <v/>
      </c>
      <c r="G116" t="str">
        <f t="shared" ref="G116" si="583">E112&amp;" - "&amp;E113&amp;" - "&amp;E114&amp;" - "&amp;E115&amp;" - "&amp;E116</f>
        <v xml:space="preserve">Halldór - Jóhann - Sigurður - Þorbjörn - </v>
      </c>
      <c r="H116" t="str">
        <f t="shared" ref="H116" si="584">IF(E112="","",E112&amp;" - "&amp;E113&amp;" - "&amp;E114&amp;" - "&amp;E115)</f>
        <v>Halldór - Jóhann - Sigurður - Þorbjörn</v>
      </c>
      <c r="I116" t="str">
        <f t="shared" ref="I116" si="585">IF(E112="","",E112&amp;" - "&amp;E113&amp;" - "&amp;E114)</f>
        <v>Halldór - Jóhann - Sigurður</v>
      </c>
      <c r="J116" t="str">
        <f t="shared" ref="J116" si="586">IF(E112="","",E112&amp;" - "&amp;E113)</f>
        <v>Halldór - Jóhann</v>
      </c>
      <c r="K116" t="str">
        <f t="shared" ref="K116" si="587">IF(E112="","",E112)</f>
        <v>Halldór</v>
      </c>
    </row>
    <row r="117" spans="1:11" x14ac:dyDescent="0.2">
      <c r="A117">
        <f t="shared" si="341"/>
        <v>19</v>
      </c>
      <c r="B117" t="str">
        <f t="shared" ref="B117" ca="1" si="588">F112</f>
        <v>Halldór - Jóhann - Sigurður - Þorbjörn</v>
      </c>
    </row>
    <row r="118" spans="1:11" x14ac:dyDescent="0.2">
      <c r="A118">
        <f t="shared" si="341"/>
        <v>20</v>
      </c>
      <c r="B118" t="str">
        <f>IF(Nafnalisti!B120="","",Nafnalisti!B120)</f>
        <v>Atli Jóhann Guðbjörnsson</v>
      </c>
      <c r="C118" t="str">
        <f t="shared" ref="C118" si="589">IF(B118="","",LEFT(B118,FIND(" ",B118)-1))</f>
        <v>Atli</v>
      </c>
      <c r="D118">
        <f t="shared" ref="D118" si="590">IF(C118="","",COUNTIF(C118:C122,C118))</f>
        <v>1</v>
      </c>
      <c r="E118" t="str">
        <f t="shared" ref="E118:E122" si="591">IF(B118="","",IF(D118&lt;2,LEFT(B118,FIND(" ",B118)-1),LEFT(B118,FIND(" ",B118)+1)))</f>
        <v>Atli</v>
      </c>
      <c r="F118" t="str">
        <f t="shared" ref="F118" ca="1" si="592">IF(B118="","",OFFSET(F118,0,6-COUNTA(B118:B122)+COUNTIF(D118:D122,"")))</f>
        <v>Atli - Gunnar - Ingi - Lúðvík - Rudolf</v>
      </c>
      <c r="G118" t="str">
        <f t="shared" ref="G118" si="593">IF(E118="","",E118&amp;" - "&amp;E119&amp;" - "&amp;E120&amp;" - "&amp;E121&amp;" - "&amp;E122)</f>
        <v>Atli - Gunnar - Ingi - Lúðvík - Rudolf</v>
      </c>
      <c r="H118" t="str">
        <f t="shared" ref="H118" si="594">IF(E118="","",E118&amp;" - "&amp;E119&amp;" - "&amp;E120&amp;" - "&amp;E121)</f>
        <v>Atli - Gunnar - Ingi - Lúðvík</v>
      </c>
      <c r="I118" t="str">
        <f t="shared" ref="I118" si="595">IF(E118="","",E118&amp;" - "&amp;E119&amp;" - "&amp;E120)</f>
        <v>Atli - Gunnar - Ingi</v>
      </c>
      <c r="J118" t="str">
        <f t="shared" ref="J118" si="596">IF(E118="","",E118&amp;" - "&amp;E119)</f>
        <v>Atli - Gunnar</v>
      </c>
      <c r="K118" t="str">
        <f t="shared" ref="K118" si="597">IF(E118="","",E118)</f>
        <v>Atli</v>
      </c>
    </row>
    <row r="119" spans="1:11" x14ac:dyDescent="0.2">
      <c r="A119">
        <f t="shared" si="341"/>
        <v>20</v>
      </c>
      <c r="B119" t="str">
        <f>IF(Nafnalisti!B121="","",Nafnalisti!B121)</f>
        <v>Gunnar Geirsson</v>
      </c>
      <c r="C119" t="str">
        <f t="shared" si="349"/>
        <v>Gunnar</v>
      </c>
      <c r="D119">
        <f t="shared" ref="D119" si="598">IF(C119="","",COUNTIF(C118:C122,C119))</f>
        <v>1</v>
      </c>
      <c r="E119" t="str">
        <f t="shared" si="591"/>
        <v>Gunnar</v>
      </c>
      <c r="F119" t="str">
        <f t="shared" ca="1" si="427"/>
        <v>Atli - Gunnar - Ingi - Lúðvík - Rudolf</v>
      </c>
      <c r="G119" t="str">
        <f t="shared" ref="G119" si="599">E118&amp;" - "&amp;E119&amp;" - "&amp;E120&amp;" - "&amp;E121&amp;" - "&amp;E122</f>
        <v>Atli - Gunnar - Ingi - Lúðvík - Rudolf</v>
      </c>
      <c r="H119" t="str">
        <f t="shared" ref="H119" si="600">IF(E118="","",E118&amp;" - "&amp;E119&amp;" - "&amp;E120&amp;" - "&amp;E121)</f>
        <v>Atli - Gunnar - Ingi - Lúðvík</v>
      </c>
      <c r="I119" t="str">
        <f t="shared" ref="I119" si="601">IF(E118="","",E118&amp;" - "&amp;E119&amp;" - "&amp;E120)</f>
        <v>Atli - Gunnar - Ingi</v>
      </c>
      <c r="J119" t="str">
        <f t="shared" ref="J119" si="602">IF(E118="","",E118&amp;" - "&amp;E119)</f>
        <v>Atli - Gunnar</v>
      </c>
      <c r="K119" t="str">
        <f t="shared" ref="K119" si="603">IF(E118="","",E118)</f>
        <v>Atli</v>
      </c>
    </row>
    <row r="120" spans="1:11" x14ac:dyDescent="0.2">
      <c r="A120">
        <f t="shared" si="341"/>
        <v>20</v>
      </c>
      <c r="B120" t="str">
        <f>IF(Nafnalisti!B122="","",Nafnalisti!B122)</f>
        <v>Ingi Þór Hafsteinsson</v>
      </c>
      <c r="C120" t="str">
        <f t="shared" si="349"/>
        <v>Ingi</v>
      </c>
      <c r="D120">
        <f t="shared" ref="D120" si="604">IF(C120="","",COUNTIF(C118:C122,C120))</f>
        <v>1</v>
      </c>
      <c r="E120" t="str">
        <f t="shared" si="591"/>
        <v>Ingi</v>
      </c>
      <c r="F120" t="str">
        <f t="shared" ca="1" si="427"/>
        <v>Atli - Gunnar - Ingi - Lúðvík - Rudolf</v>
      </c>
      <c r="G120" t="str">
        <f t="shared" ref="G120" si="605">E118&amp;" - "&amp;E119&amp;" - "&amp;E120&amp;" - "&amp;E121&amp;" - "&amp;E122</f>
        <v>Atli - Gunnar - Ingi - Lúðvík - Rudolf</v>
      </c>
      <c r="H120" t="str">
        <f t="shared" ref="H120" si="606">IF(E118="","",E118&amp;" - "&amp;E119&amp;" - "&amp;E120&amp;" - "&amp;E121)</f>
        <v>Atli - Gunnar - Ingi - Lúðvík</v>
      </c>
      <c r="I120" t="str">
        <f t="shared" ref="I120" si="607">IF(E118="","",E118&amp;" - "&amp;E119&amp;" - "&amp;E120)</f>
        <v>Atli - Gunnar - Ingi</v>
      </c>
      <c r="J120" t="str">
        <f t="shared" ref="J120" si="608">IF(E118="","",E118&amp;" - "&amp;E119)</f>
        <v>Atli - Gunnar</v>
      </c>
      <c r="K120" t="str">
        <f t="shared" ref="K120" si="609">IF(E118="","",E118)</f>
        <v>Atli</v>
      </c>
    </row>
    <row r="121" spans="1:11" x14ac:dyDescent="0.2">
      <c r="A121">
        <f t="shared" si="341"/>
        <v>20</v>
      </c>
      <c r="B121" t="str">
        <f>IF(Nafnalisti!B123="","",Nafnalisti!B123)</f>
        <v>Lúðvík J. Ásgeirsson</v>
      </c>
      <c r="C121" t="str">
        <f t="shared" si="349"/>
        <v>Lúðvík</v>
      </c>
      <c r="D121">
        <f t="shared" ref="D121" si="610">IF(C121="","",COUNTIF(C118:C122,C121))</f>
        <v>1</v>
      </c>
      <c r="E121" t="str">
        <f t="shared" si="591"/>
        <v>Lúðvík</v>
      </c>
      <c r="F121" t="str">
        <f t="shared" ca="1" si="427"/>
        <v>Atli - Gunnar - Ingi - Lúðvík - Rudolf</v>
      </c>
      <c r="G121" t="str">
        <f t="shared" ref="G121" si="611">E118&amp;" - "&amp;E119&amp;" - "&amp;E120&amp;" - "&amp;E121&amp;" - "&amp;E122</f>
        <v>Atli - Gunnar - Ingi - Lúðvík - Rudolf</v>
      </c>
      <c r="H121" t="str">
        <f t="shared" ref="H121" si="612">IF(E118="","",E118&amp;" - "&amp;E119&amp;" - "&amp;E120&amp;" - "&amp;E121)</f>
        <v>Atli - Gunnar - Ingi - Lúðvík</v>
      </c>
      <c r="I121" t="str">
        <f t="shared" ref="I121" si="613">IF(E118="","",E118&amp;" - "&amp;E119&amp;" - "&amp;E120)</f>
        <v>Atli - Gunnar - Ingi</v>
      </c>
      <c r="J121" t="str">
        <f t="shared" ref="J121" si="614">IF(E118="","",E118&amp;" - "&amp;E119)</f>
        <v>Atli - Gunnar</v>
      </c>
      <c r="K121" t="str">
        <f t="shared" ref="K121" si="615">IF(E118="","",E118)</f>
        <v>Atli</v>
      </c>
    </row>
    <row r="122" spans="1:11" x14ac:dyDescent="0.2">
      <c r="A122">
        <f t="shared" si="341"/>
        <v>20</v>
      </c>
      <c r="B122" t="str">
        <f>IF(Nafnalisti!B124="","",Nafnalisti!B124)</f>
        <v>Rudolf Nilsen</v>
      </c>
      <c r="C122" t="str">
        <f t="shared" si="349"/>
        <v>Rudolf</v>
      </c>
      <c r="D122">
        <f t="shared" ref="D122" si="616">IF(C122="","",COUNTIF(C118:C122,C122))</f>
        <v>1</v>
      </c>
      <c r="E122" t="str">
        <f t="shared" si="591"/>
        <v>Rudolf</v>
      </c>
      <c r="F122" t="str">
        <f t="shared" ca="1" si="427"/>
        <v>Atli - Gunnar - Ingi - Lúðvík - Rudolf</v>
      </c>
      <c r="G122" t="str">
        <f t="shared" ref="G122" si="617">E118&amp;" - "&amp;E119&amp;" - "&amp;E120&amp;" - "&amp;E121&amp;" - "&amp;E122</f>
        <v>Atli - Gunnar - Ingi - Lúðvík - Rudolf</v>
      </c>
      <c r="H122" t="str">
        <f t="shared" ref="H122" si="618">IF(E118="","",E118&amp;" - "&amp;E119&amp;" - "&amp;E120&amp;" - "&amp;E121)</f>
        <v>Atli - Gunnar - Ingi - Lúðvík</v>
      </c>
      <c r="I122" t="str">
        <f t="shared" ref="I122" si="619">IF(E118="","",E118&amp;" - "&amp;E119&amp;" - "&amp;E120)</f>
        <v>Atli - Gunnar - Ingi</v>
      </c>
      <c r="J122" t="str">
        <f t="shared" ref="J122" si="620">IF(E118="","",E118&amp;" - "&amp;E119)</f>
        <v>Atli - Gunnar</v>
      </c>
      <c r="K122" t="str">
        <f t="shared" ref="K122" si="621">IF(E118="","",E118)</f>
        <v>Atli</v>
      </c>
    </row>
    <row r="123" spans="1:11" x14ac:dyDescent="0.2">
      <c r="A123">
        <f t="shared" si="341"/>
        <v>20</v>
      </c>
      <c r="B123" t="str">
        <f t="shared" ref="B123" ca="1" si="622">F118</f>
        <v>Atli - Gunnar - Ingi - Lúðvík - Rudolf</v>
      </c>
    </row>
    <row r="124" spans="1:11" x14ac:dyDescent="0.2">
      <c r="A124">
        <f t="shared" si="341"/>
        <v>21</v>
      </c>
      <c r="B124" t="str">
        <f>IF(Nafnalisti!B126="","",Nafnalisti!B126)</f>
        <v>Gunnar Baldvinsson</v>
      </c>
      <c r="C124" t="str">
        <f t="shared" ref="C124" si="623">IF(B124="","",LEFT(B124,FIND(" ",B124)-1))</f>
        <v>Gunnar</v>
      </c>
      <c r="D124">
        <f t="shared" ref="D124" si="624">IF(C124="","",COUNTIF(C124:C128,C124))</f>
        <v>1</v>
      </c>
      <c r="E124" t="str">
        <f t="shared" ref="E124:E128" si="625">IF(B124="","",IF(D124&lt;2,LEFT(B124,FIND(" ",B124)-1),LEFT(B124,FIND(" ",B124)+1)))</f>
        <v>Gunnar</v>
      </c>
      <c r="F124" t="str">
        <f t="shared" ref="F124" ca="1" si="626">IF(B124="","",OFFSET(F124,0,6-COUNTA(B124:B128)+COUNTIF(D124:D128,"")))</f>
        <v>Gunnar - Kjartan - Magnús - Sveinn</v>
      </c>
      <c r="G124" t="str">
        <f t="shared" ref="G124" si="627">IF(E124="","",E124&amp;" - "&amp;E125&amp;" - "&amp;E126&amp;" - "&amp;E127&amp;" - "&amp;E128)</f>
        <v xml:space="preserve">Gunnar - Kjartan - Magnús - Sveinn - </v>
      </c>
      <c r="H124" t="str">
        <f t="shared" ref="H124" si="628">IF(E124="","",E124&amp;" - "&amp;E125&amp;" - "&amp;E126&amp;" - "&amp;E127)</f>
        <v>Gunnar - Kjartan - Magnús - Sveinn</v>
      </c>
      <c r="I124" t="str">
        <f t="shared" ref="I124" si="629">IF(E124="","",E124&amp;" - "&amp;E125&amp;" - "&amp;E126)</f>
        <v>Gunnar - Kjartan - Magnús</v>
      </c>
      <c r="J124" t="str">
        <f t="shared" ref="J124" si="630">IF(E124="","",E124&amp;" - "&amp;E125)</f>
        <v>Gunnar - Kjartan</v>
      </c>
      <c r="K124" t="str">
        <f t="shared" ref="K124" si="631">IF(E124="","",E124)</f>
        <v>Gunnar</v>
      </c>
    </row>
    <row r="125" spans="1:11" x14ac:dyDescent="0.2">
      <c r="A125">
        <f t="shared" si="341"/>
        <v>21</v>
      </c>
      <c r="B125" t="str">
        <f>IF(Nafnalisti!B127="","",Nafnalisti!B127)</f>
        <v>Kjartan B. Guðmundsson</v>
      </c>
      <c r="C125" t="str">
        <f t="shared" si="349"/>
        <v>Kjartan</v>
      </c>
      <c r="D125">
        <f t="shared" ref="D125" si="632">IF(C125="","",COUNTIF(C124:C128,C125))</f>
        <v>1</v>
      </c>
      <c r="E125" t="str">
        <f t="shared" si="625"/>
        <v>Kjartan</v>
      </c>
      <c r="F125" t="str">
        <f t="shared" ca="1" si="427"/>
        <v>Gunnar - Kjartan - Magnús - Sveinn</v>
      </c>
      <c r="G125" t="str">
        <f t="shared" ref="G125" si="633">E124&amp;" - "&amp;E125&amp;" - "&amp;E126&amp;" - "&amp;E127&amp;" - "&amp;E128</f>
        <v xml:space="preserve">Gunnar - Kjartan - Magnús - Sveinn - </v>
      </c>
      <c r="H125" t="str">
        <f t="shared" ref="H125" si="634">IF(E124="","",E124&amp;" - "&amp;E125&amp;" - "&amp;E126&amp;" - "&amp;E127)</f>
        <v>Gunnar - Kjartan - Magnús - Sveinn</v>
      </c>
      <c r="I125" t="str">
        <f t="shared" ref="I125" si="635">IF(E124="","",E124&amp;" - "&amp;E125&amp;" - "&amp;E126)</f>
        <v>Gunnar - Kjartan - Magnús</v>
      </c>
      <c r="J125" t="str">
        <f t="shared" ref="J125" si="636">IF(E124="","",E124&amp;" - "&amp;E125)</f>
        <v>Gunnar - Kjartan</v>
      </c>
      <c r="K125" t="str">
        <f t="shared" ref="K125" si="637">IF(E124="","",E124)</f>
        <v>Gunnar</v>
      </c>
    </row>
    <row r="126" spans="1:11" x14ac:dyDescent="0.2">
      <c r="A126">
        <f t="shared" si="341"/>
        <v>21</v>
      </c>
      <c r="B126" t="str">
        <f>IF(Nafnalisti!B128="","",Nafnalisti!B128)</f>
        <v>Magnús Baldursson</v>
      </c>
      <c r="C126" t="str">
        <f t="shared" si="349"/>
        <v>Magnús</v>
      </c>
      <c r="D126">
        <f t="shared" ref="D126" si="638">IF(C126="","",COUNTIF(C124:C128,C126))</f>
        <v>1</v>
      </c>
      <c r="E126" t="str">
        <f t="shared" si="625"/>
        <v>Magnús</v>
      </c>
      <c r="F126" t="str">
        <f t="shared" ca="1" si="427"/>
        <v>Gunnar - Kjartan - Magnús - Sveinn</v>
      </c>
      <c r="G126" t="str">
        <f t="shared" ref="G126" si="639">E124&amp;" - "&amp;E125&amp;" - "&amp;E126&amp;" - "&amp;E127&amp;" - "&amp;E128</f>
        <v xml:space="preserve">Gunnar - Kjartan - Magnús - Sveinn - </v>
      </c>
      <c r="H126" t="str">
        <f t="shared" ref="H126" si="640">IF(E124="","",E124&amp;" - "&amp;E125&amp;" - "&amp;E126&amp;" - "&amp;E127)</f>
        <v>Gunnar - Kjartan - Magnús - Sveinn</v>
      </c>
      <c r="I126" t="str">
        <f t="shared" ref="I126" si="641">IF(E124="","",E124&amp;" - "&amp;E125&amp;" - "&amp;E126)</f>
        <v>Gunnar - Kjartan - Magnús</v>
      </c>
      <c r="J126" t="str">
        <f t="shared" ref="J126" si="642">IF(E124="","",E124&amp;" - "&amp;E125)</f>
        <v>Gunnar - Kjartan</v>
      </c>
      <c r="K126" t="str">
        <f t="shared" ref="K126" si="643">IF(E124="","",E124)</f>
        <v>Gunnar</v>
      </c>
    </row>
    <row r="127" spans="1:11" x14ac:dyDescent="0.2">
      <c r="A127">
        <f t="shared" si="341"/>
        <v>21</v>
      </c>
      <c r="B127" t="str">
        <f>IF(Nafnalisti!B129="","",Nafnalisti!B129)</f>
        <v>Sveinn Allan Mortens</v>
      </c>
      <c r="C127" t="str">
        <f t="shared" si="349"/>
        <v>Sveinn</v>
      </c>
      <c r="D127">
        <f t="shared" ref="D127" si="644">IF(C127="","",COUNTIF(C124:C128,C127))</f>
        <v>1</v>
      </c>
      <c r="E127" t="str">
        <f t="shared" si="625"/>
        <v>Sveinn</v>
      </c>
      <c r="F127" t="str">
        <f t="shared" ca="1" si="427"/>
        <v>Gunnar - Kjartan - Magnús - Sveinn</v>
      </c>
      <c r="G127" t="str">
        <f t="shared" ref="G127" si="645">E124&amp;" - "&amp;E125&amp;" - "&amp;E126&amp;" - "&amp;E127&amp;" - "&amp;E128</f>
        <v xml:space="preserve">Gunnar - Kjartan - Magnús - Sveinn - </v>
      </c>
      <c r="H127" t="str">
        <f t="shared" ref="H127" si="646">IF(E124="","",E124&amp;" - "&amp;E125&amp;" - "&amp;E126&amp;" - "&amp;E127)</f>
        <v>Gunnar - Kjartan - Magnús - Sveinn</v>
      </c>
      <c r="I127" t="str">
        <f t="shared" ref="I127" si="647">IF(E124="","",E124&amp;" - "&amp;E125&amp;" - "&amp;E126)</f>
        <v>Gunnar - Kjartan - Magnús</v>
      </c>
      <c r="J127" t="str">
        <f t="shared" ref="J127" si="648">IF(E124="","",E124&amp;" - "&amp;E125)</f>
        <v>Gunnar - Kjartan</v>
      </c>
      <c r="K127" t="str">
        <f t="shared" ref="K127" si="649">IF(E124="","",E124)</f>
        <v>Gunnar</v>
      </c>
    </row>
    <row r="128" spans="1:11" x14ac:dyDescent="0.2">
      <c r="A128">
        <f t="shared" si="341"/>
        <v>21</v>
      </c>
      <c r="B128" t="str">
        <f>IF(Nafnalisti!B130="","",Nafnalisti!B130)</f>
        <v/>
      </c>
      <c r="C128" t="str">
        <f t="shared" si="349"/>
        <v/>
      </c>
      <c r="D128" t="str">
        <f t="shared" ref="D128" si="650">IF(C128="","",COUNTIF(C124:C128,C128))</f>
        <v/>
      </c>
      <c r="E128" t="str">
        <f t="shared" si="625"/>
        <v/>
      </c>
      <c r="F128" t="str">
        <f t="shared" si="427"/>
        <v/>
      </c>
      <c r="G128" t="str">
        <f t="shared" ref="G128" si="651">E124&amp;" - "&amp;E125&amp;" - "&amp;E126&amp;" - "&amp;E127&amp;" - "&amp;E128</f>
        <v xml:space="preserve">Gunnar - Kjartan - Magnús - Sveinn - </v>
      </c>
      <c r="H128" t="str">
        <f t="shared" ref="H128" si="652">IF(E124="","",E124&amp;" - "&amp;E125&amp;" - "&amp;E126&amp;" - "&amp;E127)</f>
        <v>Gunnar - Kjartan - Magnús - Sveinn</v>
      </c>
      <c r="I128" t="str">
        <f t="shared" ref="I128" si="653">IF(E124="","",E124&amp;" - "&amp;E125&amp;" - "&amp;E126)</f>
        <v>Gunnar - Kjartan - Magnús</v>
      </c>
      <c r="J128" t="str">
        <f t="shared" ref="J128" si="654">IF(E124="","",E124&amp;" - "&amp;E125)</f>
        <v>Gunnar - Kjartan</v>
      </c>
      <c r="K128" t="str">
        <f t="shared" ref="K128" si="655">IF(E124="","",E124)</f>
        <v>Gunnar</v>
      </c>
    </row>
    <row r="129" spans="1:11" x14ac:dyDescent="0.2">
      <c r="A129">
        <f t="shared" si="341"/>
        <v>21</v>
      </c>
      <c r="B129" t="str">
        <f t="shared" ref="B129" ca="1" si="656">F124</f>
        <v>Gunnar - Kjartan - Magnús - Sveinn</v>
      </c>
    </row>
    <row r="130" spans="1:11" x14ac:dyDescent="0.2">
      <c r="A130">
        <f t="shared" si="341"/>
        <v>22</v>
      </c>
      <c r="B130" t="str">
        <f>IF(Nafnalisti!B132="","",Nafnalisti!B132)</f>
        <v>Björgvin Valdimarsson</v>
      </c>
      <c r="C130" t="str">
        <f t="shared" ref="C130" si="657">IF(B130="","",LEFT(B130,FIND(" ",B130)-1))</f>
        <v>Björgvin</v>
      </c>
      <c r="D130">
        <f t="shared" ref="D130" si="658">IF(C130="","",COUNTIF(C130:C134,C130))</f>
        <v>1</v>
      </c>
      <c r="E130" t="str">
        <f t="shared" ref="E130:E134" si="659">IF(B130="","",IF(D130&lt;2,LEFT(B130,FIND(" ",B130)-1),LEFT(B130,FIND(" ",B130)+1)))</f>
        <v>Björgvin</v>
      </c>
      <c r="F130" t="str">
        <f t="shared" ref="F130" ca="1" si="660">IF(B130="","",OFFSET(F130,0,6-COUNTA(B130:B134)+COUNTIF(D130:D134,"")))</f>
        <v>Björgvin - Gunnar - Jón - Sævar</v>
      </c>
      <c r="G130" t="str">
        <f t="shared" ref="G130" si="661">IF(E130="","",E130&amp;" - "&amp;E131&amp;" - "&amp;E132&amp;" - "&amp;E133&amp;" - "&amp;E134)</f>
        <v xml:space="preserve">Björgvin - Gunnar - Jón - Sævar - </v>
      </c>
      <c r="H130" t="str">
        <f t="shared" ref="H130" si="662">IF(E130="","",E130&amp;" - "&amp;E131&amp;" - "&amp;E132&amp;" - "&amp;E133)</f>
        <v>Björgvin - Gunnar - Jón - Sævar</v>
      </c>
      <c r="I130" t="str">
        <f t="shared" ref="I130" si="663">IF(E130="","",E130&amp;" - "&amp;E131&amp;" - "&amp;E132)</f>
        <v>Björgvin - Gunnar - Jón</v>
      </c>
      <c r="J130" t="str">
        <f t="shared" ref="J130" si="664">IF(E130="","",E130&amp;" - "&amp;E131)</f>
        <v>Björgvin - Gunnar</v>
      </c>
      <c r="K130" t="str">
        <f t="shared" ref="K130" si="665">IF(E130="","",E130)</f>
        <v>Björgvin</v>
      </c>
    </row>
    <row r="131" spans="1:11" x14ac:dyDescent="0.2">
      <c r="A131">
        <f t="shared" si="341"/>
        <v>22</v>
      </c>
      <c r="B131" t="str">
        <f>IF(Nafnalisti!B133="","",Nafnalisti!B133)</f>
        <v>Gunnar Bjarnason</v>
      </c>
      <c r="C131" t="str">
        <f t="shared" si="349"/>
        <v>Gunnar</v>
      </c>
      <c r="D131">
        <f t="shared" ref="D131" si="666">IF(C131="","",COUNTIF(C130:C134,C131))</f>
        <v>1</v>
      </c>
      <c r="E131" t="str">
        <f t="shared" si="659"/>
        <v>Gunnar</v>
      </c>
      <c r="F131" t="str">
        <f t="shared" ca="1" si="427"/>
        <v>Björgvin - Gunnar - Jón - Sævar</v>
      </c>
      <c r="G131" t="str">
        <f t="shared" ref="G131" si="667">E130&amp;" - "&amp;E131&amp;" - "&amp;E132&amp;" - "&amp;E133&amp;" - "&amp;E134</f>
        <v xml:space="preserve">Björgvin - Gunnar - Jón - Sævar - </v>
      </c>
      <c r="H131" t="str">
        <f t="shared" ref="H131" si="668">IF(E130="","",E130&amp;" - "&amp;E131&amp;" - "&amp;E132&amp;" - "&amp;E133)</f>
        <v>Björgvin - Gunnar - Jón - Sævar</v>
      </c>
      <c r="I131" t="str">
        <f t="shared" ref="I131" si="669">IF(E130="","",E130&amp;" - "&amp;E131&amp;" - "&amp;E132)</f>
        <v>Björgvin - Gunnar - Jón</v>
      </c>
      <c r="J131" t="str">
        <f t="shared" ref="J131" si="670">IF(E130="","",E130&amp;" - "&amp;E131)</f>
        <v>Björgvin - Gunnar</v>
      </c>
      <c r="K131" t="str">
        <f t="shared" ref="K131" si="671">IF(E130="","",E130)</f>
        <v>Björgvin</v>
      </c>
    </row>
    <row r="132" spans="1:11" x14ac:dyDescent="0.2">
      <c r="A132">
        <f t="shared" si="341"/>
        <v>22</v>
      </c>
      <c r="B132" t="str">
        <f>IF(Nafnalisti!B134="","",Nafnalisti!B134)</f>
        <v>Jón Friðrik Egilsson</v>
      </c>
      <c r="C132" t="str">
        <f t="shared" si="349"/>
        <v>Jón</v>
      </c>
      <c r="D132">
        <f t="shared" ref="D132" si="672">IF(C132="","",COUNTIF(C130:C134,C132))</f>
        <v>1</v>
      </c>
      <c r="E132" t="str">
        <f t="shared" si="659"/>
        <v>Jón</v>
      </c>
      <c r="F132" t="str">
        <f t="shared" ca="1" si="427"/>
        <v>Björgvin - Gunnar - Jón - Sævar</v>
      </c>
      <c r="G132" t="str">
        <f t="shared" ref="G132" si="673">E130&amp;" - "&amp;E131&amp;" - "&amp;E132&amp;" - "&amp;E133&amp;" - "&amp;E134</f>
        <v xml:space="preserve">Björgvin - Gunnar - Jón - Sævar - </v>
      </c>
      <c r="H132" t="str">
        <f t="shared" ref="H132" si="674">IF(E130="","",E130&amp;" - "&amp;E131&amp;" - "&amp;E132&amp;" - "&amp;E133)</f>
        <v>Björgvin - Gunnar - Jón - Sævar</v>
      </c>
      <c r="I132" t="str">
        <f t="shared" ref="I132" si="675">IF(E130="","",E130&amp;" - "&amp;E131&amp;" - "&amp;E132)</f>
        <v>Björgvin - Gunnar - Jón</v>
      </c>
      <c r="J132" t="str">
        <f t="shared" ref="J132" si="676">IF(E130="","",E130&amp;" - "&amp;E131)</f>
        <v>Björgvin - Gunnar</v>
      </c>
      <c r="K132" t="str">
        <f t="shared" ref="K132" si="677">IF(E130="","",E130)</f>
        <v>Björgvin</v>
      </c>
    </row>
    <row r="133" spans="1:11" x14ac:dyDescent="0.2">
      <c r="A133">
        <f t="shared" si="341"/>
        <v>22</v>
      </c>
      <c r="B133" t="str">
        <f>IF(Nafnalisti!B135="","",Nafnalisti!B135)</f>
        <v>Sævar Hilmarsson</v>
      </c>
      <c r="C133" t="str">
        <f t="shared" si="349"/>
        <v>Sævar</v>
      </c>
      <c r="D133">
        <f t="shared" ref="D133" si="678">IF(C133="","",COUNTIF(C130:C134,C133))</f>
        <v>1</v>
      </c>
      <c r="E133" t="str">
        <f t="shared" si="659"/>
        <v>Sævar</v>
      </c>
      <c r="F133" t="str">
        <f t="shared" ca="1" si="427"/>
        <v>Björgvin - Gunnar - Jón - Sævar</v>
      </c>
      <c r="G133" t="str">
        <f t="shared" ref="G133" si="679">E130&amp;" - "&amp;E131&amp;" - "&amp;E132&amp;" - "&amp;E133&amp;" - "&amp;E134</f>
        <v xml:space="preserve">Björgvin - Gunnar - Jón - Sævar - </v>
      </c>
      <c r="H133" t="str">
        <f t="shared" ref="H133" si="680">IF(E130="","",E130&amp;" - "&amp;E131&amp;" - "&amp;E132&amp;" - "&amp;E133)</f>
        <v>Björgvin - Gunnar - Jón - Sævar</v>
      </c>
      <c r="I133" t="str">
        <f t="shared" ref="I133" si="681">IF(E130="","",E130&amp;" - "&amp;E131&amp;" - "&amp;E132)</f>
        <v>Björgvin - Gunnar - Jón</v>
      </c>
      <c r="J133" t="str">
        <f t="shared" ref="J133" si="682">IF(E130="","",E130&amp;" - "&amp;E131)</f>
        <v>Björgvin - Gunnar</v>
      </c>
      <c r="K133" t="str">
        <f t="shared" ref="K133" si="683">IF(E130="","",E130)</f>
        <v>Björgvin</v>
      </c>
    </row>
    <row r="134" spans="1:11" x14ac:dyDescent="0.2">
      <c r="A134">
        <f t="shared" si="341"/>
        <v>22</v>
      </c>
      <c r="B134" t="str">
        <f>IF(Nafnalisti!B136="","",Nafnalisti!B136)</f>
        <v/>
      </c>
      <c r="C134" t="str">
        <f t="shared" si="349"/>
        <v/>
      </c>
      <c r="D134" t="str">
        <f t="shared" ref="D134" si="684">IF(C134="","",COUNTIF(C130:C134,C134))</f>
        <v/>
      </c>
      <c r="E134" t="str">
        <f t="shared" si="659"/>
        <v/>
      </c>
      <c r="F134" t="str">
        <f t="shared" si="427"/>
        <v/>
      </c>
      <c r="G134" t="str">
        <f t="shared" ref="G134" si="685">E130&amp;" - "&amp;E131&amp;" - "&amp;E132&amp;" - "&amp;E133&amp;" - "&amp;E134</f>
        <v xml:space="preserve">Björgvin - Gunnar - Jón - Sævar - </v>
      </c>
      <c r="H134" t="str">
        <f t="shared" ref="H134" si="686">IF(E130="","",E130&amp;" - "&amp;E131&amp;" - "&amp;E132&amp;" - "&amp;E133)</f>
        <v>Björgvin - Gunnar - Jón - Sævar</v>
      </c>
      <c r="I134" t="str">
        <f t="shared" ref="I134" si="687">IF(E130="","",E130&amp;" - "&amp;E131&amp;" - "&amp;E132)</f>
        <v>Björgvin - Gunnar - Jón</v>
      </c>
      <c r="J134" t="str">
        <f t="shared" ref="J134" si="688">IF(E130="","",E130&amp;" - "&amp;E131)</f>
        <v>Björgvin - Gunnar</v>
      </c>
      <c r="K134" t="str">
        <f t="shared" ref="K134" si="689">IF(E130="","",E130)</f>
        <v>Björgvin</v>
      </c>
    </row>
    <row r="135" spans="1:11" x14ac:dyDescent="0.2">
      <c r="A135">
        <f t="shared" si="341"/>
        <v>22</v>
      </c>
      <c r="B135" t="str">
        <f t="shared" ref="B135" ca="1" si="690">F130</f>
        <v>Björgvin - Gunnar - Jón - Sævar</v>
      </c>
    </row>
    <row r="136" spans="1:11" x14ac:dyDescent="0.2">
      <c r="A136">
        <f t="shared" si="341"/>
        <v>23</v>
      </c>
      <c r="B136" t="str">
        <f>IF(Nafnalisti!B138="","",Nafnalisti!B138)</f>
        <v>Emil Hilmarsson</v>
      </c>
      <c r="C136" t="str">
        <f t="shared" ref="C136" si="691">IF(B136="","",LEFT(B136,FIND(" ",B136)-1))</f>
        <v>Emil</v>
      </c>
      <c r="D136">
        <f t="shared" ref="D136" si="692">IF(C136="","",COUNTIF(C136:C140,C136))</f>
        <v>1</v>
      </c>
      <c r="E136" t="str">
        <f t="shared" ref="E136:E140" si="693">IF(B136="","",IF(D136&lt;2,LEFT(B136,FIND(" ",B136)-1),LEFT(B136,FIND(" ",B136)+1)))</f>
        <v>Emil</v>
      </c>
      <c r="F136" t="str">
        <f t="shared" ref="F136" ca="1" si="694">IF(B136="","",OFFSET(F136,0,6-COUNTA(B136:B140)+COUNTIF(D136:D140,"")))</f>
        <v>Emil - Leó - Patrekur - Ragnar</v>
      </c>
      <c r="G136" t="str">
        <f t="shared" ref="G136" si="695">IF(E136="","",E136&amp;" - "&amp;E137&amp;" - "&amp;E138&amp;" - "&amp;E139&amp;" - "&amp;E140)</f>
        <v xml:space="preserve">Emil - Leó - Patrekur - Ragnar - </v>
      </c>
      <c r="H136" t="str">
        <f t="shared" ref="H136" si="696">IF(E136="","",E136&amp;" - "&amp;E137&amp;" - "&amp;E138&amp;" - "&amp;E139)</f>
        <v>Emil - Leó - Patrekur - Ragnar</v>
      </c>
      <c r="I136" t="str">
        <f t="shared" ref="I136" si="697">IF(E136="","",E136&amp;" - "&amp;E137&amp;" - "&amp;E138)</f>
        <v>Emil - Leó - Patrekur</v>
      </c>
      <c r="J136" t="str">
        <f t="shared" ref="J136" si="698">IF(E136="","",E136&amp;" - "&amp;E137)</f>
        <v>Emil - Leó</v>
      </c>
      <c r="K136" t="str">
        <f t="shared" ref="K136" si="699">IF(E136="","",E136)</f>
        <v>Emil</v>
      </c>
    </row>
    <row r="137" spans="1:11" x14ac:dyDescent="0.2">
      <c r="A137">
        <f t="shared" si="341"/>
        <v>23</v>
      </c>
      <c r="B137" t="str">
        <f>IF(Nafnalisti!B139="","",Nafnalisti!B139)</f>
        <v>Leó Snær Emilsson</v>
      </c>
      <c r="C137" t="str">
        <f t="shared" si="349"/>
        <v>Leó</v>
      </c>
      <c r="D137">
        <f t="shared" ref="D137" si="700">IF(C137="","",COUNTIF(C136:C140,C137))</f>
        <v>1</v>
      </c>
      <c r="E137" t="str">
        <f t="shared" si="693"/>
        <v>Leó</v>
      </c>
      <c r="F137" t="str">
        <f t="shared" ca="1" si="427"/>
        <v>Emil - Leó - Patrekur - Ragnar</v>
      </c>
      <c r="G137" t="str">
        <f t="shared" ref="G137" si="701">E136&amp;" - "&amp;E137&amp;" - "&amp;E138&amp;" - "&amp;E139&amp;" - "&amp;E140</f>
        <v xml:space="preserve">Emil - Leó - Patrekur - Ragnar - </v>
      </c>
      <c r="H137" t="str">
        <f t="shared" ref="H137" si="702">IF(E136="","",E136&amp;" - "&amp;E137&amp;" - "&amp;E138&amp;" - "&amp;E139)</f>
        <v>Emil - Leó - Patrekur - Ragnar</v>
      </c>
      <c r="I137" t="str">
        <f t="shared" ref="I137" si="703">IF(E136="","",E136&amp;" - "&amp;E137&amp;" - "&amp;E138)</f>
        <v>Emil - Leó - Patrekur</v>
      </c>
      <c r="J137" t="str">
        <f t="shared" ref="J137" si="704">IF(E136="","",E136&amp;" - "&amp;E137)</f>
        <v>Emil - Leó</v>
      </c>
      <c r="K137" t="str">
        <f t="shared" ref="K137" si="705">IF(E136="","",E136)</f>
        <v>Emil</v>
      </c>
    </row>
    <row r="138" spans="1:11" x14ac:dyDescent="0.2">
      <c r="A138">
        <f t="shared" ref="A138:A201" si="706">+A132+1</f>
        <v>23</v>
      </c>
      <c r="B138" t="str">
        <f>IF(Nafnalisti!B140="","",Nafnalisti!B140)</f>
        <v>Patrekur Ragnarsson</v>
      </c>
      <c r="C138" t="str">
        <f t="shared" si="349"/>
        <v>Patrekur</v>
      </c>
      <c r="D138">
        <f t="shared" ref="D138" si="707">IF(C138="","",COUNTIF(C136:C140,C138))</f>
        <v>1</v>
      </c>
      <c r="E138" t="str">
        <f t="shared" si="693"/>
        <v>Patrekur</v>
      </c>
      <c r="F138" t="str">
        <f t="shared" ca="1" si="427"/>
        <v>Emil - Leó - Patrekur - Ragnar</v>
      </c>
      <c r="G138" t="str">
        <f t="shared" ref="G138" si="708">E136&amp;" - "&amp;E137&amp;" - "&amp;E138&amp;" - "&amp;E139&amp;" - "&amp;E140</f>
        <v xml:space="preserve">Emil - Leó - Patrekur - Ragnar - </v>
      </c>
      <c r="H138" t="str">
        <f t="shared" ref="H138" si="709">IF(E136="","",E136&amp;" - "&amp;E137&amp;" - "&amp;E138&amp;" - "&amp;E139)</f>
        <v>Emil - Leó - Patrekur - Ragnar</v>
      </c>
      <c r="I138" t="str">
        <f t="shared" ref="I138" si="710">IF(E136="","",E136&amp;" - "&amp;E137&amp;" - "&amp;E138)</f>
        <v>Emil - Leó - Patrekur</v>
      </c>
      <c r="J138" t="str">
        <f t="shared" ref="J138" si="711">IF(E136="","",E136&amp;" - "&amp;E137)</f>
        <v>Emil - Leó</v>
      </c>
      <c r="K138" t="str">
        <f t="shared" ref="K138" si="712">IF(E136="","",E136)</f>
        <v>Emil</v>
      </c>
    </row>
    <row r="139" spans="1:11" x14ac:dyDescent="0.2">
      <c r="A139">
        <f t="shared" si="706"/>
        <v>23</v>
      </c>
      <c r="B139" t="str">
        <f>IF(Nafnalisti!B141="","",Nafnalisti!B141)</f>
        <v>Ragnar Guðmundsson</v>
      </c>
      <c r="C139" t="str">
        <f t="shared" si="349"/>
        <v>Ragnar</v>
      </c>
      <c r="D139">
        <f t="shared" ref="D139" si="713">IF(C139="","",COUNTIF(C136:C140,C139))</f>
        <v>1</v>
      </c>
      <c r="E139" t="str">
        <f t="shared" si="693"/>
        <v>Ragnar</v>
      </c>
      <c r="F139" t="str">
        <f t="shared" ca="1" si="427"/>
        <v>Emil - Leó - Patrekur - Ragnar</v>
      </c>
      <c r="G139" t="str">
        <f t="shared" ref="G139" si="714">E136&amp;" - "&amp;E137&amp;" - "&amp;E138&amp;" - "&amp;E139&amp;" - "&amp;E140</f>
        <v xml:space="preserve">Emil - Leó - Patrekur - Ragnar - </v>
      </c>
      <c r="H139" t="str">
        <f t="shared" ref="H139" si="715">IF(E136="","",E136&amp;" - "&amp;E137&amp;" - "&amp;E138&amp;" - "&amp;E139)</f>
        <v>Emil - Leó - Patrekur - Ragnar</v>
      </c>
      <c r="I139" t="str">
        <f t="shared" ref="I139" si="716">IF(E136="","",E136&amp;" - "&amp;E137&amp;" - "&amp;E138)</f>
        <v>Emil - Leó - Patrekur</v>
      </c>
      <c r="J139" t="str">
        <f t="shared" ref="J139" si="717">IF(E136="","",E136&amp;" - "&amp;E137)</f>
        <v>Emil - Leó</v>
      </c>
      <c r="K139" t="str">
        <f t="shared" ref="K139" si="718">IF(E136="","",E136)</f>
        <v>Emil</v>
      </c>
    </row>
    <row r="140" spans="1:11" x14ac:dyDescent="0.2">
      <c r="A140">
        <f t="shared" si="706"/>
        <v>23</v>
      </c>
      <c r="B140" t="str">
        <f>IF(Nafnalisti!B142="","",Nafnalisti!B142)</f>
        <v/>
      </c>
      <c r="C140" t="str">
        <f t="shared" ref="C140:C203" si="719">IF(B140="","",LEFT(B140,FIND(" ",B140)-1))</f>
        <v/>
      </c>
      <c r="D140" t="str">
        <f t="shared" ref="D140" si="720">IF(C140="","",COUNTIF(C136:C140,C140))</f>
        <v/>
      </c>
      <c r="E140" t="str">
        <f t="shared" si="693"/>
        <v/>
      </c>
      <c r="F140" t="str">
        <f t="shared" si="427"/>
        <v/>
      </c>
      <c r="G140" t="str">
        <f t="shared" ref="G140" si="721">E136&amp;" - "&amp;E137&amp;" - "&amp;E138&amp;" - "&amp;E139&amp;" - "&amp;E140</f>
        <v xml:space="preserve">Emil - Leó - Patrekur - Ragnar - </v>
      </c>
      <c r="H140" t="str">
        <f t="shared" ref="H140" si="722">IF(E136="","",E136&amp;" - "&amp;E137&amp;" - "&amp;E138&amp;" - "&amp;E139)</f>
        <v>Emil - Leó - Patrekur - Ragnar</v>
      </c>
      <c r="I140" t="str">
        <f t="shared" ref="I140" si="723">IF(E136="","",E136&amp;" - "&amp;E137&amp;" - "&amp;E138)</f>
        <v>Emil - Leó - Patrekur</v>
      </c>
      <c r="J140" t="str">
        <f t="shared" ref="J140" si="724">IF(E136="","",E136&amp;" - "&amp;E137)</f>
        <v>Emil - Leó</v>
      </c>
      <c r="K140" t="str">
        <f t="shared" ref="K140" si="725">IF(E136="","",E136)</f>
        <v>Emil</v>
      </c>
    </row>
    <row r="141" spans="1:11" x14ac:dyDescent="0.2">
      <c r="A141">
        <f t="shared" si="706"/>
        <v>23</v>
      </c>
      <c r="B141" t="str">
        <f t="shared" ref="B141" ca="1" si="726">F136</f>
        <v>Emil - Leó - Patrekur - Ragnar</v>
      </c>
    </row>
    <row r="142" spans="1:11" x14ac:dyDescent="0.2">
      <c r="A142">
        <f t="shared" si="706"/>
        <v>24</v>
      </c>
      <c r="B142" t="str">
        <f>IF(Nafnalisti!B144="","",Nafnalisti!B144)</f>
        <v>Benedikt Egilsson</v>
      </c>
      <c r="C142" t="str">
        <f t="shared" ref="C142" si="727">IF(B142="","",LEFT(B142,FIND(" ",B142)-1))</f>
        <v>Benedikt</v>
      </c>
      <c r="D142">
        <f t="shared" ref="D142" si="728">IF(C142="","",COUNTIF(C142:C146,C142))</f>
        <v>1</v>
      </c>
      <c r="E142" t="str">
        <f t="shared" ref="E142:E146" si="729">IF(B142="","",IF(D142&lt;2,LEFT(B142,FIND(" ",B142)-1),LEFT(B142,FIND(" ",B142)+1)))</f>
        <v>Benedikt</v>
      </c>
      <c r="F142" t="str">
        <f t="shared" ref="F142" ca="1" si="730">IF(B142="","",OFFSET(F142,0,6-COUNTA(B142:B146)+COUNTIF(D142:D146,"")))</f>
        <v>Benedikt - Gísli - Magnús - Rúnar</v>
      </c>
      <c r="G142" t="str">
        <f t="shared" ref="G142" si="731">IF(E142="","",E142&amp;" - "&amp;E143&amp;" - "&amp;E144&amp;" - "&amp;E145&amp;" - "&amp;E146)</f>
        <v xml:space="preserve">Benedikt - Gísli - Magnús - Rúnar - </v>
      </c>
      <c r="H142" t="str">
        <f t="shared" ref="H142" si="732">IF(E142="","",E142&amp;" - "&amp;E143&amp;" - "&amp;E144&amp;" - "&amp;E145)</f>
        <v>Benedikt - Gísli - Magnús - Rúnar</v>
      </c>
      <c r="I142" t="str">
        <f t="shared" ref="I142" si="733">IF(E142="","",E142&amp;" - "&amp;E143&amp;" - "&amp;E144)</f>
        <v>Benedikt - Gísli - Magnús</v>
      </c>
      <c r="J142" t="str">
        <f t="shared" ref="J142" si="734">IF(E142="","",E142&amp;" - "&amp;E143)</f>
        <v>Benedikt - Gísli</v>
      </c>
      <c r="K142" t="str">
        <f t="shared" ref="K142" si="735">IF(E142="","",E142)</f>
        <v>Benedikt</v>
      </c>
    </row>
    <row r="143" spans="1:11" x14ac:dyDescent="0.2">
      <c r="A143">
        <f t="shared" si="706"/>
        <v>24</v>
      </c>
      <c r="B143" t="str">
        <f>IF(Nafnalisti!B145="","",Nafnalisti!B145)</f>
        <v>Gísli H. Guðmundsson</v>
      </c>
      <c r="C143" t="str">
        <f t="shared" si="719"/>
        <v>Gísli</v>
      </c>
      <c r="D143">
        <f t="shared" ref="D143" si="736">IF(C143="","",COUNTIF(C142:C146,C143))</f>
        <v>1</v>
      </c>
      <c r="E143" t="str">
        <f t="shared" si="729"/>
        <v>Gísli</v>
      </c>
      <c r="F143" t="str">
        <f t="shared" ca="1" si="427"/>
        <v>Benedikt - Gísli - Magnús - Rúnar</v>
      </c>
      <c r="G143" t="str">
        <f t="shared" ref="G143" si="737">E142&amp;" - "&amp;E143&amp;" - "&amp;E144&amp;" - "&amp;E145&amp;" - "&amp;E146</f>
        <v xml:space="preserve">Benedikt - Gísli - Magnús - Rúnar - </v>
      </c>
      <c r="H143" t="str">
        <f t="shared" ref="H143" si="738">IF(E142="","",E142&amp;" - "&amp;E143&amp;" - "&amp;E144&amp;" - "&amp;E145)</f>
        <v>Benedikt - Gísli - Magnús - Rúnar</v>
      </c>
      <c r="I143" t="str">
        <f t="shared" ref="I143" si="739">IF(E142="","",E142&amp;" - "&amp;E143&amp;" - "&amp;E144)</f>
        <v>Benedikt - Gísli - Magnús</v>
      </c>
      <c r="J143" t="str">
        <f t="shared" ref="J143" si="740">IF(E142="","",E142&amp;" - "&amp;E143)</f>
        <v>Benedikt - Gísli</v>
      </c>
      <c r="K143" t="str">
        <f t="shared" ref="K143" si="741">IF(E142="","",E142)</f>
        <v>Benedikt</v>
      </c>
    </row>
    <row r="144" spans="1:11" x14ac:dyDescent="0.2">
      <c r="A144">
        <f t="shared" si="706"/>
        <v>24</v>
      </c>
      <c r="B144" t="str">
        <f>IF(Nafnalisti!B146="","",Nafnalisti!B146)</f>
        <v>Magnús Gunnarsson</v>
      </c>
      <c r="C144" t="str">
        <f t="shared" si="719"/>
        <v>Magnús</v>
      </c>
      <c r="D144">
        <f t="shared" ref="D144" si="742">IF(C144="","",COUNTIF(C142:C146,C144))</f>
        <v>1</v>
      </c>
      <c r="E144" t="str">
        <f t="shared" si="729"/>
        <v>Magnús</v>
      </c>
      <c r="F144" t="str">
        <f t="shared" ca="1" si="427"/>
        <v>Benedikt - Gísli - Magnús - Rúnar</v>
      </c>
      <c r="G144" t="str">
        <f t="shared" ref="G144" si="743">E142&amp;" - "&amp;E143&amp;" - "&amp;E144&amp;" - "&amp;E145&amp;" - "&amp;E146</f>
        <v xml:space="preserve">Benedikt - Gísli - Magnús - Rúnar - </v>
      </c>
      <c r="H144" t="str">
        <f t="shared" ref="H144" si="744">IF(E142="","",E142&amp;" - "&amp;E143&amp;" - "&amp;E144&amp;" - "&amp;E145)</f>
        <v>Benedikt - Gísli - Magnús - Rúnar</v>
      </c>
      <c r="I144" t="str">
        <f t="shared" ref="I144" si="745">IF(E142="","",E142&amp;" - "&amp;E143&amp;" - "&amp;E144)</f>
        <v>Benedikt - Gísli - Magnús</v>
      </c>
      <c r="J144" t="str">
        <f t="shared" ref="J144" si="746">IF(E142="","",E142&amp;" - "&amp;E143)</f>
        <v>Benedikt - Gísli</v>
      </c>
      <c r="K144" t="str">
        <f t="shared" ref="K144" si="747">IF(E142="","",E142)</f>
        <v>Benedikt</v>
      </c>
    </row>
    <row r="145" spans="1:11" x14ac:dyDescent="0.2">
      <c r="A145">
        <f t="shared" si="706"/>
        <v>24</v>
      </c>
      <c r="B145" t="str">
        <f>IF(Nafnalisti!B147="","",Nafnalisti!B147)</f>
        <v>Rúnar Guðjónsson</v>
      </c>
      <c r="C145" t="str">
        <f t="shared" si="719"/>
        <v>Rúnar</v>
      </c>
      <c r="D145">
        <f t="shared" ref="D145" si="748">IF(C145="","",COUNTIF(C142:C146,C145))</f>
        <v>1</v>
      </c>
      <c r="E145" t="str">
        <f t="shared" si="729"/>
        <v>Rúnar</v>
      </c>
      <c r="F145" t="str">
        <f t="shared" ca="1" si="427"/>
        <v>Benedikt - Gísli - Magnús - Rúnar</v>
      </c>
      <c r="G145" t="str">
        <f t="shared" ref="G145" si="749">E142&amp;" - "&amp;E143&amp;" - "&amp;E144&amp;" - "&amp;E145&amp;" - "&amp;E146</f>
        <v xml:space="preserve">Benedikt - Gísli - Magnús - Rúnar - </v>
      </c>
      <c r="H145" t="str">
        <f t="shared" ref="H145" si="750">IF(E142="","",E142&amp;" - "&amp;E143&amp;" - "&amp;E144&amp;" - "&amp;E145)</f>
        <v>Benedikt - Gísli - Magnús - Rúnar</v>
      </c>
      <c r="I145" t="str">
        <f t="shared" ref="I145" si="751">IF(E142="","",E142&amp;" - "&amp;E143&amp;" - "&amp;E144)</f>
        <v>Benedikt - Gísli - Magnús</v>
      </c>
      <c r="J145" t="str">
        <f t="shared" ref="J145" si="752">IF(E142="","",E142&amp;" - "&amp;E143)</f>
        <v>Benedikt - Gísli</v>
      </c>
      <c r="K145" t="str">
        <f t="shared" ref="K145" si="753">IF(E142="","",E142)</f>
        <v>Benedikt</v>
      </c>
    </row>
    <row r="146" spans="1:11" x14ac:dyDescent="0.2">
      <c r="A146">
        <f t="shared" si="706"/>
        <v>24</v>
      </c>
      <c r="B146" t="str">
        <f>IF(Nafnalisti!B148="","",Nafnalisti!B148)</f>
        <v/>
      </c>
      <c r="C146" t="str">
        <f t="shared" si="719"/>
        <v/>
      </c>
      <c r="D146" t="str">
        <f t="shared" ref="D146" si="754">IF(C146="","",COUNTIF(C142:C146,C146))</f>
        <v/>
      </c>
      <c r="E146" t="str">
        <f t="shared" si="729"/>
        <v/>
      </c>
      <c r="F146" t="str">
        <f t="shared" si="427"/>
        <v/>
      </c>
      <c r="G146" t="str">
        <f t="shared" ref="G146" si="755">E142&amp;" - "&amp;E143&amp;" - "&amp;E144&amp;" - "&amp;E145&amp;" - "&amp;E146</f>
        <v xml:space="preserve">Benedikt - Gísli - Magnús - Rúnar - </v>
      </c>
      <c r="H146" t="str">
        <f t="shared" ref="H146" si="756">IF(E142="","",E142&amp;" - "&amp;E143&amp;" - "&amp;E144&amp;" - "&amp;E145)</f>
        <v>Benedikt - Gísli - Magnús - Rúnar</v>
      </c>
      <c r="I146" t="str">
        <f t="shared" ref="I146" si="757">IF(E142="","",E142&amp;" - "&amp;E143&amp;" - "&amp;E144)</f>
        <v>Benedikt - Gísli - Magnús</v>
      </c>
      <c r="J146" t="str">
        <f t="shared" ref="J146" si="758">IF(E142="","",E142&amp;" - "&amp;E143)</f>
        <v>Benedikt - Gísli</v>
      </c>
      <c r="K146" t="str">
        <f t="shared" ref="K146" si="759">IF(E142="","",E142)</f>
        <v>Benedikt</v>
      </c>
    </row>
    <row r="147" spans="1:11" x14ac:dyDescent="0.2">
      <c r="A147">
        <f t="shared" si="706"/>
        <v>24</v>
      </c>
      <c r="B147" t="str">
        <f t="shared" ref="B147" ca="1" si="760">F142</f>
        <v>Benedikt - Gísli - Magnús - Rúnar</v>
      </c>
    </row>
    <row r="148" spans="1:11" x14ac:dyDescent="0.2">
      <c r="A148">
        <f t="shared" si="706"/>
        <v>25</v>
      </c>
      <c r="B148" t="str">
        <f>IF(Nafnalisti!B150="","",Nafnalisti!B150)</f>
        <v>Gunnar Ólafsson</v>
      </c>
      <c r="C148" t="str">
        <f t="shared" ref="C148" si="761">IF(B148="","",LEFT(B148,FIND(" ",B148)-1))</f>
        <v>Gunnar</v>
      </c>
      <c r="D148">
        <f t="shared" ref="D148" si="762">IF(C148="","",COUNTIF(C148:C152,C148))</f>
        <v>1</v>
      </c>
      <c r="E148" t="str">
        <f t="shared" ref="E148:E152" si="763">IF(B148="","",IF(D148&lt;2,LEFT(B148,FIND(" ",B148)-1),LEFT(B148,FIND(" ",B148)+1)))</f>
        <v>Gunnar</v>
      </c>
      <c r="F148" t="str">
        <f t="shared" ref="F148" ca="1" si="764">IF(B148="","",OFFSET(F148,0,6-COUNTA(B148:B152)+COUNTIF(D148:D152,"")))</f>
        <v>Gunnar - Héðinn - Valur</v>
      </c>
      <c r="G148" t="str">
        <f t="shared" ref="G148" si="765">IF(E148="","",E148&amp;" - "&amp;E149&amp;" - "&amp;E150&amp;" - "&amp;E151&amp;" - "&amp;E152)</f>
        <v xml:space="preserve">Gunnar - Héðinn - Valur -  - </v>
      </c>
      <c r="H148" t="str">
        <f t="shared" ref="H148" si="766">IF(E148="","",E148&amp;" - "&amp;E149&amp;" - "&amp;E150&amp;" - "&amp;E151)</f>
        <v xml:space="preserve">Gunnar - Héðinn - Valur - </v>
      </c>
      <c r="I148" t="str">
        <f t="shared" ref="I148" si="767">IF(E148="","",E148&amp;" - "&amp;E149&amp;" - "&amp;E150)</f>
        <v>Gunnar - Héðinn - Valur</v>
      </c>
      <c r="J148" t="str">
        <f t="shared" ref="J148" si="768">IF(E148="","",E148&amp;" - "&amp;E149)</f>
        <v>Gunnar - Héðinn</v>
      </c>
      <c r="K148" t="str">
        <f t="shared" ref="K148" si="769">IF(E148="","",E148)</f>
        <v>Gunnar</v>
      </c>
    </row>
    <row r="149" spans="1:11" x14ac:dyDescent="0.2">
      <c r="A149">
        <f t="shared" si="706"/>
        <v>25</v>
      </c>
      <c r="B149" t="str">
        <f>IF(Nafnalisti!B151="","",Nafnalisti!B151)</f>
        <v>Héðinn Valdimarsson</v>
      </c>
      <c r="C149" t="str">
        <f t="shared" si="719"/>
        <v>Héðinn</v>
      </c>
      <c r="D149">
        <f t="shared" ref="D149" si="770">IF(C149="","",COUNTIF(C148:C152,C149))</f>
        <v>1</v>
      </c>
      <c r="E149" t="str">
        <f t="shared" si="763"/>
        <v>Héðinn</v>
      </c>
      <c r="F149" t="str">
        <f t="shared" ca="1" si="427"/>
        <v>Gunnar - Héðinn - Valur</v>
      </c>
      <c r="G149" t="str">
        <f t="shared" ref="G149" si="771">E148&amp;" - "&amp;E149&amp;" - "&amp;E150&amp;" - "&amp;E151&amp;" - "&amp;E152</f>
        <v xml:space="preserve">Gunnar - Héðinn - Valur -  - </v>
      </c>
      <c r="H149" t="str">
        <f t="shared" ref="H149" si="772">IF(E148="","",E148&amp;" - "&amp;E149&amp;" - "&amp;E150&amp;" - "&amp;E151)</f>
        <v xml:space="preserve">Gunnar - Héðinn - Valur - </v>
      </c>
      <c r="I149" t="str">
        <f t="shared" ref="I149" si="773">IF(E148="","",E148&amp;" - "&amp;E149&amp;" - "&amp;E150)</f>
        <v>Gunnar - Héðinn - Valur</v>
      </c>
      <c r="J149" t="str">
        <f t="shared" ref="J149" si="774">IF(E148="","",E148&amp;" - "&amp;E149)</f>
        <v>Gunnar - Héðinn</v>
      </c>
      <c r="K149" t="str">
        <f t="shared" ref="K149" si="775">IF(E148="","",E148)</f>
        <v>Gunnar</v>
      </c>
    </row>
    <row r="150" spans="1:11" x14ac:dyDescent="0.2">
      <c r="A150">
        <f t="shared" si="706"/>
        <v>25</v>
      </c>
      <c r="B150" t="str">
        <f>IF(Nafnalisti!B152="","",Nafnalisti!B152)</f>
        <v>Valur Valdimarsson</v>
      </c>
      <c r="C150" t="str">
        <f t="shared" si="719"/>
        <v>Valur</v>
      </c>
      <c r="D150">
        <f t="shared" ref="D150" si="776">IF(C150="","",COUNTIF(C148:C152,C150))</f>
        <v>1</v>
      </c>
      <c r="E150" t="str">
        <f t="shared" si="763"/>
        <v>Valur</v>
      </c>
      <c r="F150" t="str">
        <f t="shared" ca="1" si="427"/>
        <v>Gunnar - Héðinn - Valur</v>
      </c>
      <c r="G150" t="str">
        <f t="shared" ref="G150" si="777">E148&amp;" - "&amp;E149&amp;" - "&amp;E150&amp;" - "&amp;E151&amp;" - "&amp;E152</f>
        <v xml:space="preserve">Gunnar - Héðinn - Valur -  - </v>
      </c>
      <c r="H150" t="str">
        <f t="shared" ref="H150" si="778">IF(E148="","",E148&amp;" - "&amp;E149&amp;" - "&amp;E150&amp;" - "&amp;E151)</f>
        <v xml:space="preserve">Gunnar - Héðinn - Valur - </v>
      </c>
      <c r="I150" t="str">
        <f t="shared" ref="I150" si="779">IF(E148="","",E148&amp;" - "&amp;E149&amp;" - "&amp;E150)</f>
        <v>Gunnar - Héðinn - Valur</v>
      </c>
      <c r="J150" t="str">
        <f t="shared" ref="J150" si="780">IF(E148="","",E148&amp;" - "&amp;E149)</f>
        <v>Gunnar - Héðinn</v>
      </c>
      <c r="K150" t="str">
        <f t="shared" ref="K150" si="781">IF(E148="","",E148)</f>
        <v>Gunnar</v>
      </c>
    </row>
    <row r="151" spans="1:11" x14ac:dyDescent="0.2">
      <c r="A151">
        <f t="shared" si="706"/>
        <v>25</v>
      </c>
      <c r="B151" t="str">
        <f>IF(Nafnalisti!B153="","",Nafnalisti!B153)</f>
        <v/>
      </c>
      <c r="C151" t="str">
        <f t="shared" si="719"/>
        <v/>
      </c>
      <c r="D151" t="str">
        <f t="shared" ref="D151" si="782">IF(C151="","",COUNTIF(C148:C152,C151))</f>
        <v/>
      </c>
      <c r="E151" t="str">
        <f t="shared" si="763"/>
        <v/>
      </c>
      <c r="F151" t="str">
        <f t="shared" si="427"/>
        <v/>
      </c>
      <c r="G151" t="str">
        <f t="shared" ref="G151" si="783">E148&amp;" - "&amp;E149&amp;" - "&amp;E150&amp;" - "&amp;E151&amp;" - "&amp;E152</f>
        <v xml:space="preserve">Gunnar - Héðinn - Valur -  - </v>
      </c>
      <c r="H151" t="str">
        <f t="shared" ref="H151" si="784">IF(E148="","",E148&amp;" - "&amp;E149&amp;" - "&amp;E150&amp;" - "&amp;E151)</f>
        <v xml:space="preserve">Gunnar - Héðinn - Valur - </v>
      </c>
      <c r="I151" t="str">
        <f t="shared" ref="I151" si="785">IF(E148="","",E148&amp;" - "&amp;E149&amp;" - "&amp;E150)</f>
        <v>Gunnar - Héðinn - Valur</v>
      </c>
      <c r="J151" t="str">
        <f t="shared" ref="J151" si="786">IF(E148="","",E148&amp;" - "&amp;E149)</f>
        <v>Gunnar - Héðinn</v>
      </c>
      <c r="K151" t="str">
        <f t="shared" ref="K151" si="787">IF(E148="","",E148)</f>
        <v>Gunnar</v>
      </c>
    </row>
    <row r="152" spans="1:11" x14ac:dyDescent="0.2">
      <c r="A152">
        <f t="shared" si="706"/>
        <v>25</v>
      </c>
      <c r="B152" t="str">
        <f>IF(Nafnalisti!B154="","",Nafnalisti!B154)</f>
        <v/>
      </c>
      <c r="C152" t="str">
        <f t="shared" si="719"/>
        <v/>
      </c>
      <c r="D152" t="str">
        <f t="shared" ref="D152" si="788">IF(C152="","",COUNTIF(C148:C152,C152))</f>
        <v/>
      </c>
      <c r="E152" t="str">
        <f t="shared" si="763"/>
        <v/>
      </c>
      <c r="F152" t="str">
        <f t="shared" si="427"/>
        <v/>
      </c>
      <c r="G152" t="str">
        <f t="shared" ref="G152" si="789">E148&amp;" - "&amp;E149&amp;" - "&amp;E150&amp;" - "&amp;E151&amp;" - "&amp;E152</f>
        <v xml:space="preserve">Gunnar - Héðinn - Valur -  - </v>
      </c>
      <c r="H152" t="str">
        <f t="shared" ref="H152" si="790">IF(E148="","",E148&amp;" - "&amp;E149&amp;" - "&amp;E150&amp;" - "&amp;E151)</f>
        <v xml:space="preserve">Gunnar - Héðinn - Valur - </v>
      </c>
      <c r="I152" t="str">
        <f t="shared" ref="I152" si="791">IF(E148="","",E148&amp;" - "&amp;E149&amp;" - "&amp;E150)</f>
        <v>Gunnar - Héðinn - Valur</v>
      </c>
      <c r="J152" t="str">
        <f t="shared" ref="J152" si="792">IF(E148="","",E148&amp;" - "&amp;E149)</f>
        <v>Gunnar - Héðinn</v>
      </c>
      <c r="K152" t="str">
        <f t="shared" ref="K152" si="793">IF(E148="","",E148)</f>
        <v>Gunnar</v>
      </c>
    </row>
    <row r="153" spans="1:11" x14ac:dyDescent="0.2">
      <c r="A153">
        <f t="shared" si="706"/>
        <v>25</v>
      </c>
      <c r="B153" t="str">
        <f t="shared" ref="B153" ca="1" si="794">F148</f>
        <v>Gunnar - Héðinn - Valur</v>
      </c>
    </row>
    <row r="154" spans="1:11" x14ac:dyDescent="0.2">
      <c r="A154">
        <f t="shared" si="706"/>
        <v>26</v>
      </c>
      <c r="B154" t="str">
        <f>IF(Nafnalisti!B156="","",Nafnalisti!B156)</f>
        <v>Jóhann Halldór Sveinsson</v>
      </c>
      <c r="C154" t="str">
        <f t="shared" ref="C154" si="795">IF(B154="","",LEFT(B154,FIND(" ",B154)-1))</f>
        <v>Jóhann</v>
      </c>
      <c r="D154">
        <f t="shared" ref="D154" si="796">IF(C154="","",COUNTIF(C154:C158,C154))</f>
        <v>2</v>
      </c>
      <c r="E154" t="str">
        <f t="shared" ref="E154:E158" si="797">IF(B154="","",IF(D154&lt;2,LEFT(B154,FIND(" ",B154)-1),LEFT(B154,FIND(" ",B154)+1)))</f>
        <v>Jóhann H</v>
      </c>
      <c r="F154" t="str">
        <f t="shared" ref="F154" ca="1" si="798">IF(B154="","",OFFSET(F154,0,6-COUNTA(B154:B158)+COUNTIF(D154:D158,"")))</f>
        <v>Jóhann H - Jóhann S - Magnús - Jónas</v>
      </c>
      <c r="G154" t="str">
        <f t="shared" ref="G154" si="799">IF(E154="","",E154&amp;" - "&amp;E155&amp;" - "&amp;E156&amp;" - "&amp;E157&amp;" - "&amp;E158)</f>
        <v xml:space="preserve">Jóhann H - Jóhann S - Magnús - Jónas - </v>
      </c>
      <c r="H154" t="str">
        <f t="shared" ref="H154" si="800">IF(E154="","",E154&amp;" - "&amp;E155&amp;" - "&amp;E156&amp;" - "&amp;E157)</f>
        <v>Jóhann H - Jóhann S - Magnús - Jónas</v>
      </c>
      <c r="I154" t="str">
        <f t="shared" ref="I154" si="801">IF(E154="","",E154&amp;" - "&amp;E155&amp;" - "&amp;E156)</f>
        <v>Jóhann H - Jóhann S - Magnús</v>
      </c>
      <c r="J154" t="str">
        <f t="shared" ref="J154" si="802">IF(E154="","",E154&amp;" - "&amp;E155)</f>
        <v>Jóhann H - Jóhann S</v>
      </c>
      <c r="K154" t="str">
        <f t="shared" ref="K154" si="803">IF(E154="","",E154)</f>
        <v>Jóhann H</v>
      </c>
    </row>
    <row r="155" spans="1:11" x14ac:dyDescent="0.2">
      <c r="A155">
        <f t="shared" si="706"/>
        <v>26</v>
      </c>
      <c r="B155" t="str">
        <f>IF(Nafnalisti!B157="","",Nafnalisti!B157)</f>
        <v>Jóhann Sigurðsson</v>
      </c>
      <c r="C155" t="str">
        <f t="shared" si="719"/>
        <v>Jóhann</v>
      </c>
      <c r="D155">
        <f t="shared" ref="D155" si="804">IF(C155="","",COUNTIF(C154:C158,C155))</f>
        <v>2</v>
      </c>
      <c r="E155" t="str">
        <f t="shared" si="797"/>
        <v>Jóhann S</v>
      </c>
      <c r="F155" t="str">
        <f t="shared" ref="F155:F218" ca="1" si="805">IF(B155="","",F154)</f>
        <v>Jóhann H - Jóhann S - Magnús - Jónas</v>
      </c>
      <c r="G155" t="str">
        <f t="shared" ref="G155" si="806">E154&amp;" - "&amp;E155&amp;" - "&amp;E156&amp;" - "&amp;E157&amp;" - "&amp;E158</f>
        <v xml:space="preserve">Jóhann H - Jóhann S - Magnús - Jónas - </v>
      </c>
      <c r="H155" t="str">
        <f t="shared" ref="H155" si="807">IF(E154="","",E154&amp;" - "&amp;E155&amp;" - "&amp;E156&amp;" - "&amp;E157)</f>
        <v>Jóhann H - Jóhann S - Magnús - Jónas</v>
      </c>
      <c r="I155" t="str">
        <f t="shared" ref="I155" si="808">IF(E154="","",E154&amp;" - "&amp;E155&amp;" - "&amp;E156)</f>
        <v>Jóhann H - Jóhann S - Magnús</v>
      </c>
      <c r="J155" t="str">
        <f t="shared" ref="J155" si="809">IF(E154="","",E154&amp;" - "&amp;E155)</f>
        <v>Jóhann H - Jóhann S</v>
      </c>
      <c r="K155" t="str">
        <f t="shared" ref="K155" si="810">IF(E154="","",E154)</f>
        <v>Jóhann H</v>
      </c>
    </row>
    <row r="156" spans="1:11" x14ac:dyDescent="0.2">
      <c r="A156">
        <f t="shared" si="706"/>
        <v>26</v>
      </c>
      <c r="B156" t="str">
        <f>IF(Nafnalisti!B158="","",Nafnalisti!B158)</f>
        <v>Magnús Guðmundsson</v>
      </c>
      <c r="C156" t="str">
        <f t="shared" si="719"/>
        <v>Magnús</v>
      </c>
      <c r="D156">
        <f t="shared" ref="D156" si="811">IF(C156="","",COUNTIF(C154:C158,C156))</f>
        <v>1</v>
      </c>
      <c r="E156" t="str">
        <f t="shared" si="797"/>
        <v>Magnús</v>
      </c>
      <c r="F156" t="str">
        <f t="shared" ca="1" si="805"/>
        <v>Jóhann H - Jóhann S - Magnús - Jónas</v>
      </c>
      <c r="G156" t="str">
        <f t="shared" ref="G156" si="812">E154&amp;" - "&amp;E155&amp;" - "&amp;E156&amp;" - "&amp;E157&amp;" - "&amp;E158</f>
        <v xml:space="preserve">Jóhann H - Jóhann S - Magnús - Jónas - </v>
      </c>
      <c r="H156" t="str">
        <f t="shared" ref="H156" si="813">IF(E154="","",E154&amp;" - "&amp;E155&amp;" - "&amp;E156&amp;" - "&amp;E157)</f>
        <v>Jóhann H - Jóhann S - Magnús - Jónas</v>
      </c>
      <c r="I156" t="str">
        <f t="shared" ref="I156" si="814">IF(E154="","",E154&amp;" - "&amp;E155&amp;" - "&amp;E156)</f>
        <v>Jóhann H - Jóhann S - Magnús</v>
      </c>
      <c r="J156" t="str">
        <f t="shared" ref="J156" si="815">IF(E154="","",E154&amp;" - "&amp;E155)</f>
        <v>Jóhann H - Jóhann S</v>
      </c>
      <c r="K156" t="str">
        <f t="shared" ref="K156" si="816">IF(E154="","",E154)</f>
        <v>Jóhann H</v>
      </c>
    </row>
    <row r="157" spans="1:11" x14ac:dyDescent="0.2">
      <c r="A157">
        <f t="shared" si="706"/>
        <v>26</v>
      </c>
      <c r="B157" t="str">
        <f>IF(Nafnalisti!B159="","",Nafnalisti!B159)</f>
        <v>Jónas Heimisson</v>
      </c>
      <c r="C157" t="str">
        <f t="shared" si="719"/>
        <v>Jónas</v>
      </c>
      <c r="D157">
        <f t="shared" ref="D157" si="817">IF(C157="","",COUNTIF(C154:C158,C157))</f>
        <v>1</v>
      </c>
      <c r="E157" t="str">
        <f t="shared" si="797"/>
        <v>Jónas</v>
      </c>
      <c r="F157" t="str">
        <f t="shared" ca="1" si="805"/>
        <v>Jóhann H - Jóhann S - Magnús - Jónas</v>
      </c>
      <c r="G157" t="str">
        <f t="shared" ref="G157" si="818">E154&amp;" - "&amp;E155&amp;" - "&amp;E156&amp;" - "&amp;E157&amp;" - "&amp;E158</f>
        <v xml:space="preserve">Jóhann H - Jóhann S - Magnús - Jónas - </v>
      </c>
      <c r="H157" t="str">
        <f t="shared" ref="H157" si="819">IF(E154="","",E154&amp;" - "&amp;E155&amp;" - "&amp;E156&amp;" - "&amp;E157)</f>
        <v>Jóhann H - Jóhann S - Magnús - Jónas</v>
      </c>
      <c r="I157" t="str">
        <f t="shared" ref="I157" si="820">IF(E154="","",E154&amp;" - "&amp;E155&amp;" - "&amp;E156)</f>
        <v>Jóhann H - Jóhann S - Magnús</v>
      </c>
      <c r="J157" t="str">
        <f t="shared" ref="J157" si="821">IF(E154="","",E154&amp;" - "&amp;E155)</f>
        <v>Jóhann H - Jóhann S</v>
      </c>
      <c r="K157" t="str">
        <f t="shared" ref="K157" si="822">IF(E154="","",E154)</f>
        <v>Jóhann H</v>
      </c>
    </row>
    <row r="158" spans="1:11" x14ac:dyDescent="0.2">
      <c r="A158">
        <f t="shared" si="706"/>
        <v>26</v>
      </c>
      <c r="B158" t="str">
        <f>IF(Nafnalisti!B160="","",Nafnalisti!B160)</f>
        <v/>
      </c>
      <c r="C158" t="str">
        <f t="shared" si="719"/>
        <v/>
      </c>
      <c r="D158" t="str">
        <f t="shared" ref="D158" si="823">IF(C158="","",COUNTIF(C154:C158,C158))</f>
        <v/>
      </c>
      <c r="E158" t="str">
        <f t="shared" si="797"/>
        <v/>
      </c>
      <c r="F158" t="str">
        <f t="shared" si="805"/>
        <v/>
      </c>
      <c r="G158" t="str">
        <f t="shared" ref="G158" si="824">E154&amp;" - "&amp;E155&amp;" - "&amp;E156&amp;" - "&amp;E157&amp;" - "&amp;E158</f>
        <v xml:space="preserve">Jóhann H - Jóhann S - Magnús - Jónas - </v>
      </c>
      <c r="H158" t="str">
        <f t="shared" ref="H158" si="825">IF(E154="","",E154&amp;" - "&amp;E155&amp;" - "&amp;E156&amp;" - "&amp;E157)</f>
        <v>Jóhann H - Jóhann S - Magnús - Jónas</v>
      </c>
      <c r="I158" t="str">
        <f t="shared" ref="I158" si="826">IF(E154="","",E154&amp;" - "&amp;E155&amp;" - "&amp;E156)</f>
        <v>Jóhann H - Jóhann S - Magnús</v>
      </c>
      <c r="J158" t="str">
        <f t="shared" ref="J158" si="827">IF(E154="","",E154&amp;" - "&amp;E155)</f>
        <v>Jóhann H - Jóhann S</v>
      </c>
      <c r="K158" t="str">
        <f t="shared" ref="K158" si="828">IF(E154="","",E154)</f>
        <v>Jóhann H</v>
      </c>
    </row>
    <row r="159" spans="1:11" x14ac:dyDescent="0.2">
      <c r="A159">
        <f t="shared" si="706"/>
        <v>26</v>
      </c>
      <c r="B159" t="str">
        <f t="shared" ref="B159" ca="1" si="829">F154</f>
        <v>Jóhann H - Jóhann S - Magnús - Jónas</v>
      </c>
    </row>
    <row r="160" spans="1:11" x14ac:dyDescent="0.2">
      <c r="A160">
        <f t="shared" si="706"/>
        <v>27</v>
      </c>
      <c r="B160" t="str">
        <f>IF(Nafnalisti!B162="","",Nafnalisti!B162)</f>
        <v>Bjarni Þórðarson</v>
      </c>
      <c r="C160" t="str">
        <f t="shared" ref="C160" si="830">IF(B160="","",LEFT(B160,FIND(" ",B160)-1))</f>
        <v>Bjarni</v>
      </c>
      <c r="D160">
        <f t="shared" ref="D160" si="831">IF(C160="","",COUNTIF(C160:C164,C160))</f>
        <v>1</v>
      </c>
      <c r="E160" t="str">
        <f t="shared" ref="E160:E164" si="832">IF(B160="","",IF(D160&lt;2,LEFT(B160,FIND(" ",B160)-1),LEFT(B160,FIND(" ",B160)+1)))</f>
        <v>Bjarni</v>
      </c>
      <c r="F160" t="str">
        <f t="shared" ref="F160" ca="1" si="833">IF(B160="","",OFFSET(F160,0,6-COUNTA(B160:B164)+COUNTIF(D160:D164,"")))</f>
        <v>Bjarni - Guðmundur - Sigurbjörn - Sigurþór - Steindór</v>
      </c>
      <c r="G160" t="str">
        <f t="shared" ref="G160" si="834">IF(E160="","",E160&amp;" - "&amp;E161&amp;" - "&amp;E162&amp;" - "&amp;E163&amp;" - "&amp;E164)</f>
        <v>Bjarni - Guðmundur - Sigurbjörn - Sigurþór - Steindór</v>
      </c>
      <c r="H160" t="str">
        <f t="shared" ref="H160" si="835">IF(E160="","",E160&amp;" - "&amp;E161&amp;" - "&amp;E162&amp;" - "&amp;E163)</f>
        <v>Bjarni - Guðmundur - Sigurbjörn - Sigurþór</v>
      </c>
      <c r="I160" t="str">
        <f t="shared" ref="I160" si="836">IF(E160="","",E160&amp;" - "&amp;E161&amp;" - "&amp;E162)</f>
        <v>Bjarni - Guðmundur - Sigurbjörn</v>
      </c>
      <c r="J160" t="str">
        <f t="shared" ref="J160" si="837">IF(E160="","",E160&amp;" - "&amp;E161)</f>
        <v>Bjarni - Guðmundur</v>
      </c>
      <c r="K160" t="str">
        <f t="shared" ref="K160" si="838">IF(E160="","",E160)</f>
        <v>Bjarni</v>
      </c>
    </row>
    <row r="161" spans="1:11" x14ac:dyDescent="0.2">
      <c r="A161">
        <f t="shared" si="706"/>
        <v>27</v>
      </c>
      <c r="B161" t="str">
        <f>IF(Nafnalisti!B163="","",Nafnalisti!B163)</f>
        <v>Guðmundur Helgi Þórarinsson</v>
      </c>
      <c r="C161" t="str">
        <f t="shared" si="719"/>
        <v>Guðmundur</v>
      </c>
      <c r="D161">
        <f t="shared" ref="D161" si="839">IF(C161="","",COUNTIF(C160:C164,C161))</f>
        <v>1</v>
      </c>
      <c r="E161" t="str">
        <f t="shared" si="832"/>
        <v>Guðmundur</v>
      </c>
      <c r="F161" t="str">
        <f t="shared" ca="1" si="805"/>
        <v>Bjarni - Guðmundur - Sigurbjörn - Sigurþór - Steindór</v>
      </c>
      <c r="G161" t="str">
        <f t="shared" ref="G161" si="840">E160&amp;" - "&amp;E161&amp;" - "&amp;E162&amp;" - "&amp;E163&amp;" - "&amp;E164</f>
        <v>Bjarni - Guðmundur - Sigurbjörn - Sigurþór - Steindór</v>
      </c>
      <c r="H161" t="str">
        <f t="shared" ref="H161" si="841">IF(E160="","",E160&amp;" - "&amp;E161&amp;" - "&amp;E162&amp;" - "&amp;E163)</f>
        <v>Bjarni - Guðmundur - Sigurbjörn - Sigurþór</v>
      </c>
      <c r="I161" t="str">
        <f t="shared" ref="I161" si="842">IF(E160="","",E160&amp;" - "&amp;E161&amp;" - "&amp;E162)</f>
        <v>Bjarni - Guðmundur - Sigurbjörn</v>
      </c>
      <c r="J161" t="str">
        <f t="shared" ref="J161" si="843">IF(E160="","",E160&amp;" - "&amp;E161)</f>
        <v>Bjarni - Guðmundur</v>
      </c>
      <c r="K161" t="str">
        <f t="shared" ref="K161" si="844">IF(E160="","",E160)</f>
        <v>Bjarni</v>
      </c>
    </row>
    <row r="162" spans="1:11" x14ac:dyDescent="0.2">
      <c r="A162">
        <f t="shared" si="706"/>
        <v>27</v>
      </c>
      <c r="B162" t="str">
        <f>IF(Nafnalisti!B164="","",Nafnalisti!B164)</f>
        <v>Sigurbjörn Gunnarsson</v>
      </c>
      <c r="C162" t="str">
        <f t="shared" si="719"/>
        <v>Sigurbjörn</v>
      </c>
      <c r="D162">
        <f t="shared" ref="D162" si="845">IF(C162="","",COUNTIF(C160:C164,C162))</f>
        <v>1</v>
      </c>
      <c r="E162" t="str">
        <f t="shared" si="832"/>
        <v>Sigurbjörn</v>
      </c>
      <c r="F162" t="str">
        <f t="shared" ca="1" si="805"/>
        <v>Bjarni - Guðmundur - Sigurbjörn - Sigurþór - Steindór</v>
      </c>
      <c r="G162" t="str">
        <f t="shared" ref="G162" si="846">E160&amp;" - "&amp;E161&amp;" - "&amp;E162&amp;" - "&amp;E163&amp;" - "&amp;E164</f>
        <v>Bjarni - Guðmundur - Sigurbjörn - Sigurþór - Steindór</v>
      </c>
      <c r="H162" t="str">
        <f t="shared" ref="H162" si="847">IF(E160="","",E160&amp;" - "&amp;E161&amp;" - "&amp;E162&amp;" - "&amp;E163)</f>
        <v>Bjarni - Guðmundur - Sigurbjörn - Sigurþór</v>
      </c>
      <c r="I162" t="str">
        <f t="shared" ref="I162" si="848">IF(E160="","",E160&amp;" - "&amp;E161&amp;" - "&amp;E162)</f>
        <v>Bjarni - Guðmundur - Sigurbjörn</v>
      </c>
      <c r="J162" t="str">
        <f t="shared" ref="J162" si="849">IF(E160="","",E160&amp;" - "&amp;E161)</f>
        <v>Bjarni - Guðmundur</v>
      </c>
      <c r="K162" t="str">
        <f t="shared" ref="K162" si="850">IF(E160="","",E160)</f>
        <v>Bjarni</v>
      </c>
    </row>
    <row r="163" spans="1:11" x14ac:dyDescent="0.2">
      <c r="A163">
        <f t="shared" si="706"/>
        <v>27</v>
      </c>
      <c r="B163" t="str">
        <f>IF(Nafnalisti!B165="","",Nafnalisti!B165)</f>
        <v>Sigurþór Guðmundsson</v>
      </c>
      <c r="C163" t="str">
        <f t="shared" si="719"/>
        <v>Sigurþór</v>
      </c>
      <c r="D163">
        <f t="shared" ref="D163" si="851">IF(C163="","",COUNTIF(C160:C164,C163))</f>
        <v>1</v>
      </c>
      <c r="E163" t="str">
        <f t="shared" si="832"/>
        <v>Sigurþór</v>
      </c>
      <c r="F163" t="str">
        <f t="shared" ca="1" si="805"/>
        <v>Bjarni - Guðmundur - Sigurbjörn - Sigurþór - Steindór</v>
      </c>
      <c r="G163" t="str">
        <f t="shared" ref="G163" si="852">E160&amp;" - "&amp;E161&amp;" - "&amp;E162&amp;" - "&amp;E163&amp;" - "&amp;E164</f>
        <v>Bjarni - Guðmundur - Sigurbjörn - Sigurþór - Steindór</v>
      </c>
      <c r="H163" t="str">
        <f t="shared" ref="H163" si="853">IF(E160="","",E160&amp;" - "&amp;E161&amp;" - "&amp;E162&amp;" - "&amp;E163)</f>
        <v>Bjarni - Guðmundur - Sigurbjörn - Sigurþór</v>
      </c>
      <c r="I163" t="str">
        <f t="shared" ref="I163" si="854">IF(E160="","",E160&amp;" - "&amp;E161&amp;" - "&amp;E162)</f>
        <v>Bjarni - Guðmundur - Sigurbjörn</v>
      </c>
      <c r="J163" t="str">
        <f t="shared" ref="J163" si="855">IF(E160="","",E160&amp;" - "&amp;E161)</f>
        <v>Bjarni - Guðmundur</v>
      </c>
      <c r="K163" t="str">
        <f t="shared" ref="K163" si="856">IF(E160="","",E160)</f>
        <v>Bjarni</v>
      </c>
    </row>
    <row r="164" spans="1:11" x14ac:dyDescent="0.2">
      <c r="A164">
        <f t="shared" si="706"/>
        <v>27</v>
      </c>
      <c r="B164" t="str">
        <f>IF(Nafnalisti!B166="","",Nafnalisti!B166)</f>
        <v>Steindór Björnsson</v>
      </c>
      <c r="C164" t="str">
        <f t="shared" si="719"/>
        <v>Steindór</v>
      </c>
      <c r="D164">
        <f t="shared" ref="D164" si="857">IF(C164="","",COUNTIF(C160:C164,C164))</f>
        <v>1</v>
      </c>
      <c r="E164" t="str">
        <f t="shared" si="832"/>
        <v>Steindór</v>
      </c>
      <c r="F164" t="str">
        <f t="shared" ca="1" si="805"/>
        <v>Bjarni - Guðmundur - Sigurbjörn - Sigurþór - Steindór</v>
      </c>
      <c r="G164" t="str">
        <f t="shared" ref="G164" si="858">E160&amp;" - "&amp;E161&amp;" - "&amp;E162&amp;" - "&amp;E163&amp;" - "&amp;E164</f>
        <v>Bjarni - Guðmundur - Sigurbjörn - Sigurþór - Steindór</v>
      </c>
      <c r="H164" t="str">
        <f t="shared" ref="H164" si="859">IF(E160="","",E160&amp;" - "&amp;E161&amp;" - "&amp;E162&amp;" - "&amp;E163)</f>
        <v>Bjarni - Guðmundur - Sigurbjörn - Sigurþór</v>
      </c>
      <c r="I164" t="str">
        <f t="shared" ref="I164" si="860">IF(E160="","",E160&amp;" - "&amp;E161&amp;" - "&amp;E162)</f>
        <v>Bjarni - Guðmundur - Sigurbjörn</v>
      </c>
      <c r="J164" t="str">
        <f t="shared" ref="J164" si="861">IF(E160="","",E160&amp;" - "&amp;E161)</f>
        <v>Bjarni - Guðmundur</v>
      </c>
      <c r="K164" t="str">
        <f t="shared" ref="K164" si="862">IF(E160="","",E160)</f>
        <v>Bjarni</v>
      </c>
    </row>
    <row r="165" spans="1:11" x14ac:dyDescent="0.2">
      <c r="A165">
        <f t="shared" si="706"/>
        <v>27</v>
      </c>
      <c r="B165" t="str">
        <f t="shared" ref="B165" ca="1" si="863">F160</f>
        <v>Bjarni - Guðmundur - Sigurbjörn - Sigurþór - Steindór</v>
      </c>
    </row>
    <row r="166" spans="1:11" x14ac:dyDescent="0.2">
      <c r="A166">
        <f t="shared" si="706"/>
        <v>28</v>
      </c>
      <c r="B166" t="str">
        <f>IF(Nafnalisti!B168="","",Nafnalisti!B168)</f>
        <v>Jóhann Gíslason</v>
      </c>
      <c r="C166" t="str">
        <f t="shared" ref="C166" si="864">IF(B166="","",LEFT(B166,FIND(" ",B166)-1))</f>
        <v>Jóhann</v>
      </c>
      <c r="D166">
        <f t="shared" ref="D166" si="865">IF(C166="","",COUNTIF(C166:C170,C166))</f>
        <v>1</v>
      </c>
      <c r="E166" t="str">
        <f t="shared" ref="E166:E170" si="866">IF(B166="","",IF(D166&lt;2,LEFT(B166,FIND(" ",B166)-1),LEFT(B166,FIND(" ",B166)+1)))</f>
        <v>Jóhann</v>
      </c>
      <c r="F166" t="str">
        <f t="shared" ref="F166" ca="1" si="867">IF(B166="","",OFFSET(F166,0,6-COUNTA(B166:B170)+COUNTIF(D166:D170,"")))</f>
        <v>Jóhann - Páll - Sæbjörn - Sæmundur - Ögmundur</v>
      </c>
      <c r="G166" t="str">
        <f t="shared" ref="G166" si="868">IF(E166="","",E166&amp;" - "&amp;E167&amp;" - "&amp;E168&amp;" - "&amp;E169&amp;" - "&amp;E170)</f>
        <v>Jóhann - Páll - Sæbjörn - Sæmundur - Ögmundur</v>
      </c>
      <c r="H166" t="str">
        <f t="shared" ref="H166" si="869">IF(E166="","",E166&amp;" - "&amp;E167&amp;" - "&amp;E168&amp;" - "&amp;E169)</f>
        <v>Jóhann - Páll - Sæbjörn - Sæmundur</v>
      </c>
      <c r="I166" t="str">
        <f t="shared" ref="I166" si="870">IF(E166="","",E166&amp;" - "&amp;E167&amp;" - "&amp;E168)</f>
        <v>Jóhann - Páll - Sæbjörn</v>
      </c>
      <c r="J166" t="str">
        <f t="shared" ref="J166" si="871">IF(E166="","",E166&amp;" - "&amp;E167)</f>
        <v>Jóhann - Páll</v>
      </c>
      <c r="K166" t="str">
        <f t="shared" ref="K166" si="872">IF(E166="","",E166)</f>
        <v>Jóhann</v>
      </c>
    </row>
    <row r="167" spans="1:11" x14ac:dyDescent="0.2">
      <c r="A167">
        <f t="shared" si="706"/>
        <v>28</v>
      </c>
      <c r="B167" t="str">
        <f>IF(Nafnalisti!B169="","",Nafnalisti!B169)</f>
        <v>Páll Svavar Pálsson</v>
      </c>
      <c r="C167" t="str">
        <f t="shared" si="719"/>
        <v>Páll</v>
      </c>
      <c r="D167">
        <f t="shared" ref="D167" si="873">IF(C167="","",COUNTIF(C166:C170,C167))</f>
        <v>1</v>
      </c>
      <c r="E167" t="str">
        <f t="shared" si="866"/>
        <v>Páll</v>
      </c>
      <c r="F167" t="str">
        <f t="shared" ca="1" si="805"/>
        <v>Jóhann - Páll - Sæbjörn - Sæmundur - Ögmundur</v>
      </c>
      <c r="G167" t="str">
        <f t="shared" ref="G167" si="874">E166&amp;" - "&amp;E167&amp;" - "&amp;E168&amp;" - "&amp;E169&amp;" - "&amp;E170</f>
        <v>Jóhann - Páll - Sæbjörn - Sæmundur - Ögmundur</v>
      </c>
      <c r="H167" t="str">
        <f t="shared" ref="H167" si="875">IF(E166="","",E166&amp;" - "&amp;E167&amp;" - "&amp;E168&amp;" - "&amp;E169)</f>
        <v>Jóhann - Páll - Sæbjörn - Sæmundur</v>
      </c>
      <c r="I167" t="str">
        <f t="shared" ref="I167" si="876">IF(E166="","",E166&amp;" - "&amp;E167&amp;" - "&amp;E168)</f>
        <v>Jóhann - Páll - Sæbjörn</v>
      </c>
      <c r="J167" t="str">
        <f t="shared" ref="J167" si="877">IF(E166="","",E166&amp;" - "&amp;E167)</f>
        <v>Jóhann - Páll</v>
      </c>
      <c r="K167" t="str">
        <f t="shared" ref="K167" si="878">IF(E166="","",E166)</f>
        <v>Jóhann</v>
      </c>
    </row>
    <row r="168" spans="1:11" x14ac:dyDescent="0.2">
      <c r="A168">
        <f t="shared" si="706"/>
        <v>28</v>
      </c>
      <c r="B168" t="str">
        <f>IF(Nafnalisti!B170="","",Nafnalisti!B170)</f>
        <v>Sæbjörn Guðmundsson</v>
      </c>
      <c r="C168" t="str">
        <f t="shared" si="719"/>
        <v>Sæbjörn</v>
      </c>
      <c r="D168">
        <f t="shared" ref="D168" si="879">IF(C168="","",COUNTIF(C166:C170,C168))</f>
        <v>1</v>
      </c>
      <c r="E168" t="str">
        <f t="shared" si="866"/>
        <v>Sæbjörn</v>
      </c>
      <c r="F168" t="str">
        <f t="shared" ca="1" si="805"/>
        <v>Jóhann - Páll - Sæbjörn - Sæmundur - Ögmundur</v>
      </c>
      <c r="G168" t="str">
        <f t="shared" ref="G168" si="880">E166&amp;" - "&amp;E167&amp;" - "&amp;E168&amp;" - "&amp;E169&amp;" - "&amp;E170</f>
        <v>Jóhann - Páll - Sæbjörn - Sæmundur - Ögmundur</v>
      </c>
      <c r="H168" t="str">
        <f t="shared" ref="H168" si="881">IF(E166="","",E166&amp;" - "&amp;E167&amp;" - "&amp;E168&amp;" - "&amp;E169)</f>
        <v>Jóhann - Páll - Sæbjörn - Sæmundur</v>
      </c>
      <c r="I168" t="str">
        <f t="shared" ref="I168" si="882">IF(E166="","",E166&amp;" - "&amp;E167&amp;" - "&amp;E168)</f>
        <v>Jóhann - Páll - Sæbjörn</v>
      </c>
      <c r="J168" t="str">
        <f t="shared" ref="J168" si="883">IF(E166="","",E166&amp;" - "&amp;E167)</f>
        <v>Jóhann - Páll</v>
      </c>
      <c r="K168" t="str">
        <f t="shared" ref="K168" si="884">IF(E166="","",E166)</f>
        <v>Jóhann</v>
      </c>
    </row>
    <row r="169" spans="1:11" x14ac:dyDescent="0.2">
      <c r="A169">
        <f t="shared" si="706"/>
        <v>28</v>
      </c>
      <c r="B169" t="str">
        <f>IF(Nafnalisti!B171="","",Nafnalisti!B171)</f>
        <v>Sæmundur Pálsson</v>
      </c>
      <c r="C169" t="str">
        <f t="shared" si="719"/>
        <v>Sæmundur</v>
      </c>
      <c r="D169">
        <f t="shared" ref="D169" si="885">IF(C169="","",COUNTIF(C166:C170,C169))</f>
        <v>1</v>
      </c>
      <c r="E169" t="str">
        <f t="shared" si="866"/>
        <v>Sæmundur</v>
      </c>
      <c r="F169" t="str">
        <f t="shared" ca="1" si="805"/>
        <v>Jóhann - Páll - Sæbjörn - Sæmundur - Ögmundur</v>
      </c>
      <c r="G169" t="str">
        <f t="shared" ref="G169" si="886">E166&amp;" - "&amp;E167&amp;" - "&amp;E168&amp;" - "&amp;E169&amp;" - "&amp;E170</f>
        <v>Jóhann - Páll - Sæbjörn - Sæmundur - Ögmundur</v>
      </c>
      <c r="H169" t="str">
        <f t="shared" ref="H169" si="887">IF(E166="","",E166&amp;" - "&amp;E167&amp;" - "&amp;E168&amp;" - "&amp;E169)</f>
        <v>Jóhann - Páll - Sæbjörn - Sæmundur</v>
      </c>
      <c r="I169" t="str">
        <f t="shared" ref="I169" si="888">IF(E166="","",E166&amp;" - "&amp;E167&amp;" - "&amp;E168)</f>
        <v>Jóhann - Páll - Sæbjörn</v>
      </c>
      <c r="J169" t="str">
        <f t="shared" ref="J169" si="889">IF(E166="","",E166&amp;" - "&amp;E167)</f>
        <v>Jóhann - Páll</v>
      </c>
      <c r="K169" t="str">
        <f t="shared" ref="K169" si="890">IF(E166="","",E166)</f>
        <v>Jóhann</v>
      </c>
    </row>
    <row r="170" spans="1:11" x14ac:dyDescent="0.2">
      <c r="A170">
        <f t="shared" si="706"/>
        <v>28</v>
      </c>
      <c r="B170" t="str">
        <f>IF(Nafnalisti!B172="","",Nafnalisti!B172)</f>
        <v>Ögmundur Máni Ögmundsson</v>
      </c>
      <c r="C170" t="str">
        <f t="shared" si="719"/>
        <v>Ögmundur</v>
      </c>
      <c r="D170">
        <f t="shared" ref="D170" si="891">IF(C170="","",COUNTIF(C166:C170,C170))</f>
        <v>1</v>
      </c>
      <c r="E170" t="str">
        <f t="shared" si="866"/>
        <v>Ögmundur</v>
      </c>
      <c r="F170" t="str">
        <f t="shared" ca="1" si="805"/>
        <v>Jóhann - Páll - Sæbjörn - Sæmundur - Ögmundur</v>
      </c>
      <c r="G170" t="str">
        <f t="shared" ref="G170" si="892">E166&amp;" - "&amp;E167&amp;" - "&amp;E168&amp;" - "&amp;E169&amp;" - "&amp;E170</f>
        <v>Jóhann - Páll - Sæbjörn - Sæmundur - Ögmundur</v>
      </c>
      <c r="H170" t="str">
        <f t="shared" ref="H170" si="893">IF(E166="","",E166&amp;" - "&amp;E167&amp;" - "&amp;E168&amp;" - "&amp;E169)</f>
        <v>Jóhann - Páll - Sæbjörn - Sæmundur</v>
      </c>
      <c r="I170" t="str">
        <f t="shared" ref="I170" si="894">IF(E166="","",E166&amp;" - "&amp;E167&amp;" - "&amp;E168)</f>
        <v>Jóhann - Páll - Sæbjörn</v>
      </c>
      <c r="J170" t="str">
        <f t="shared" ref="J170" si="895">IF(E166="","",E166&amp;" - "&amp;E167)</f>
        <v>Jóhann - Páll</v>
      </c>
      <c r="K170" t="str">
        <f t="shared" ref="K170" si="896">IF(E166="","",E166)</f>
        <v>Jóhann</v>
      </c>
    </row>
    <row r="171" spans="1:11" x14ac:dyDescent="0.2">
      <c r="A171">
        <f t="shared" si="706"/>
        <v>28</v>
      </c>
      <c r="B171" t="str">
        <f t="shared" ref="B171" ca="1" si="897">F166</f>
        <v>Jóhann - Páll - Sæbjörn - Sæmundur - Ögmundur</v>
      </c>
    </row>
    <row r="172" spans="1:11" x14ac:dyDescent="0.2">
      <c r="A172">
        <f t="shared" si="706"/>
        <v>29</v>
      </c>
      <c r="B172" t="str">
        <f>IF(Nafnalisti!B174="","",Nafnalisti!B174)</f>
        <v/>
      </c>
      <c r="C172" t="str">
        <f t="shared" ref="C172" si="898">IF(B172="","",LEFT(B172,FIND(" ",B172)-1))</f>
        <v/>
      </c>
      <c r="D172" t="str">
        <f t="shared" ref="D172" si="899">IF(C172="","",COUNTIF(C172:C176,C172))</f>
        <v/>
      </c>
      <c r="E172" t="str">
        <f t="shared" ref="E172:E176" si="900">IF(B172="","",IF(D172&lt;2,LEFT(B172,FIND(" ",B172)-1),LEFT(B172,FIND(" ",B172)+1)))</f>
        <v/>
      </c>
      <c r="F172" t="str">
        <f t="shared" ref="F172" ca="1" si="901">IF(B172="","",OFFSET(F172,0,6-COUNTA(B172:B176)+COUNTIF(D172:D176,"")))</f>
        <v/>
      </c>
      <c r="G172" t="str">
        <f t="shared" ref="G172" si="902">IF(E172="","",E172&amp;" - "&amp;E173&amp;" - "&amp;E174&amp;" - "&amp;E175&amp;" - "&amp;E176)</f>
        <v/>
      </c>
      <c r="H172" t="str">
        <f t="shared" ref="H172" si="903">IF(E172="","",E172&amp;" - "&amp;E173&amp;" - "&amp;E174&amp;" - "&amp;E175)</f>
        <v/>
      </c>
      <c r="I172" t="str">
        <f t="shared" ref="I172" si="904">IF(E172="","",E172&amp;" - "&amp;E173&amp;" - "&amp;E174)</f>
        <v/>
      </c>
      <c r="J172" t="str">
        <f t="shared" ref="J172" si="905">IF(E172="","",E172&amp;" - "&amp;E173)</f>
        <v/>
      </c>
      <c r="K172" t="str">
        <f t="shared" ref="K172" si="906">IF(E172="","",E172)</f>
        <v/>
      </c>
    </row>
    <row r="173" spans="1:11" x14ac:dyDescent="0.2">
      <c r="A173">
        <f t="shared" si="706"/>
        <v>29</v>
      </c>
      <c r="B173" t="str">
        <f>IF(Nafnalisti!B175="","",Nafnalisti!B175)</f>
        <v/>
      </c>
      <c r="C173" t="str">
        <f t="shared" si="719"/>
        <v/>
      </c>
      <c r="D173" t="str">
        <f t="shared" ref="D173" si="907">IF(C173="","",COUNTIF(C172:C176,C173))</f>
        <v/>
      </c>
      <c r="E173" t="str">
        <f t="shared" si="900"/>
        <v/>
      </c>
      <c r="F173" t="str">
        <f t="shared" si="805"/>
        <v/>
      </c>
      <c r="G173" t="str">
        <f t="shared" ref="G173" si="908">E172&amp;" - "&amp;E173&amp;" - "&amp;E174&amp;" - "&amp;E175&amp;" - "&amp;E176</f>
        <v xml:space="preserve"> -  -  -  - </v>
      </c>
      <c r="H173" t="str">
        <f t="shared" ref="H173" si="909">IF(E172="","",E172&amp;" - "&amp;E173&amp;" - "&amp;E174&amp;" - "&amp;E175)</f>
        <v/>
      </c>
      <c r="I173" t="str">
        <f t="shared" ref="I173" si="910">IF(E172="","",E172&amp;" - "&amp;E173&amp;" - "&amp;E174)</f>
        <v/>
      </c>
      <c r="J173" t="str">
        <f t="shared" ref="J173" si="911">IF(E172="","",E172&amp;" - "&amp;E173)</f>
        <v/>
      </c>
      <c r="K173" t="str">
        <f t="shared" ref="K173" si="912">IF(E172="","",E172)</f>
        <v/>
      </c>
    </row>
    <row r="174" spans="1:11" x14ac:dyDescent="0.2">
      <c r="A174">
        <f t="shared" si="706"/>
        <v>29</v>
      </c>
      <c r="B174" t="str">
        <f>IF(Nafnalisti!B176="","",Nafnalisti!B176)</f>
        <v/>
      </c>
      <c r="C174" t="str">
        <f t="shared" si="719"/>
        <v/>
      </c>
      <c r="D174" t="str">
        <f t="shared" ref="D174" si="913">IF(C174="","",COUNTIF(C172:C176,C174))</f>
        <v/>
      </c>
      <c r="E174" t="str">
        <f t="shared" si="900"/>
        <v/>
      </c>
      <c r="F174" t="str">
        <f t="shared" si="805"/>
        <v/>
      </c>
      <c r="G174" t="str">
        <f t="shared" ref="G174" si="914">E172&amp;" - "&amp;E173&amp;" - "&amp;E174&amp;" - "&amp;E175&amp;" - "&amp;E176</f>
        <v xml:space="preserve"> -  -  -  - </v>
      </c>
      <c r="H174" t="str">
        <f t="shared" ref="H174" si="915">IF(E172="","",E172&amp;" - "&amp;E173&amp;" - "&amp;E174&amp;" - "&amp;E175)</f>
        <v/>
      </c>
      <c r="I174" t="str">
        <f t="shared" ref="I174" si="916">IF(E172="","",E172&amp;" - "&amp;E173&amp;" - "&amp;E174)</f>
        <v/>
      </c>
      <c r="J174" t="str">
        <f t="shared" ref="J174" si="917">IF(E172="","",E172&amp;" - "&amp;E173)</f>
        <v/>
      </c>
      <c r="K174" t="str">
        <f t="shared" ref="K174" si="918">IF(E172="","",E172)</f>
        <v/>
      </c>
    </row>
    <row r="175" spans="1:11" x14ac:dyDescent="0.2">
      <c r="A175">
        <f t="shared" si="706"/>
        <v>29</v>
      </c>
      <c r="B175" t="str">
        <f>IF(Nafnalisti!B177="","",Nafnalisti!B177)</f>
        <v/>
      </c>
      <c r="C175" t="str">
        <f t="shared" si="719"/>
        <v/>
      </c>
      <c r="D175" t="str">
        <f t="shared" ref="D175" si="919">IF(C175="","",COUNTIF(C172:C176,C175))</f>
        <v/>
      </c>
      <c r="E175" t="str">
        <f t="shared" si="900"/>
        <v/>
      </c>
      <c r="F175" t="str">
        <f t="shared" si="805"/>
        <v/>
      </c>
      <c r="G175" t="str">
        <f t="shared" ref="G175" si="920">E172&amp;" - "&amp;E173&amp;" - "&amp;E174&amp;" - "&amp;E175&amp;" - "&amp;E176</f>
        <v xml:space="preserve"> -  -  -  - </v>
      </c>
      <c r="H175" t="str">
        <f t="shared" ref="H175" si="921">IF(E172="","",E172&amp;" - "&amp;E173&amp;" - "&amp;E174&amp;" - "&amp;E175)</f>
        <v/>
      </c>
      <c r="I175" t="str">
        <f t="shared" ref="I175" si="922">IF(E172="","",E172&amp;" - "&amp;E173&amp;" - "&amp;E174)</f>
        <v/>
      </c>
      <c r="J175" t="str">
        <f t="shared" ref="J175" si="923">IF(E172="","",E172&amp;" - "&amp;E173)</f>
        <v/>
      </c>
      <c r="K175" t="str">
        <f t="shared" ref="K175" si="924">IF(E172="","",E172)</f>
        <v/>
      </c>
    </row>
    <row r="176" spans="1:11" x14ac:dyDescent="0.2">
      <c r="A176">
        <f t="shared" si="706"/>
        <v>29</v>
      </c>
      <c r="B176" t="str">
        <f>IF(Nafnalisti!B178="","",Nafnalisti!B178)</f>
        <v/>
      </c>
      <c r="C176" t="str">
        <f t="shared" si="719"/>
        <v/>
      </c>
      <c r="D176" t="str">
        <f t="shared" ref="D176" si="925">IF(C176="","",COUNTIF(C172:C176,C176))</f>
        <v/>
      </c>
      <c r="E176" t="str">
        <f t="shared" si="900"/>
        <v/>
      </c>
      <c r="F176" t="str">
        <f t="shared" si="805"/>
        <v/>
      </c>
      <c r="G176" t="str">
        <f t="shared" ref="G176" si="926">E172&amp;" - "&amp;E173&amp;" - "&amp;E174&amp;" - "&amp;E175&amp;" - "&amp;E176</f>
        <v xml:space="preserve"> -  -  -  - </v>
      </c>
      <c r="H176" t="str">
        <f t="shared" ref="H176" si="927">IF(E172="","",E172&amp;" - "&amp;E173&amp;" - "&amp;E174&amp;" - "&amp;E175)</f>
        <v/>
      </c>
      <c r="I176" t="str">
        <f t="shared" ref="I176" si="928">IF(E172="","",E172&amp;" - "&amp;E173&amp;" - "&amp;E174)</f>
        <v/>
      </c>
      <c r="J176" t="str">
        <f t="shared" ref="J176" si="929">IF(E172="","",E172&amp;" - "&amp;E173)</f>
        <v/>
      </c>
      <c r="K176" t="str">
        <f t="shared" ref="K176" si="930">IF(E172="","",E172)</f>
        <v/>
      </c>
    </row>
    <row r="177" spans="1:11" x14ac:dyDescent="0.2">
      <c r="A177">
        <f t="shared" si="706"/>
        <v>29</v>
      </c>
      <c r="B177" t="str">
        <f t="shared" ref="B177" ca="1" si="931">F172</f>
        <v/>
      </c>
    </row>
    <row r="178" spans="1:11" x14ac:dyDescent="0.2">
      <c r="A178">
        <f t="shared" si="706"/>
        <v>30</v>
      </c>
      <c r="B178" t="str">
        <f>IF(Nafnalisti!B180="","",Nafnalisti!B180)</f>
        <v>Atli Þór Þorvaldsson</v>
      </c>
      <c r="C178" t="str">
        <f t="shared" ref="C178" si="932">IF(B178="","",LEFT(B178,FIND(" ",B178)-1))</f>
        <v>Atli</v>
      </c>
      <c r="D178">
        <f t="shared" ref="D178" si="933">IF(C178="","",COUNTIF(C178:C182,C178))</f>
        <v>1</v>
      </c>
      <c r="E178" t="str">
        <f t="shared" ref="E178:E182" si="934">IF(B178="","",IF(D178&lt;2,LEFT(B178,FIND(" ",B178)-1),LEFT(B178,FIND(" ",B178)+1)))</f>
        <v>Atli</v>
      </c>
      <c r="F178" t="str">
        <f t="shared" ref="F178" ca="1" si="935">IF(B178="","",OFFSET(F178,0,6-COUNTA(B178:B182)+COUNTIF(D178:D182,"")))</f>
        <v>Atli - Arnar - Baldur - Björn - Ragnar</v>
      </c>
      <c r="G178" t="str">
        <f t="shared" ref="G178" si="936">IF(E178="","",E178&amp;" - "&amp;E179&amp;" - "&amp;E180&amp;" - "&amp;E181&amp;" - "&amp;E182)</f>
        <v>Atli - Arnar - Baldur - Björn - Ragnar</v>
      </c>
      <c r="H178" t="str">
        <f t="shared" ref="H178" si="937">IF(E178="","",E178&amp;" - "&amp;E179&amp;" - "&amp;E180&amp;" - "&amp;E181)</f>
        <v>Atli - Arnar - Baldur - Björn</v>
      </c>
      <c r="I178" t="str">
        <f t="shared" ref="I178" si="938">IF(E178="","",E178&amp;" - "&amp;E179&amp;" - "&amp;E180)</f>
        <v>Atli - Arnar - Baldur</v>
      </c>
      <c r="J178" t="str">
        <f t="shared" ref="J178" si="939">IF(E178="","",E178&amp;" - "&amp;E179)</f>
        <v>Atli - Arnar</v>
      </c>
      <c r="K178" t="str">
        <f t="shared" ref="K178" si="940">IF(E178="","",E178)</f>
        <v>Atli</v>
      </c>
    </row>
    <row r="179" spans="1:11" x14ac:dyDescent="0.2">
      <c r="A179">
        <f t="shared" si="706"/>
        <v>30</v>
      </c>
      <c r="B179" t="str">
        <f>IF(Nafnalisti!B181="","",Nafnalisti!B181)</f>
        <v>Arnar Ottesen</v>
      </c>
      <c r="C179" t="str">
        <f t="shared" si="719"/>
        <v>Arnar</v>
      </c>
      <c r="D179">
        <f t="shared" ref="D179" si="941">IF(C179="","",COUNTIF(C178:C182,C179))</f>
        <v>1</v>
      </c>
      <c r="E179" t="str">
        <f t="shared" si="934"/>
        <v>Arnar</v>
      </c>
      <c r="F179" t="str">
        <f t="shared" ca="1" si="805"/>
        <v>Atli - Arnar - Baldur - Björn - Ragnar</v>
      </c>
      <c r="G179" t="str">
        <f t="shared" ref="G179" si="942">E178&amp;" - "&amp;E179&amp;" - "&amp;E180&amp;" - "&amp;E181&amp;" - "&amp;E182</f>
        <v>Atli - Arnar - Baldur - Björn - Ragnar</v>
      </c>
      <c r="H179" t="str">
        <f t="shared" ref="H179" si="943">IF(E178="","",E178&amp;" - "&amp;E179&amp;" - "&amp;E180&amp;" - "&amp;E181)</f>
        <v>Atli - Arnar - Baldur - Björn</v>
      </c>
      <c r="I179" t="str">
        <f t="shared" ref="I179" si="944">IF(E178="","",E178&amp;" - "&amp;E179&amp;" - "&amp;E180)</f>
        <v>Atli - Arnar - Baldur</v>
      </c>
      <c r="J179" t="str">
        <f t="shared" ref="J179" si="945">IF(E178="","",E178&amp;" - "&amp;E179)</f>
        <v>Atli - Arnar</v>
      </c>
      <c r="K179" t="str">
        <f t="shared" ref="K179" si="946">IF(E178="","",E178)</f>
        <v>Atli</v>
      </c>
    </row>
    <row r="180" spans="1:11" x14ac:dyDescent="0.2">
      <c r="A180">
        <f t="shared" si="706"/>
        <v>30</v>
      </c>
      <c r="B180" t="str">
        <f>IF(Nafnalisti!B182="","",Nafnalisti!B182)</f>
        <v>Baldur Örn Badursson</v>
      </c>
      <c r="C180" t="str">
        <f t="shared" si="719"/>
        <v>Baldur</v>
      </c>
      <c r="D180">
        <f t="shared" ref="D180" si="947">IF(C180="","",COUNTIF(C178:C182,C180))</f>
        <v>1</v>
      </c>
      <c r="E180" t="str">
        <f t="shared" si="934"/>
        <v>Baldur</v>
      </c>
      <c r="F180" t="str">
        <f t="shared" ca="1" si="805"/>
        <v>Atli - Arnar - Baldur - Björn - Ragnar</v>
      </c>
      <c r="G180" t="str">
        <f t="shared" ref="G180" si="948">E178&amp;" - "&amp;E179&amp;" - "&amp;E180&amp;" - "&amp;E181&amp;" - "&amp;E182</f>
        <v>Atli - Arnar - Baldur - Björn - Ragnar</v>
      </c>
      <c r="H180" t="str">
        <f t="shared" ref="H180" si="949">IF(E178="","",E178&amp;" - "&amp;E179&amp;" - "&amp;E180&amp;" - "&amp;E181)</f>
        <v>Atli - Arnar - Baldur - Björn</v>
      </c>
      <c r="I180" t="str">
        <f t="shared" ref="I180" si="950">IF(E178="","",E178&amp;" - "&amp;E179&amp;" - "&amp;E180)</f>
        <v>Atli - Arnar - Baldur</v>
      </c>
      <c r="J180" t="str">
        <f t="shared" ref="J180" si="951">IF(E178="","",E178&amp;" - "&amp;E179)</f>
        <v>Atli - Arnar</v>
      </c>
      <c r="K180" t="str">
        <f t="shared" ref="K180" si="952">IF(E178="","",E178)</f>
        <v>Atli</v>
      </c>
    </row>
    <row r="181" spans="1:11" x14ac:dyDescent="0.2">
      <c r="A181">
        <f t="shared" si="706"/>
        <v>30</v>
      </c>
      <c r="B181" t="str">
        <f>IF(Nafnalisti!B183="","",Nafnalisti!B183)</f>
        <v>Björn Ólafur Bragason</v>
      </c>
      <c r="C181" t="str">
        <f t="shared" si="719"/>
        <v>Björn</v>
      </c>
      <c r="D181">
        <f t="shared" ref="D181" si="953">IF(C181="","",COUNTIF(C178:C182,C181))</f>
        <v>1</v>
      </c>
      <c r="E181" t="str">
        <f t="shared" si="934"/>
        <v>Björn</v>
      </c>
      <c r="F181" t="str">
        <f t="shared" ca="1" si="805"/>
        <v>Atli - Arnar - Baldur - Björn - Ragnar</v>
      </c>
      <c r="G181" t="str">
        <f t="shared" ref="G181" si="954">E178&amp;" - "&amp;E179&amp;" - "&amp;E180&amp;" - "&amp;E181&amp;" - "&amp;E182</f>
        <v>Atli - Arnar - Baldur - Björn - Ragnar</v>
      </c>
      <c r="H181" t="str">
        <f t="shared" ref="H181" si="955">IF(E178="","",E178&amp;" - "&amp;E179&amp;" - "&amp;E180&amp;" - "&amp;E181)</f>
        <v>Atli - Arnar - Baldur - Björn</v>
      </c>
      <c r="I181" t="str">
        <f t="shared" ref="I181" si="956">IF(E178="","",E178&amp;" - "&amp;E179&amp;" - "&amp;E180)</f>
        <v>Atli - Arnar - Baldur</v>
      </c>
      <c r="J181" t="str">
        <f t="shared" ref="J181" si="957">IF(E178="","",E178&amp;" - "&amp;E179)</f>
        <v>Atli - Arnar</v>
      </c>
      <c r="K181" t="str">
        <f t="shared" ref="K181" si="958">IF(E178="","",E178)</f>
        <v>Atli</v>
      </c>
    </row>
    <row r="182" spans="1:11" x14ac:dyDescent="0.2">
      <c r="A182">
        <f t="shared" si="706"/>
        <v>30</v>
      </c>
      <c r="B182" t="str">
        <f>IF(Nafnalisti!B184="","",Nafnalisti!B184)</f>
        <v>Ragnar Baldursson</v>
      </c>
      <c r="C182" t="str">
        <f t="shared" si="719"/>
        <v>Ragnar</v>
      </c>
      <c r="D182">
        <f t="shared" ref="D182" si="959">IF(C182="","",COUNTIF(C178:C182,C182))</f>
        <v>1</v>
      </c>
      <c r="E182" t="str">
        <f t="shared" si="934"/>
        <v>Ragnar</v>
      </c>
      <c r="F182" t="str">
        <f t="shared" ca="1" si="805"/>
        <v>Atli - Arnar - Baldur - Björn - Ragnar</v>
      </c>
      <c r="G182" t="str">
        <f t="shared" ref="G182" si="960">E178&amp;" - "&amp;E179&amp;" - "&amp;E180&amp;" - "&amp;E181&amp;" - "&amp;E182</f>
        <v>Atli - Arnar - Baldur - Björn - Ragnar</v>
      </c>
      <c r="H182" t="str">
        <f t="shared" ref="H182" si="961">IF(E178="","",E178&amp;" - "&amp;E179&amp;" - "&amp;E180&amp;" - "&amp;E181)</f>
        <v>Atli - Arnar - Baldur - Björn</v>
      </c>
      <c r="I182" t="str">
        <f t="shared" ref="I182" si="962">IF(E178="","",E178&amp;" - "&amp;E179&amp;" - "&amp;E180)</f>
        <v>Atli - Arnar - Baldur</v>
      </c>
      <c r="J182" t="str">
        <f t="shared" ref="J182" si="963">IF(E178="","",E178&amp;" - "&amp;E179)</f>
        <v>Atli - Arnar</v>
      </c>
      <c r="K182" t="str">
        <f t="shared" ref="K182" si="964">IF(E178="","",E178)</f>
        <v>Atli</v>
      </c>
    </row>
    <row r="183" spans="1:11" x14ac:dyDescent="0.2">
      <c r="A183">
        <f t="shared" si="706"/>
        <v>30</v>
      </c>
      <c r="B183" t="str">
        <f t="shared" ref="B183" ca="1" si="965">F178</f>
        <v>Atli - Arnar - Baldur - Björn - Ragnar</v>
      </c>
    </row>
    <row r="184" spans="1:11" x14ac:dyDescent="0.2">
      <c r="A184">
        <f t="shared" si="706"/>
        <v>31</v>
      </c>
      <c r="B184" t="str">
        <f>IF(Nafnalisti!B186="","",Nafnalisti!B186)</f>
        <v>Erlingur Jóhannsson</v>
      </c>
      <c r="C184" t="str">
        <f t="shared" ref="C184" si="966">IF(B184="","",LEFT(B184,FIND(" ",B184)-1))</f>
        <v>Erlingur</v>
      </c>
      <c r="D184">
        <f t="shared" ref="D184" si="967">IF(C184="","",COUNTIF(C184:C188,C184))</f>
        <v>1</v>
      </c>
      <c r="E184" t="str">
        <f t="shared" ref="E184:E188" si="968">IF(B184="","",IF(D184&lt;2,LEFT(B184,FIND(" ",B184)-1),LEFT(B184,FIND(" ",B184)+1)))</f>
        <v>Erlingur</v>
      </c>
      <c r="F184" t="str">
        <f t="shared" ref="F184" ca="1" si="969">IF(B184="","",OFFSET(F184,0,6-COUNTA(B184:B188)+COUNTIF(D184:D188,"")))</f>
        <v>Erlingur - Magnús - Snorri - Sævar</v>
      </c>
      <c r="G184" t="str">
        <f t="shared" ref="G184" si="970">IF(E184="","",E184&amp;" - "&amp;E185&amp;" - "&amp;E186&amp;" - "&amp;E187&amp;" - "&amp;E188)</f>
        <v xml:space="preserve">Erlingur - Magnús - Snorri - Sævar - </v>
      </c>
      <c r="H184" t="str">
        <f t="shared" ref="H184" si="971">IF(E184="","",E184&amp;" - "&amp;E185&amp;" - "&amp;E186&amp;" - "&amp;E187)</f>
        <v>Erlingur - Magnús - Snorri - Sævar</v>
      </c>
      <c r="I184" t="str">
        <f t="shared" ref="I184" si="972">IF(E184="","",E184&amp;" - "&amp;E185&amp;" - "&amp;E186)</f>
        <v>Erlingur - Magnús - Snorri</v>
      </c>
      <c r="J184" t="str">
        <f t="shared" ref="J184" si="973">IF(E184="","",E184&amp;" - "&amp;E185)</f>
        <v>Erlingur - Magnús</v>
      </c>
      <c r="K184" t="str">
        <f t="shared" ref="K184" si="974">IF(E184="","",E184)</f>
        <v>Erlingur</v>
      </c>
    </row>
    <row r="185" spans="1:11" x14ac:dyDescent="0.2">
      <c r="A185">
        <f t="shared" si="706"/>
        <v>31</v>
      </c>
      <c r="B185" t="str">
        <f>IF(Nafnalisti!B187="","",Nafnalisti!B187)</f>
        <v>Magnús Gunnarsson</v>
      </c>
      <c r="C185" t="str">
        <f t="shared" si="719"/>
        <v>Magnús</v>
      </c>
      <c r="D185">
        <f t="shared" ref="D185" si="975">IF(C185="","",COUNTIF(C184:C188,C185))</f>
        <v>1</v>
      </c>
      <c r="E185" t="str">
        <f t="shared" si="968"/>
        <v>Magnús</v>
      </c>
      <c r="F185" t="str">
        <f t="shared" ca="1" si="805"/>
        <v>Erlingur - Magnús - Snorri - Sævar</v>
      </c>
      <c r="G185" t="str">
        <f t="shared" ref="G185" si="976">E184&amp;" - "&amp;E185&amp;" - "&amp;E186&amp;" - "&amp;E187&amp;" - "&amp;E188</f>
        <v xml:space="preserve">Erlingur - Magnús - Snorri - Sævar - </v>
      </c>
      <c r="H185" t="str">
        <f t="shared" ref="H185" si="977">IF(E184="","",E184&amp;" - "&amp;E185&amp;" - "&amp;E186&amp;" - "&amp;E187)</f>
        <v>Erlingur - Magnús - Snorri - Sævar</v>
      </c>
      <c r="I185" t="str">
        <f t="shared" ref="I185" si="978">IF(E184="","",E184&amp;" - "&amp;E185&amp;" - "&amp;E186)</f>
        <v>Erlingur - Magnús - Snorri</v>
      </c>
      <c r="J185" t="str">
        <f t="shared" ref="J185" si="979">IF(E184="","",E184&amp;" - "&amp;E185)</f>
        <v>Erlingur - Magnús</v>
      </c>
      <c r="K185" t="str">
        <f t="shared" ref="K185" si="980">IF(E184="","",E184)</f>
        <v>Erlingur</v>
      </c>
    </row>
    <row r="186" spans="1:11" x14ac:dyDescent="0.2">
      <c r="A186">
        <f t="shared" si="706"/>
        <v>31</v>
      </c>
      <c r="B186" t="str">
        <f>IF(Nafnalisti!B188="","",Nafnalisti!B188)</f>
        <v>Snorri Ingvarsson</v>
      </c>
      <c r="C186" t="str">
        <f t="shared" si="719"/>
        <v>Snorri</v>
      </c>
      <c r="D186">
        <f t="shared" ref="D186" si="981">IF(C186="","",COUNTIF(C184:C188,C186))</f>
        <v>1</v>
      </c>
      <c r="E186" t="str">
        <f t="shared" si="968"/>
        <v>Snorri</v>
      </c>
      <c r="F186" t="str">
        <f t="shared" ca="1" si="805"/>
        <v>Erlingur - Magnús - Snorri - Sævar</v>
      </c>
      <c r="G186" t="str">
        <f t="shared" ref="G186" si="982">E184&amp;" - "&amp;E185&amp;" - "&amp;E186&amp;" - "&amp;E187&amp;" - "&amp;E188</f>
        <v xml:space="preserve">Erlingur - Magnús - Snorri - Sævar - </v>
      </c>
      <c r="H186" t="str">
        <f t="shared" ref="H186" si="983">IF(E184="","",E184&amp;" - "&amp;E185&amp;" - "&amp;E186&amp;" - "&amp;E187)</f>
        <v>Erlingur - Magnús - Snorri - Sævar</v>
      </c>
      <c r="I186" t="str">
        <f t="shared" ref="I186" si="984">IF(E184="","",E184&amp;" - "&amp;E185&amp;" - "&amp;E186)</f>
        <v>Erlingur - Magnús - Snorri</v>
      </c>
      <c r="J186" t="str">
        <f t="shared" ref="J186" si="985">IF(E184="","",E184&amp;" - "&amp;E185)</f>
        <v>Erlingur - Magnús</v>
      </c>
      <c r="K186" t="str">
        <f t="shared" ref="K186" si="986">IF(E184="","",E184)</f>
        <v>Erlingur</v>
      </c>
    </row>
    <row r="187" spans="1:11" x14ac:dyDescent="0.2">
      <c r="A187">
        <f t="shared" si="706"/>
        <v>31</v>
      </c>
      <c r="B187" t="str">
        <f>IF(Nafnalisti!B189="","",Nafnalisti!B189)</f>
        <v>Sævar Björn Baldursson</v>
      </c>
      <c r="C187" t="str">
        <f t="shared" si="719"/>
        <v>Sævar</v>
      </c>
      <c r="D187">
        <f t="shared" ref="D187" si="987">IF(C187="","",COUNTIF(C184:C188,C187))</f>
        <v>1</v>
      </c>
      <c r="E187" t="str">
        <f t="shared" si="968"/>
        <v>Sævar</v>
      </c>
      <c r="F187" t="str">
        <f t="shared" ca="1" si="805"/>
        <v>Erlingur - Magnús - Snorri - Sævar</v>
      </c>
      <c r="G187" t="str">
        <f t="shared" ref="G187" si="988">E184&amp;" - "&amp;E185&amp;" - "&amp;E186&amp;" - "&amp;E187&amp;" - "&amp;E188</f>
        <v xml:space="preserve">Erlingur - Magnús - Snorri - Sævar - </v>
      </c>
      <c r="H187" t="str">
        <f t="shared" ref="H187" si="989">IF(E184="","",E184&amp;" - "&amp;E185&amp;" - "&amp;E186&amp;" - "&amp;E187)</f>
        <v>Erlingur - Magnús - Snorri - Sævar</v>
      </c>
      <c r="I187" t="str">
        <f t="shared" ref="I187" si="990">IF(E184="","",E184&amp;" - "&amp;E185&amp;" - "&amp;E186)</f>
        <v>Erlingur - Magnús - Snorri</v>
      </c>
      <c r="J187" t="str">
        <f t="shared" ref="J187" si="991">IF(E184="","",E184&amp;" - "&amp;E185)</f>
        <v>Erlingur - Magnús</v>
      </c>
      <c r="K187" t="str">
        <f t="shared" ref="K187" si="992">IF(E184="","",E184)</f>
        <v>Erlingur</v>
      </c>
    </row>
    <row r="188" spans="1:11" x14ac:dyDescent="0.2">
      <c r="A188">
        <f t="shared" si="706"/>
        <v>31</v>
      </c>
      <c r="B188" t="str">
        <f>IF(Nafnalisti!B190="","",Nafnalisti!B190)</f>
        <v/>
      </c>
      <c r="C188" t="str">
        <f t="shared" si="719"/>
        <v/>
      </c>
      <c r="D188" t="str">
        <f t="shared" ref="D188" si="993">IF(C188="","",COUNTIF(C184:C188,C188))</f>
        <v/>
      </c>
      <c r="E188" t="str">
        <f t="shared" si="968"/>
        <v/>
      </c>
      <c r="F188" t="str">
        <f t="shared" si="805"/>
        <v/>
      </c>
      <c r="G188" t="str">
        <f t="shared" ref="G188" si="994">E184&amp;" - "&amp;E185&amp;" - "&amp;E186&amp;" - "&amp;E187&amp;" - "&amp;E188</f>
        <v xml:space="preserve">Erlingur - Magnús - Snorri - Sævar - </v>
      </c>
      <c r="H188" t="str">
        <f t="shared" ref="H188" si="995">IF(E184="","",E184&amp;" - "&amp;E185&amp;" - "&amp;E186&amp;" - "&amp;E187)</f>
        <v>Erlingur - Magnús - Snorri - Sævar</v>
      </c>
      <c r="I188" t="str">
        <f t="shared" ref="I188" si="996">IF(E184="","",E184&amp;" - "&amp;E185&amp;" - "&amp;E186)</f>
        <v>Erlingur - Magnús - Snorri</v>
      </c>
      <c r="J188" t="str">
        <f t="shared" ref="J188" si="997">IF(E184="","",E184&amp;" - "&amp;E185)</f>
        <v>Erlingur - Magnús</v>
      </c>
      <c r="K188" t="str">
        <f t="shared" ref="K188" si="998">IF(E184="","",E184)</f>
        <v>Erlingur</v>
      </c>
    </row>
    <row r="189" spans="1:11" x14ac:dyDescent="0.2">
      <c r="A189">
        <f t="shared" si="706"/>
        <v>31</v>
      </c>
      <c r="B189" t="str">
        <f t="shared" ref="B189" ca="1" si="999">F184</f>
        <v>Erlingur - Magnús - Snorri - Sævar</v>
      </c>
    </row>
    <row r="190" spans="1:11" x14ac:dyDescent="0.2">
      <c r="A190">
        <f t="shared" si="706"/>
        <v>32</v>
      </c>
      <c r="B190" t="str">
        <f>IF(Nafnalisti!B192="","",Nafnalisti!B192)</f>
        <v>Jóhannes Bjarnason</v>
      </c>
      <c r="C190" t="str">
        <f t="shared" ref="C190" si="1000">IF(B190="","",LEFT(B190,FIND(" ",B190)-1))</f>
        <v>Jóhannes</v>
      </c>
      <c r="D190">
        <f t="shared" ref="D190" si="1001">IF(C190="","",COUNTIF(C190:C194,C190))</f>
        <v>1</v>
      </c>
      <c r="E190" t="str">
        <f t="shared" ref="E190:E194" si="1002">IF(B190="","",IF(D190&lt;2,LEFT(B190,FIND(" ",B190)-1),LEFT(B190,FIND(" ",B190)+1)))</f>
        <v>Jóhannes</v>
      </c>
      <c r="F190" t="str">
        <f t="shared" ref="F190" ca="1" si="1003">IF(B190="","",OFFSET(F190,0,6-COUNTA(B190:B194)+COUNTIF(D190:D194,"")))</f>
        <v>Jóhannes - Matthías - Óskar - Hafsteinn - Þórður</v>
      </c>
      <c r="G190" t="str">
        <f t="shared" ref="G190" si="1004">IF(E190="","",E190&amp;" - "&amp;E191&amp;" - "&amp;E192&amp;" - "&amp;E193&amp;" - "&amp;E194)</f>
        <v>Jóhannes - Matthías - Óskar - Hafsteinn - Þórður</v>
      </c>
      <c r="H190" t="str">
        <f t="shared" ref="H190" si="1005">IF(E190="","",E190&amp;" - "&amp;E191&amp;" - "&amp;E192&amp;" - "&amp;E193)</f>
        <v>Jóhannes - Matthías - Óskar - Hafsteinn</v>
      </c>
      <c r="I190" t="str">
        <f t="shared" ref="I190" si="1006">IF(E190="","",E190&amp;" - "&amp;E191&amp;" - "&amp;E192)</f>
        <v>Jóhannes - Matthías - Óskar</v>
      </c>
      <c r="J190" t="str">
        <f t="shared" ref="J190" si="1007">IF(E190="","",E190&amp;" - "&amp;E191)</f>
        <v>Jóhannes - Matthías</v>
      </c>
      <c r="K190" t="str">
        <f t="shared" ref="K190" si="1008">IF(E190="","",E190)</f>
        <v>Jóhannes</v>
      </c>
    </row>
    <row r="191" spans="1:11" x14ac:dyDescent="0.2">
      <c r="A191">
        <f t="shared" si="706"/>
        <v>32</v>
      </c>
      <c r="B191" t="str">
        <f>IF(Nafnalisti!B193="","",Nafnalisti!B193)</f>
        <v>Matthías Einarsson</v>
      </c>
      <c r="C191" t="str">
        <f t="shared" si="719"/>
        <v>Matthías</v>
      </c>
      <c r="D191">
        <f t="shared" ref="D191" si="1009">IF(C191="","",COUNTIF(C190:C194,C191))</f>
        <v>1</v>
      </c>
      <c r="E191" t="str">
        <f t="shared" si="1002"/>
        <v>Matthías</v>
      </c>
      <c r="F191" t="str">
        <f t="shared" ca="1" si="805"/>
        <v>Jóhannes - Matthías - Óskar - Hafsteinn - Þórður</v>
      </c>
      <c r="G191" t="str">
        <f t="shared" ref="G191" si="1010">E190&amp;" - "&amp;E191&amp;" - "&amp;E192&amp;" - "&amp;E193&amp;" - "&amp;E194</f>
        <v>Jóhannes - Matthías - Óskar - Hafsteinn - Þórður</v>
      </c>
      <c r="H191" t="str">
        <f t="shared" ref="H191" si="1011">IF(E190="","",E190&amp;" - "&amp;E191&amp;" - "&amp;E192&amp;" - "&amp;E193)</f>
        <v>Jóhannes - Matthías - Óskar - Hafsteinn</v>
      </c>
      <c r="I191" t="str">
        <f t="shared" ref="I191" si="1012">IF(E190="","",E190&amp;" - "&amp;E191&amp;" - "&amp;E192)</f>
        <v>Jóhannes - Matthías - Óskar</v>
      </c>
      <c r="J191" t="str">
        <f t="shared" ref="J191" si="1013">IF(E190="","",E190&amp;" - "&amp;E191)</f>
        <v>Jóhannes - Matthías</v>
      </c>
      <c r="K191" t="str">
        <f t="shared" ref="K191" si="1014">IF(E190="","",E190)</f>
        <v>Jóhannes</v>
      </c>
    </row>
    <row r="192" spans="1:11" x14ac:dyDescent="0.2">
      <c r="A192">
        <f t="shared" si="706"/>
        <v>32</v>
      </c>
      <c r="B192" t="str">
        <f>IF(Nafnalisti!B194="","",Nafnalisti!B194)</f>
        <v>Óskar Óskarsson</v>
      </c>
      <c r="C192" t="str">
        <f t="shared" si="719"/>
        <v>Óskar</v>
      </c>
      <c r="D192">
        <f t="shared" ref="D192" si="1015">IF(C192="","",COUNTIF(C190:C194,C192))</f>
        <v>1</v>
      </c>
      <c r="E192" t="str">
        <f t="shared" si="1002"/>
        <v>Óskar</v>
      </c>
      <c r="F192" t="str">
        <f t="shared" ca="1" si="805"/>
        <v>Jóhannes - Matthías - Óskar - Hafsteinn - Þórður</v>
      </c>
      <c r="G192" t="str">
        <f t="shared" ref="G192" si="1016">E190&amp;" - "&amp;E191&amp;" - "&amp;E192&amp;" - "&amp;E193&amp;" - "&amp;E194</f>
        <v>Jóhannes - Matthías - Óskar - Hafsteinn - Þórður</v>
      </c>
      <c r="H192" t="str">
        <f t="shared" ref="H192" si="1017">IF(E190="","",E190&amp;" - "&amp;E191&amp;" - "&amp;E192&amp;" - "&amp;E193)</f>
        <v>Jóhannes - Matthías - Óskar - Hafsteinn</v>
      </c>
      <c r="I192" t="str">
        <f t="shared" ref="I192" si="1018">IF(E190="","",E190&amp;" - "&amp;E191&amp;" - "&amp;E192)</f>
        <v>Jóhannes - Matthías - Óskar</v>
      </c>
      <c r="J192" t="str">
        <f t="shared" ref="J192" si="1019">IF(E190="","",E190&amp;" - "&amp;E191)</f>
        <v>Jóhannes - Matthías</v>
      </c>
      <c r="K192" t="str">
        <f t="shared" ref="K192" si="1020">IF(E190="","",E190)</f>
        <v>Jóhannes</v>
      </c>
    </row>
    <row r="193" spans="1:11" x14ac:dyDescent="0.2">
      <c r="A193">
        <f t="shared" si="706"/>
        <v>32</v>
      </c>
      <c r="B193" t="str">
        <f>IF(Nafnalisti!B195="","",Nafnalisti!B195)</f>
        <v>Hafsteinn Sigurjónsson</v>
      </c>
      <c r="C193" t="str">
        <f t="shared" si="719"/>
        <v>Hafsteinn</v>
      </c>
      <c r="D193">
        <f t="shared" ref="D193" si="1021">IF(C193="","",COUNTIF(C190:C194,C193))</f>
        <v>1</v>
      </c>
      <c r="E193" t="str">
        <f t="shared" si="1002"/>
        <v>Hafsteinn</v>
      </c>
      <c r="F193" t="str">
        <f t="shared" ca="1" si="805"/>
        <v>Jóhannes - Matthías - Óskar - Hafsteinn - Þórður</v>
      </c>
      <c r="G193" t="str">
        <f t="shared" ref="G193" si="1022">E190&amp;" - "&amp;E191&amp;" - "&amp;E192&amp;" - "&amp;E193&amp;" - "&amp;E194</f>
        <v>Jóhannes - Matthías - Óskar - Hafsteinn - Þórður</v>
      </c>
      <c r="H193" t="str">
        <f t="shared" ref="H193" si="1023">IF(E190="","",E190&amp;" - "&amp;E191&amp;" - "&amp;E192&amp;" - "&amp;E193)</f>
        <v>Jóhannes - Matthías - Óskar - Hafsteinn</v>
      </c>
      <c r="I193" t="str">
        <f t="shared" ref="I193" si="1024">IF(E190="","",E190&amp;" - "&amp;E191&amp;" - "&amp;E192)</f>
        <v>Jóhannes - Matthías - Óskar</v>
      </c>
      <c r="J193" t="str">
        <f t="shared" ref="J193" si="1025">IF(E190="","",E190&amp;" - "&amp;E191)</f>
        <v>Jóhannes - Matthías</v>
      </c>
      <c r="K193" t="str">
        <f t="shared" ref="K193" si="1026">IF(E190="","",E190)</f>
        <v>Jóhannes</v>
      </c>
    </row>
    <row r="194" spans="1:11" x14ac:dyDescent="0.2">
      <c r="A194">
        <f t="shared" si="706"/>
        <v>32</v>
      </c>
      <c r="B194" t="str">
        <f>IF(Nafnalisti!B196="","",Nafnalisti!B196)</f>
        <v>Þórður Pálsson</v>
      </c>
      <c r="C194" t="str">
        <f t="shared" si="719"/>
        <v>Þórður</v>
      </c>
      <c r="D194">
        <f t="shared" ref="D194" si="1027">IF(C194="","",COUNTIF(C190:C194,C194))</f>
        <v>1</v>
      </c>
      <c r="E194" t="str">
        <f t="shared" si="1002"/>
        <v>Þórður</v>
      </c>
      <c r="F194" t="str">
        <f t="shared" ca="1" si="805"/>
        <v>Jóhannes - Matthías - Óskar - Hafsteinn - Þórður</v>
      </c>
      <c r="G194" t="str">
        <f t="shared" ref="G194" si="1028">E190&amp;" - "&amp;E191&amp;" - "&amp;E192&amp;" - "&amp;E193&amp;" - "&amp;E194</f>
        <v>Jóhannes - Matthías - Óskar - Hafsteinn - Þórður</v>
      </c>
      <c r="H194" t="str">
        <f t="shared" ref="H194" si="1029">IF(E190="","",E190&amp;" - "&amp;E191&amp;" - "&amp;E192&amp;" - "&amp;E193)</f>
        <v>Jóhannes - Matthías - Óskar - Hafsteinn</v>
      </c>
      <c r="I194" t="str">
        <f t="shared" ref="I194" si="1030">IF(E190="","",E190&amp;" - "&amp;E191&amp;" - "&amp;E192)</f>
        <v>Jóhannes - Matthías - Óskar</v>
      </c>
      <c r="J194" t="str">
        <f t="shared" ref="J194" si="1031">IF(E190="","",E190&amp;" - "&amp;E191)</f>
        <v>Jóhannes - Matthías</v>
      </c>
      <c r="K194" t="str">
        <f t="shared" ref="K194" si="1032">IF(E190="","",E190)</f>
        <v>Jóhannes</v>
      </c>
    </row>
    <row r="195" spans="1:11" x14ac:dyDescent="0.2">
      <c r="A195">
        <f t="shared" si="706"/>
        <v>32</v>
      </c>
      <c r="B195" t="str">
        <f t="shared" ref="B195" ca="1" si="1033">F190</f>
        <v>Jóhannes - Matthías - Óskar - Hafsteinn - Þórður</v>
      </c>
    </row>
    <row r="196" spans="1:11" x14ac:dyDescent="0.2">
      <c r="A196">
        <f t="shared" si="706"/>
        <v>33</v>
      </c>
      <c r="B196" t="str">
        <f>IF(Nafnalisti!B198="","",Nafnalisti!B198)</f>
        <v/>
      </c>
      <c r="C196" t="str">
        <f t="shared" ref="C196" si="1034">IF(B196="","",LEFT(B196,FIND(" ",B196)-1))</f>
        <v/>
      </c>
      <c r="D196" t="str">
        <f t="shared" ref="D196" si="1035">IF(C196="","",COUNTIF(C196:C200,C196))</f>
        <v/>
      </c>
      <c r="E196" t="str">
        <f t="shared" ref="E196:E200" si="1036">IF(B196="","",IF(D196&lt;2,LEFT(B196,FIND(" ",B196)-1),LEFT(B196,FIND(" ",B196)+1)))</f>
        <v/>
      </c>
      <c r="F196" t="str">
        <f t="shared" ref="F196" ca="1" si="1037">IF(B196="","",OFFSET(F196,0,6-COUNTA(B196:B200)+COUNTIF(D196:D200,"")))</f>
        <v/>
      </c>
      <c r="G196" t="str">
        <f t="shared" ref="G196" si="1038">IF(E196="","",E196&amp;" - "&amp;E197&amp;" - "&amp;E198&amp;" - "&amp;E199&amp;" - "&amp;E200)</f>
        <v/>
      </c>
      <c r="H196" t="str">
        <f t="shared" ref="H196" si="1039">IF(E196="","",E196&amp;" - "&amp;E197&amp;" - "&amp;E198&amp;" - "&amp;E199)</f>
        <v/>
      </c>
      <c r="I196" t="str">
        <f t="shared" ref="I196" si="1040">IF(E196="","",E196&amp;" - "&amp;E197&amp;" - "&amp;E198)</f>
        <v/>
      </c>
      <c r="J196" t="str">
        <f t="shared" ref="J196" si="1041">IF(E196="","",E196&amp;" - "&amp;E197)</f>
        <v/>
      </c>
      <c r="K196" t="str">
        <f t="shared" ref="K196" si="1042">IF(E196="","",E196)</f>
        <v/>
      </c>
    </row>
    <row r="197" spans="1:11" x14ac:dyDescent="0.2">
      <c r="A197">
        <f t="shared" si="706"/>
        <v>33</v>
      </c>
      <c r="B197" t="str">
        <f>IF(Nafnalisti!B199="","",Nafnalisti!B199)</f>
        <v/>
      </c>
      <c r="C197" t="str">
        <f t="shared" si="719"/>
        <v/>
      </c>
      <c r="D197" t="str">
        <f t="shared" ref="D197" si="1043">IF(C197="","",COUNTIF(C196:C200,C197))</f>
        <v/>
      </c>
      <c r="E197" t="str">
        <f t="shared" si="1036"/>
        <v/>
      </c>
      <c r="F197" t="str">
        <f t="shared" si="805"/>
        <v/>
      </c>
      <c r="G197" t="str">
        <f t="shared" ref="G197" si="1044">E196&amp;" - "&amp;E197&amp;" - "&amp;E198&amp;" - "&amp;E199&amp;" - "&amp;E200</f>
        <v xml:space="preserve"> -  -  -  - </v>
      </c>
      <c r="H197" t="str">
        <f t="shared" ref="H197" si="1045">IF(E196="","",E196&amp;" - "&amp;E197&amp;" - "&amp;E198&amp;" - "&amp;E199)</f>
        <v/>
      </c>
      <c r="I197" t="str">
        <f t="shared" ref="I197" si="1046">IF(E196="","",E196&amp;" - "&amp;E197&amp;" - "&amp;E198)</f>
        <v/>
      </c>
      <c r="J197" t="str">
        <f t="shared" ref="J197" si="1047">IF(E196="","",E196&amp;" - "&amp;E197)</f>
        <v/>
      </c>
      <c r="K197" t="str">
        <f t="shared" ref="K197" si="1048">IF(E196="","",E196)</f>
        <v/>
      </c>
    </row>
    <row r="198" spans="1:11" x14ac:dyDescent="0.2">
      <c r="A198">
        <f t="shared" si="706"/>
        <v>33</v>
      </c>
      <c r="B198" t="str">
        <f>IF(Nafnalisti!B200="","",Nafnalisti!B200)</f>
        <v/>
      </c>
      <c r="C198" t="str">
        <f t="shared" si="719"/>
        <v/>
      </c>
      <c r="D198" t="str">
        <f t="shared" ref="D198" si="1049">IF(C198="","",COUNTIF(C196:C200,C198))</f>
        <v/>
      </c>
      <c r="E198" t="str">
        <f t="shared" si="1036"/>
        <v/>
      </c>
      <c r="F198" t="str">
        <f t="shared" si="805"/>
        <v/>
      </c>
      <c r="G198" t="str">
        <f t="shared" ref="G198" si="1050">E196&amp;" - "&amp;E197&amp;" - "&amp;E198&amp;" - "&amp;E199&amp;" - "&amp;E200</f>
        <v xml:space="preserve"> -  -  -  - </v>
      </c>
      <c r="H198" t="str">
        <f t="shared" ref="H198" si="1051">IF(E196="","",E196&amp;" - "&amp;E197&amp;" - "&amp;E198&amp;" - "&amp;E199)</f>
        <v/>
      </c>
      <c r="I198" t="str">
        <f t="shared" ref="I198" si="1052">IF(E196="","",E196&amp;" - "&amp;E197&amp;" - "&amp;E198)</f>
        <v/>
      </c>
      <c r="J198" t="str">
        <f t="shared" ref="J198" si="1053">IF(E196="","",E196&amp;" - "&amp;E197)</f>
        <v/>
      </c>
      <c r="K198" t="str">
        <f t="shared" ref="K198" si="1054">IF(E196="","",E196)</f>
        <v/>
      </c>
    </row>
    <row r="199" spans="1:11" x14ac:dyDescent="0.2">
      <c r="A199">
        <f t="shared" si="706"/>
        <v>33</v>
      </c>
      <c r="B199" t="str">
        <f>IF(Nafnalisti!B201="","",Nafnalisti!B201)</f>
        <v/>
      </c>
      <c r="C199" t="str">
        <f t="shared" si="719"/>
        <v/>
      </c>
      <c r="D199" t="str">
        <f t="shared" ref="D199" si="1055">IF(C199="","",COUNTIF(C196:C200,C199))</f>
        <v/>
      </c>
      <c r="E199" t="str">
        <f t="shared" si="1036"/>
        <v/>
      </c>
      <c r="F199" t="str">
        <f t="shared" si="805"/>
        <v/>
      </c>
      <c r="G199" t="str">
        <f t="shared" ref="G199" si="1056">E196&amp;" - "&amp;E197&amp;" - "&amp;E198&amp;" - "&amp;E199&amp;" - "&amp;E200</f>
        <v xml:space="preserve"> -  -  -  - </v>
      </c>
      <c r="H199" t="str">
        <f t="shared" ref="H199" si="1057">IF(E196="","",E196&amp;" - "&amp;E197&amp;" - "&amp;E198&amp;" - "&amp;E199)</f>
        <v/>
      </c>
      <c r="I199" t="str">
        <f t="shared" ref="I199" si="1058">IF(E196="","",E196&amp;" - "&amp;E197&amp;" - "&amp;E198)</f>
        <v/>
      </c>
      <c r="J199" t="str">
        <f t="shared" ref="J199" si="1059">IF(E196="","",E196&amp;" - "&amp;E197)</f>
        <v/>
      </c>
      <c r="K199" t="str">
        <f t="shared" ref="K199" si="1060">IF(E196="","",E196)</f>
        <v/>
      </c>
    </row>
    <row r="200" spans="1:11" x14ac:dyDescent="0.2">
      <c r="A200">
        <f t="shared" si="706"/>
        <v>33</v>
      </c>
      <c r="B200" t="str">
        <f>IF(Nafnalisti!B202="","",Nafnalisti!B202)</f>
        <v/>
      </c>
      <c r="C200" t="str">
        <f t="shared" si="719"/>
        <v/>
      </c>
      <c r="D200" t="str">
        <f t="shared" ref="D200" si="1061">IF(C200="","",COUNTIF(C196:C200,C200))</f>
        <v/>
      </c>
      <c r="E200" t="str">
        <f t="shared" si="1036"/>
        <v/>
      </c>
      <c r="F200" t="str">
        <f t="shared" si="805"/>
        <v/>
      </c>
      <c r="G200" t="str">
        <f t="shared" ref="G200" si="1062">E196&amp;" - "&amp;E197&amp;" - "&amp;E198&amp;" - "&amp;E199&amp;" - "&amp;E200</f>
        <v xml:space="preserve"> -  -  -  - </v>
      </c>
      <c r="H200" t="str">
        <f t="shared" ref="H200" si="1063">IF(E196="","",E196&amp;" - "&amp;E197&amp;" - "&amp;E198&amp;" - "&amp;E199)</f>
        <v/>
      </c>
      <c r="I200" t="str">
        <f t="shared" ref="I200" si="1064">IF(E196="","",E196&amp;" - "&amp;E197&amp;" - "&amp;E198)</f>
        <v/>
      </c>
      <c r="J200" t="str">
        <f t="shared" ref="J200" si="1065">IF(E196="","",E196&amp;" - "&amp;E197)</f>
        <v/>
      </c>
      <c r="K200" t="str">
        <f t="shared" ref="K200" si="1066">IF(E196="","",E196)</f>
        <v/>
      </c>
    </row>
    <row r="201" spans="1:11" x14ac:dyDescent="0.2">
      <c r="A201">
        <f t="shared" si="706"/>
        <v>33</v>
      </c>
      <c r="B201" t="str">
        <f t="shared" ref="B201" ca="1" si="1067">F196</f>
        <v/>
      </c>
    </row>
    <row r="202" spans="1:11" x14ac:dyDescent="0.2">
      <c r="A202">
        <f t="shared" ref="A202:A265" si="1068">+A196+1</f>
        <v>34</v>
      </c>
      <c r="B202" t="str">
        <f>IF(Nafnalisti!B204="","",Nafnalisti!B204)</f>
        <v>Gunnar Ágústsson</v>
      </c>
      <c r="C202" t="str">
        <f t="shared" ref="C202" si="1069">IF(B202="","",LEFT(B202,FIND(" ",B202)-1))</f>
        <v>Gunnar</v>
      </c>
      <c r="D202">
        <f t="shared" ref="D202" si="1070">IF(C202="","",COUNTIF(C202:C206,C202))</f>
        <v>1</v>
      </c>
      <c r="E202" t="str">
        <f t="shared" ref="E202:E206" si="1071">IF(B202="","",IF(D202&lt;2,LEFT(B202,FIND(" ",B202)-1),LEFT(B202,FIND(" ",B202)+1)))</f>
        <v>Gunnar</v>
      </c>
      <c r="F202" t="str">
        <f t="shared" ref="F202" ca="1" si="1072">IF(B202="","",OFFSET(F202,0,6-COUNTA(B202:B206)+COUNTIF(D202:D206,"")))</f>
        <v>Gunnar - Gylfi - Guðmundur - Kristján - Sveinn</v>
      </c>
      <c r="G202" t="str">
        <f t="shared" ref="G202" si="1073">IF(E202="","",E202&amp;" - "&amp;E203&amp;" - "&amp;E204&amp;" - "&amp;E205&amp;" - "&amp;E206)</f>
        <v>Gunnar - Gylfi - Guðmundur - Kristján - Sveinn</v>
      </c>
      <c r="H202" t="str">
        <f t="shared" ref="H202" si="1074">IF(E202="","",E202&amp;" - "&amp;E203&amp;" - "&amp;E204&amp;" - "&amp;E205)</f>
        <v>Gunnar - Gylfi - Guðmundur - Kristján</v>
      </c>
      <c r="I202" t="str">
        <f t="shared" ref="I202" si="1075">IF(E202="","",E202&amp;" - "&amp;E203&amp;" - "&amp;E204)</f>
        <v>Gunnar - Gylfi - Guðmundur</v>
      </c>
      <c r="J202" t="str">
        <f t="shared" ref="J202" si="1076">IF(E202="","",E202&amp;" - "&amp;E203)</f>
        <v>Gunnar - Gylfi</v>
      </c>
      <c r="K202" t="str">
        <f t="shared" ref="K202" si="1077">IF(E202="","",E202)</f>
        <v>Gunnar</v>
      </c>
    </row>
    <row r="203" spans="1:11" x14ac:dyDescent="0.2">
      <c r="A203">
        <f t="shared" si="1068"/>
        <v>34</v>
      </c>
      <c r="B203" t="str">
        <f>IF(Nafnalisti!B205="","",Nafnalisti!B205)</f>
        <v>Gylfi Guðmundsson</v>
      </c>
      <c r="C203" t="str">
        <f t="shared" si="719"/>
        <v>Gylfi</v>
      </c>
      <c r="D203">
        <f t="shared" ref="D203" si="1078">IF(C203="","",COUNTIF(C202:C206,C203))</f>
        <v>1</v>
      </c>
      <c r="E203" t="str">
        <f t="shared" si="1071"/>
        <v>Gylfi</v>
      </c>
      <c r="F203" t="str">
        <f t="shared" ca="1" si="805"/>
        <v>Gunnar - Gylfi - Guðmundur - Kristján - Sveinn</v>
      </c>
      <c r="G203" t="str">
        <f t="shared" ref="G203" si="1079">E202&amp;" - "&amp;E203&amp;" - "&amp;E204&amp;" - "&amp;E205&amp;" - "&amp;E206</f>
        <v>Gunnar - Gylfi - Guðmundur - Kristján - Sveinn</v>
      </c>
      <c r="H203" t="str">
        <f t="shared" ref="H203" si="1080">IF(E202="","",E202&amp;" - "&amp;E203&amp;" - "&amp;E204&amp;" - "&amp;E205)</f>
        <v>Gunnar - Gylfi - Guðmundur - Kristján</v>
      </c>
      <c r="I203" t="str">
        <f t="shared" ref="I203" si="1081">IF(E202="","",E202&amp;" - "&amp;E203&amp;" - "&amp;E204)</f>
        <v>Gunnar - Gylfi - Guðmundur</v>
      </c>
      <c r="J203" t="str">
        <f t="shared" ref="J203" si="1082">IF(E202="","",E202&amp;" - "&amp;E203)</f>
        <v>Gunnar - Gylfi</v>
      </c>
      <c r="K203" t="str">
        <f t="shared" ref="K203" si="1083">IF(E202="","",E202)</f>
        <v>Gunnar</v>
      </c>
    </row>
    <row r="204" spans="1:11" x14ac:dyDescent="0.2">
      <c r="A204">
        <f t="shared" si="1068"/>
        <v>34</v>
      </c>
      <c r="B204" t="str">
        <f>IF(Nafnalisti!B206="","",Nafnalisti!B206)</f>
        <v>Guðmundur Yngvi Pálmason</v>
      </c>
      <c r="C204" t="str">
        <f t="shared" ref="C204:C266" si="1084">IF(B204="","",LEFT(B204,FIND(" ",B204)-1))</f>
        <v>Guðmundur</v>
      </c>
      <c r="D204">
        <f t="shared" ref="D204" si="1085">IF(C204="","",COUNTIF(C202:C206,C204))</f>
        <v>1</v>
      </c>
      <c r="E204" t="str">
        <f t="shared" si="1071"/>
        <v>Guðmundur</v>
      </c>
      <c r="F204" t="str">
        <f t="shared" ca="1" si="805"/>
        <v>Gunnar - Gylfi - Guðmundur - Kristján - Sveinn</v>
      </c>
      <c r="G204" t="str">
        <f t="shared" ref="G204" si="1086">E202&amp;" - "&amp;E203&amp;" - "&amp;E204&amp;" - "&amp;E205&amp;" - "&amp;E206</f>
        <v>Gunnar - Gylfi - Guðmundur - Kristján - Sveinn</v>
      </c>
      <c r="H204" t="str">
        <f t="shared" ref="H204" si="1087">IF(E202="","",E202&amp;" - "&amp;E203&amp;" - "&amp;E204&amp;" - "&amp;E205)</f>
        <v>Gunnar - Gylfi - Guðmundur - Kristján</v>
      </c>
      <c r="I204" t="str">
        <f t="shared" ref="I204" si="1088">IF(E202="","",E202&amp;" - "&amp;E203&amp;" - "&amp;E204)</f>
        <v>Gunnar - Gylfi - Guðmundur</v>
      </c>
      <c r="J204" t="str">
        <f t="shared" ref="J204" si="1089">IF(E202="","",E202&amp;" - "&amp;E203)</f>
        <v>Gunnar - Gylfi</v>
      </c>
      <c r="K204" t="str">
        <f t="shared" ref="K204" si="1090">IF(E202="","",E202)</f>
        <v>Gunnar</v>
      </c>
    </row>
    <row r="205" spans="1:11" x14ac:dyDescent="0.2">
      <c r="A205">
        <f t="shared" si="1068"/>
        <v>34</v>
      </c>
      <c r="B205" t="str">
        <f>IF(Nafnalisti!B207="","",Nafnalisti!B207)</f>
        <v>Kristján G. Kristjánsson</v>
      </c>
      <c r="C205" t="str">
        <f t="shared" si="1084"/>
        <v>Kristján</v>
      </c>
      <c r="D205">
        <f t="shared" ref="D205" si="1091">IF(C205="","",COUNTIF(C202:C206,C205))</f>
        <v>1</v>
      </c>
      <c r="E205" t="str">
        <f t="shared" si="1071"/>
        <v>Kristján</v>
      </c>
      <c r="F205" t="str">
        <f t="shared" ca="1" si="805"/>
        <v>Gunnar - Gylfi - Guðmundur - Kristján - Sveinn</v>
      </c>
      <c r="G205" t="str">
        <f t="shared" ref="G205" si="1092">E202&amp;" - "&amp;E203&amp;" - "&amp;E204&amp;" - "&amp;E205&amp;" - "&amp;E206</f>
        <v>Gunnar - Gylfi - Guðmundur - Kristján - Sveinn</v>
      </c>
      <c r="H205" t="str">
        <f t="shared" ref="H205" si="1093">IF(E202="","",E202&amp;" - "&amp;E203&amp;" - "&amp;E204&amp;" - "&amp;E205)</f>
        <v>Gunnar - Gylfi - Guðmundur - Kristján</v>
      </c>
      <c r="I205" t="str">
        <f t="shared" ref="I205" si="1094">IF(E202="","",E202&amp;" - "&amp;E203&amp;" - "&amp;E204)</f>
        <v>Gunnar - Gylfi - Guðmundur</v>
      </c>
      <c r="J205" t="str">
        <f t="shared" ref="J205" si="1095">IF(E202="","",E202&amp;" - "&amp;E203)</f>
        <v>Gunnar - Gylfi</v>
      </c>
      <c r="K205" t="str">
        <f t="shared" ref="K205" si="1096">IF(E202="","",E202)</f>
        <v>Gunnar</v>
      </c>
    </row>
    <row r="206" spans="1:11" x14ac:dyDescent="0.2">
      <c r="A206">
        <f t="shared" si="1068"/>
        <v>34</v>
      </c>
      <c r="B206" t="str">
        <f>IF(Nafnalisti!B208="","",Nafnalisti!B208)</f>
        <v>Sveinn Óttar Gunnarsson</v>
      </c>
      <c r="C206" t="str">
        <f t="shared" si="1084"/>
        <v>Sveinn</v>
      </c>
      <c r="D206">
        <f t="shared" ref="D206" si="1097">IF(C206="","",COUNTIF(C202:C206,C206))</f>
        <v>1</v>
      </c>
      <c r="E206" t="str">
        <f t="shared" si="1071"/>
        <v>Sveinn</v>
      </c>
      <c r="F206" t="str">
        <f t="shared" ca="1" si="805"/>
        <v>Gunnar - Gylfi - Guðmundur - Kristján - Sveinn</v>
      </c>
      <c r="G206" t="str">
        <f t="shared" ref="G206" si="1098">E202&amp;" - "&amp;E203&amp;" - "&amp;E204&amp;" - "&amp;E205&amp;" - "&amp;E206</f>
        <v>Gunnar - Gylfi - Guðmundur - Kristján - Sveinn</v>
      </c>
      <c r="H206" t="str">
        <f t="shared" ref="H206" si="1099">IF(E202="","",E202&amp;" - "&amp;E203&amp;" - "&amp;E204&amp;" - "&amp;E205)</f>
        <v>Gunnar - Gylfi - Guðmundur - Kristján</v>
      </c>
      <c r="I206" t="str">
        <f t="shared" ref="I206" si="1100">IF(E202="","",E202&amp;" - "&amp;E203&amp;" - "&amp;E204)</f>
        <v>Gunnar - Gylfi - Guðmundur</v>
      </c>
      <c r="J206" t="str">
        <f t="shared" ref="J206" si="1101">IF(E202="","",E202&amp;" - "&amp;E203)</f>
        <v>Gunnar - Gylfi</v>
      </c>
      <c r="K206" t="str">
        <f t="shared" ref="K206" si="1102">IF(E202="","",E202)</f>
        <v>Gunnar</v>
      </c>
    </row>
    <row r="207" spans="1:11" x14ac:dyDescent="0.2">
      <c r="A207">
        <f t="shared" si="1068"/>
        <v>34</v>
      </c>
      <c r="B207" t="str">
        <f t="shared" ref="B207" ca="1" si="1103">F202</f>
        <v>Gunnar - Gylfi - Guðmundur - Kristján - Sveinn</v>
      </c>
    </row>
    <row r="208" spans="1:11" x14ac:dyDescent="0.2">
      <c r="A208">
        <f t="shared" si="1068"/>
        <v>35</v>
      </c>
      <c r="B208" t="str">
        <f>IF(Nafnalisti!B210="","",Nafnalisti!B210)</f>
        <v>Andrés Ásmundsson</v>
      </c>
      <c r="C208" t="str">
        <f t="shared" ref="C208" si="1104">IF(B208="","",LEFT(B208,FIND(" ",B208)-1))</f>
        <v>Andrés</v>
      </c>
      <c r="D208">
        <f t="shared" ref="D208" si="1105">IF(C208="","",COUNTIF(C208:C212,C208))</f>
        <v>1</v>
      </c>
      <c r="E208" t="str">
        <f t="shared" ref="E208:E212" si="1106">IF(B208="","",IF(D208&lt;2,LEFT(B208,FIND(" ",B208)-1),LEFT(B208,FIND(" ",B208)+1)))</f>
        <v>Andrés</v>
      </c>
      <c r="F208" t="str">
        <f t="shared" ref="F208" ca="1" si="1107">IF(B208="","",OFFSET(F208,0,6-COUNTA(B208:B212)+COUNTIF(D208:D212,"")))</f>
        <v>Andrés - Guðmundur - Gunnbjörn - Hilmar - Ólafur</v>
      </c>
      <c r="G208" t="str">
        <f t="shared" ref="G208" si="1108">IF(E208="","",E208&amp;" - "&amp;E209&amp;" - "&amp;E210&amp;" - "&amp;E211&amp;" - "&amp;E212)</f>
        <v>Andrés - Guðmundur - Gunnbjörn - Hilmar - Ólafur</v>
      </c>
      <c r="H208" t="str">
        <f t="shared" ref="H208" si="1109">IF(E208="","",E208&amp;" - "&amp;E209&amp;" - "&amp;E210&amp;" - "&amp;E211)</f>
        <v>Andrés - Guðmundur - Gunnbjörn - Hilmar</v>
      </c>
      <c r="I208" t="str">
        <f t="shared" ref="I208" si="1110">IF(E208="","",E208&amp;" - "&amp;E209&amp;" - "&amp;E210)</f>
        <v>Andrés - Guðmundur - Gunnbjörn</v>
      </c>
      <c r="J208" t="str">
        <f t="shared" ref="J208" si="1111">IF(E208="","",E208&amp;" - "&amp;E209)</f>
        <v>Andrés - Guðmundur</v>
      </c>
      <c r="K208" t="str">
        <f t="shared" ref="K208" si="1112">IF(E208="","",E208)</f>
        <v>Andrés</v>
      </c>
    </row>
    <row r="209" spans="1:11" x14ac:dyDescent="0.2">
      <c r="A209">
        <f t="shared" si="1068"/>
        <v>35</v>
      </c>
      <c r="B209" t="str">
        <f>IF(Nafnalisti!B211="","",Nafnalisti!B211)</f>
        <v>Guðmundur Eiríksson</v>
      </c>
      <c r="C209" t="str">
        <f t="shared" si="1084"/>
        <v>Guðmundur</v>
      </c>
      <c r="D209">
        <f t="shared" ref="D209" si="1113">IF(C209="","",COUNTIF(C208:C212,C209))</f>
        <v>1</v>
      </c>
      <c r="E209" t="str">
        <f t="shared" si="1106"/>
        <v>Guðmundur</v>
      </c>
      <c r="F209" t="str">
        <f t="shared" ca="1" si="805"/>
        <v>Andrés - Guðmundur - Gunnbjörn - Hilmar - Ólafur</v>
      </c>
      <c r="G209" t="str">
        <f t="shared" ref="G209" si="1114">E208&amp;" - "&amp;E209&amp;" - "&amp;E210&amp;" - "&amp;E211&amp;" - "&amp;E212</f>
        <v>Andrés - Guðmundur - Gunnbjörn - Hilmar - Ólafur</v>
      </c>
      <c r="H209" t="str">
        <f t="shared" ref="H209" si="1115">IF(E208="","",E208&amp;" - "&amp;E209&amp;" - "&amp;E210&amp;" - "&amp;E211)</f>
        <v>Andrés - Guðmundur - Gunnbjörn - Hilmar</v>
      </c>
      <c r="I209" t="str">
        <f t="shared" ref="I209" si="1116">IF(E208="","",E208&amp;" - "&amp;E209&amp;" - "&amp;E210)</f>
        <v>Andrés - Guðmundur - Gunnbjörn</v>
      </c>
      <c r="J209" t="str">
        <f t="shared" ref="J209" si="1117">IF(E208="","",E208&amp;" - "&amp;E209)</f>
        <v>Andrés - Guðmundur</v>
      </c>
      <c r="K209" t="str">
        <f t="shared" ref="K209" si="1118">IF(E208="","",E208)</f>
        <v>Andrés</v>
      </c>
    </row>
    <row r="210" spans="1:11" x14ac:dyDescent="0.2">
      <c r="A210">
        <f t="shared" si="1068"/>
        <v>35</v>
      </c>
      <c r="B210" t="str">
        <f>IF(Nafnalisti!B212="","",Nafnalisti!B212)</f>
        <v>Gunnbjörn Marinósson</v>
      </c>
      <c r="C210" t="str">
        <f t="shared" si="1084"/>
        <v>Gunnbjörn</v>
      </c>
      <c r="D210">
        <f t="shared" ref="D210" si="1119">IF(C210="","",COUNTIF(C208:C212,C210))</f>
        <v>1</v>
      </c>
      <c r="E210" t="str">
        <f t="shared" si="1106"/>
        <v>Gunnbjörn</v>
      </c>
      <c r="F210" t="str">
        <f t="shared" ca="1" si="805"/>
        <v>Andrés - Guðmundur - Gunnbjörn - Hilmar - Ólafur</v>
      </c>
      <c r="G210" t="str">
        <f t="shared" ref="G210" si="1120">E208&amp;" - "&amp;E209&amp;" - "&amp;E210&amp;" - "&amp;E211&amp;" - "&amp;E212</f>
        <v>Andrés - Guðmundur - Gunnbjörn - Hilmar - Ólafur</v>
      </c>
      <c r="H210" t="str">
        <f t="shared" ref="H210" si="1121">IF(E208="","",E208&amp;" - "&amp;E209&amp;" - "&amp;E210&amp;" - "&amp;E211)</f>
        <v>Andrés - Guðmundur - Gunnbjörn - Hilmar</v>
      </c>
      <c r="I210" t="str">
        <f t="shared" ref="I210" si="1122">IF(E208="","",E208&amp;" - "&amp;E209&amp;" - "&amp;E210)</f>
        <v>Andrés - Guðmundur - Gunnbjörn</v>
      </c>
      <c r="J210" t="str">
        <f t="shared" ref="J210" si="1123">IF(E208="","",E208&amp;" - "&amp;E209)</f>
        <v>Andrés - Guðmundur</v>
      </c>
      <c r="K210" t="str">
        <f t="shared" ref="K210" si="1124">IF(E208="","",E208)</f>
        <v>Andrés</v>
      </c>
    </row>
    <row r="211" spans="1:11" x14ac:dyDescent="0.2">
      <c r="A211">
        <f t="shared" si="1068"/>
        <v>35</v>
      </c>
      <c r="B211" t="str">
        <f>IF(Nafnalisti!B213="","",Nafnalisti!B213)</f>
        <v>Hilmar Ólafsson</v>
      </c>
      <c r="C211" t="str">
        <f t="shared" si="1084"/>
        <v>Hilmar</v>
      </c>
      <c r="D211">
        <f t="shared" ref="D211" si="1125">IF(C211="","",COUNTIF(C208:C212,C211))</f>
        <v>1</v>
      </c>
      <c r="E211" t="str">
        <f t="shared" si="1106"/>
        <v>Hilmar</v>
      </c>
      <c r="F211" t="str">
        <f t="shared" ca="1" si="805"/>
        <v>Andrés - Guðmundur - Gunnbjörn - Hilmar - Ólafur</v>
      </c>
      <c r="G211" t="str">
        <f t="shared" ref="G211" si="1126">E208&amp;" - "&amp;E209&amp;" - "&amp;E210&amp;" - "&amp;E211&amp;" - "&amp;E212</f>
        <v>Andrés - Guðmundur - Gunnbjörn - Hilmar - Ólafur</v>
      </c>
      <c r="H211" t="str">
        <f t="shared" ref="H211" si="1127">IF(E208="","",E208&amp;" - "&amp;E209&amp;" - "&amp;E210&amp;" - "&amp;E211)</f>
        <v>Andrés - Guðmundur - Gunnbjörn - Hilmar</v>
      </c>
      <c r="I211" t="str">
        <f t="shared" ref="I211" si="1128">IF(E208="","",E208&amp;" - "&amp;E209&amp;" - "&amp;E210)</f>
        <v>Andrés - Guðmundur - Gunnbjörn</v>
      </c>
      <c r="J211" t="str">
        <f t="shared" ref="J211" si="1129">IF(E208="","",E208&amp;" - "&amp;E209)</f>
        <v>Andrés - Guðmundur</v>
      </c>
      <c r="K211" t="str">
        <f t="shared" ref="K211" si="1130">IF(E208="","",E208)</f>
        <v>Andrés</v>
      </c>
    </row>
    <row r="212" spans="1:11" x14ac:dyDescent="0.2">
      <c r="A212">
        <f t="shared" si="1068"/>
        <v>35</v>
      </c>
      <c r="B212" t="str">
        <f>IF(Nafnalisti!B214="","",Nafnalisti!B214)</f>
        <v>Ólafur Ólafsson</v>
      </c>
      <c r="C212" t="str">
        <f t="shared" si="1084"/>
        <v>Ólafur</v>
      </c>
      <c r="D212">
        <f t="shared" ref="D212" si="1131">IF(C212="","",COUNTIF(C208:C212,C212))</f>
        <v>1</v>
      </c>
      <c r="E212" t="str">
        <f t="shared" si="1106"/>
        <v>Ólafur</v>
      </c>
      <c r="F212" t="str">
        <f t="shared" ca="1" si="805"/>
        <v>Andrés - Guðmundur - Gunnbjörn - Hilmar - Ólafur</v>
      </c>
      <c r="G212" t="str">
        <f t="shared" ref="G212" si="1132">E208&amp;" - "&amp;E209&amp;" - "&amp;E210&amp;" - "&amp;E211&amp;" - "&amp;E212</f>
        <v>Andrés - Guðmundur - Gunnbjörn - Hilmar - Ólafur</v>
      </c>
      <c r="H212" t="str">
        <f t="shared" ref="H212" si="1133">IF(E208="","",E208&amp;" - "&amp;E209&amp;" - "&amp;E210&amp;" - "&amp;E211)</f>
        <v>Andrés - Guðmundur - Gunnbjörn - Hilmar</v>
      </c>
      <c r="I212" t="str">
        <f t="shared" ref="I212" si="1134">IF(E208="","",E208&amp;" - "&amp;E209&amp;" - "&amp;E210)</f>
        <v>Andrés - Guðmundur - Gunnbjörn</v>
      </c>
      <c r="J212" t="str">
        <f t="shared" ref="J212" si="1135">IF(E208="","",E208&amp;" - "&amp;E209)</f>
        <v>Andrés - Guðmundur</v>
      </c>
      <c r="K212" t="str">
        <f t="shared" ref="K212" si="1136">IF(E208="","",E208)</f>
        <v>Andrés</v>
      </c>
    </row>
    <row r="213" spans="1:11" x14ac:dyDescent="0.2">
      <c r="A213">
        <f t="shared" si="1068"/>
        <v>35</v>
      </c>
      <c r="B213" t="str">
        <f t="shared" ref="B213" ca="1" si="1137">F208</f>
        <v>Andrés - Guðmundur - Gunnbjörn - Hilmar - Ólafur</v>
      </c>
    </row>
    <row r="214" spans="1:11" x14ac:dyDescent="0.2">
      <c r="A214">
        <f t="shared" si="1068"/>
        <v>36</v>
      </c>
      <c r="B214" t="str">
        <f>IF(Nafnalisti!B216="","",Nafnalisti!B216)</f>
        <v>Garðar Halldórsson</v>
      </c>
      <c r="C214" t="str">
        <f t="shared" ref="C214" si="1138">IF(B214="","",LEFT(B214,FIND(" ",B214)-1))</f>
        <v>Garðar</v>
      </c>
      <c r="D214">
        <f t="shared" ref="D214" si="1139">IF(C214="","",COUNTIF(C214:C218,C214))</f>
        <v>1</v>
      </c>
      <c r="E214" t="str">
        <f t="shared" ref="E214:E218" si="1140">IF(B214="","",IF(D214&lt;2,LEFT(B214,FIND(" ",B214)-1),LEFT(B214,FIND(" ",B214)+1)))</f>
        <v>Garðar</v>
      </c>
      <c r="F214" t="str">
        <f t="shared" ref="F214" ca="1" si="1141">IF(B214="","",OFFSET(F214,0,6-COUNTA(B214:B218)+COUNTIF(D214:D218,"")))</f>
        <v>Garðar - Jón - Kristinn - Sigurður</v>
      </c>
      <c r="G214" t="str">
        <f t="shared" ref="G214" si="1142">IF(E214="","",E214&amp;" - "&amp;E215&amp;" - "&amp;E216&amp;" - "&amp;E217&amp;" - "&amp;E218)</f>
        <v xml:space="preserve">Garðar - Jón - Kristinn - Sigurður - </v>
      </c>
      <c r="H214" t="str">
        <f t="shared" ref="H214" si="1143">IF(E214="","",E214&amp;" - "&amp;E215&amp;" - "&amp;E216&amp;" - "&amp;E217)</f>
        <v>Garðar - Jón - Kristinn - Sigurður</v>
      </c>
      <c r="I214" t="str">
        <f t="shared" ref="I214" si="1144">IF(E214="","",E214&amp;" - "&amp;E215&amp;" - "&amp;E216)</f>
        <v>Garðar - Jón - Kristinn</v>
      </c>
      <c r="J214" t="str">
        <f t="shared" ref="J214" si="1145">IF(E214="","",E214&amp;" - "&amp;E215)</f>
        <v>Garðar - Jón</v>
      </c>
      <c r="K214" t="str">
        <f t="shared" ref="K214" si="1146">IF(E214="","",E214)</f>
        <v>Garðar</v>
      </c>
    </row>
    <row r="215" spans="1:11" x14ac:dyDescent="0.2">
      <c r="A215">
        <f t="shared" si="1068"/>
        <v>36</v>
      </c>
      <c r="B215" t="str">
        <f>IF(Nafnalisti!B217="","",Nafnalisti!B217)</f>
        <v>Jón Ásgeir Einarsson</v>
      </c>
      <c r="C215" t="str">
        <f t="shared" si="1084"/>
        <v>Jón</v>
      </c>
      <c r="D215">
        <f t="shared" ref="D215" si="1147">IF(C215="","",COUNTIF(C214:C218,C215))</f>
        <v>1</v>
      </c>
      <c r="E215" t="str">
        <f t="shared" si="1140"/>
        <v>Jón</v>
      </c>
      <c r="F215" t="str">
        <f t="shared" ca="1" si="805"/>
        <v>Garðar - Jón - Kristinn - Sigurður</v>
      </c>
      <c r="G215" t="str">
        <f t="shared" ref="G215" si="1148">E214&amp;" - "&amp;E215&amp;" - "&amp;E216&amp;" - "&amp;E217&amp;" - "&amp;E218</f>
        <v xml:space="preserve">Garðar - Jón - Kristinn - Sigurður - </v>
      </c>
      <c r="H215" t="str">
        <f t="shared" ref="H215" si="1149">IF(E214="","",E214&amp;" - "&amp;E215&amp;" - "&amp;E216&amp;" - "&amp;E217)</f>
        <v>Garðar - Jón - Kristinn - Sigurður</v>
      </c>
      <c r="I215" t="str">
        <f t="shared" ref="I215" si="1150">IF(E214="","",E214&amp;" - "&amp;E215&amp;" - "&amp;E216)</f>
        <v>Garðar - Jón - Kristinn</v>
      </c>
      <c r="J215" t="str">
        <f t="shared" ref="J215" si="1151">IF(E214="","",E214&amp;" - "&amp;E215)</f>
        <v>Garðar - Jón</v>
      </c>
      <c r="K215" t="str">
        <f t="shared" ref="K215" si="1152">IF(E214="","",E214)</f>
        <v>Garðar</v>
      </c>
    </row>
    <row r="216" spans="1:11" x14ac:dyDescent="0.2">
      <c r="A216">
        <f t="shared" si="1068"/>
        <v>36</v>
      </c>
      <c r="B216" t="str">
        <f>IF(Nafnalisti!B218="","",Nafnalisti!B218)</f>
        <v>Kristinn Már Matthíasson</v>
      </c>
      <c r="C216" t="str">
        <f t="shared" si="1084"/>
        <v>Kristinn</v>
      </c>
      <c r="D216">
        <f t="shared" ref="D216" si="1153">IF(C216="","",COUNTIF(C214:C218,C216))</f>
        <v>1</v>
      </c>
      <c r="E216" t="str">
        <f t="shared" si="1140"/>
        <v>Kristinn</v>
      </c>
      <c r="F216" t="str">
        <f t="shared" ca="1" si="805"/>
        <v>Garðar - Jón - Kristinn - Sigurður</v>
      </c>
      <c r="G216" t="str">
        <f t="shared" ref="G216" si="1154">E214&amp;" - "&amp;E215&amp;" - "&amp;E216&amp;" - "&amp;E217&amp;" - "&amp;E218</f>
        <v xml:space="preserve">Garðar - Jón - Kristinn - Sigurður - </v>
      </c>
      <c r="H216" t="str">
        <f t="shared" ref="H216" si="1155">IF(E214="","",E214&amp;" - "&amp;E215&amp;" - "&amp;E216&amp;" - "&amp;E217)</f>
        <v>Garðar - Jón - Kristinn - Sigurður</v>
      </c>
      <c r="I216" t="str">
        <f t="shared" ref="I216" si="1156">IF(E214="","",E214&amp;" - "&amp;E215&amp;" - "&amp;E216)</f>
        <v>Garðar - Jón - Kristinn</v>
      </c>
      <c r="J216" t="str">
        <f t="shared" ref="J216" si="1157">IF(E214="","",E214&amp;" - "&amp;E215)</f>
        <v>Garðar - Jón</v>
      </c>
      <c r="K216" t="str">
        <f t="shared" ref="K216" si="1158">IF(E214="","",E214)</f>
        <v>Garðar</v>
      </c>
    </row>
    <row r="217" spans="1:11" x14ac:dyDescent="0.2">
      <c r="A217">
        <f t="shared" si="1068"/>
        <v>36</v>
      </c>
      <c r="B217" t="str">
        <f>IF(Nafnalisti!B219="","",Nafnalisti!B219)</f>
        <v>Sigurður Olsen</v>
      </c>
      <c r="C217" t="str">
        <f t="shared" si="1084"/>
        <v>Sigurður</v>
      </c>
      <c r="D217">
        <f t="shared" ref="D217" si="1159">IF(C217="","",COUNTIF(C214:C218,C217))</f>
        <v>1</v>
      </c>
      <c r="E217" t="str">
        <f t="shared" si="1140"/>
        <v>Sigurður</v>
      </c>
      <c r="F217" t="str">
        <f t="shared" ca="1" si="805"/>
        <v>Garðar - Jón - Kristinn - Sigurður</v>
      </c>
      <c r="G217" t="str">
        <f t="shared" ref="G217" si="1160">E214&amp;" - "&amp;E215&amp;" - "&amp;E216&amp;" - "&amp;E217&amp;" - "&amp;E218</f>
        <v xml:space="preserve">Garðar - Jón - Kristinn - Sigurður - </v>
      </c>
      <c r="H217" t="str">
        <f t="shared" ref="H217" si="1161">IF(E214="","",E214&amp;" - "&amp;E215&amp;" - "&amp;E216&amp;" - "&amp;E217)</f>
        <v>Garðar - Jón - Kristinn - Sigurður</v>
      </c>
      <c r="I217" t="str">
        <f t="shared" ref="I217" si="1162">IF(E214="","",E214&amp;" - "&amp;E215&amp;" - "&amp;E216)</f>
        <v>Garðar - Jón - Kristinn</v>
      </c>
      <c r="J217" t="str">
        <f t="shared" ref="J217" si="1163">IF(E214="","",E214&amp;" - "&amp;E215)</f>
        <v>Garðar - Jón</v>
      </c>
      <c r="K217" t="str">
        <f t="shared" ref="K217" si="1164">IF(E214="","",E214)</f>
        <v>Garðar</v>
      </c>
    </row>
    <row r="218" spans="1:11" x14ac:dyDescent="0.2">
      <c r="A218">
        <f t="shared" si="1068"/>
        <v>36</v>
      </c>
      <c r="B218" t="str">
        <f>IF(Nafnalisti!B220="","",Nafnalisti!B220)</f>
        <v/>
      </c>
      <c r="C218" t="str">
        <f t="shared" si="1084"/>
        <v/>
      </c>
      <c r="D218" t="str">
        <f t="shared" ref="D218" si="1165">IF(C218="","",COUNTIF(C214:C218,C218))</f>
        <v/>
      </c>
      <c r="E218" t="str">
        <f t="shared" si="1140"/>
        <v/>
      </c>
      <c r="F218" t="str">
        <f t="shared" si="805"/>
        <v/>
      </c>
      <c r="G218" t="str">
        <f t="shared" ref="G218" si="1166">E214&amp;" - "&amp;E215&amp;" - "&amp;E216&amp;" - "&amp;E217&amp;" - "&amp;E218</f>
        <v xml:space="preserve">Garðar - Jón - Kristinn - Sigurður - </v>
      </c>
      <c r="H218" t="str">
        <f t="shared" ref="H218" si="1167">IF(E214="","",E214&amp;" - "&amp;E215&amp;" - "&amp;E216&amp;" - "&amp;E217)</f>
        <v>Garðar - Jón - Kristinn - Sigurður</v>
      </c>
      <c r="I218" t="str">
        <f t="shared" ref="I218" si="1168">IF(E214="","",E214&amp;" - "&amp;E215&amp;" - "&amp;E216)</f>
        <v>Garðar - Jón - Kristinn</v>
      </c>
      <c r="J218" t="str">
        <f t="shared" ref="J218" si="1169">IF(E214="","",E214&amp;" - "&amp;E215)</f>
        <v>Garðar - Jón</v>
      </c>
      <c r="K218" t="str">
        <f t="shared" ref="K218" si="1170">IF(E214="","",E214)</f>
        <v>Garðar</v>
      </c>
    </row>
    <row r="219" spans="1:11" x14ac:dyDescent="0.2">
      <c r="A219">
        <f t="shared" si="1068"/>
        <v>36</v>
      </c>
      <c r="B219" t="str">
        <f t="shared" ref="B219" ca="1" si="1171">F214</f>
        <v>Garðar - Jón - Kristinn - Sigurður</v>
      </c>
    </row>
    <row r="220" spans="1:11" x14ac:dyDescent="0.2">
      <c r="A220">
        <f t="shared" si="1068"/>
        <v>37</v>
      </c>
      <c r="B220" t="str">
        <f>IF(Nafnalisti!B222="","",Nafnalisti!B222)</f>
        <v>Magnús Kári Jónsson</v>
      </c>
      <c r="C220" t="str">
        <f t="shared" ref="C220" si="1172">IF(B220="","",LEFT(B220,FIND(" ",B220)-1))</f>
        <v>Magnús</v>
      </c>
      <c r="D220">
        <f t="shared" ref="D220" si="1173">IF(C220="","",COUNTIF(C220:C224,C220))</f>
        <v>1</v>
      </c>
      <c r="E220" t="str">
        <f t="shared" ref="E220:E224" si="1174">IF(B220="","",IF(D220&lt;2,LEFT(B220,FIND(" ",B220)-1),LEFT(B220,FIND(" ",B220)+1)))</f>
        <v>Magnús</v>
      </c>
      <c r="F220" t="str">
        <f t="shared" ref="F220" ca="1" si="1175">IF(B220="","",OFFSET(F220,0,6-COUNTA(B220:B224)+COUNTIF(D220:D224,"")))</f>
        <v>Magnús - Njörður - Pétur R - Pétur G - Þorvaldur</v>
      </c>
      <c r="G220" t="str">
        <f t="shared" ref="G220" si="1176">IF(E220="","",E220&amp;" - "&amp;E221&amp;" - "&amp;E222&amp;" - "&amp;E223&amp;" - "&amp;E224)</f>
        <v>Magnús - Njörður - Pétur R - Pétur G - Þorvaldur</v>
      </c>
      <c r="H220" t="str">
        <f t="shared" ref="H220" si="1177">IF(E220="","",E220&amp;" - "&amp;E221&amp;" - "&amp;E222&amp;" - "&amp;E223)</f>
        <v>Magnús - Njörður - Pétur R - Pétur G</v>
      </c>
      <c r="I220" t="str">
        <f t="shared" ref="I220" si="1178">IF(E220="","",E220&amp;" - "&amp;E221&amp;" - "&amp;E222)</f>
        <v>Magnús - Njörður - Pétur R</v>
      </c>
      <c r="J220" t="str">
        <f t="shared" ref="J220" si="1179">IF(E220="","",E220&amp;" - "&amp;E221)</f>
        <v>Magnús - Njörður</v>
      </c>
      <c r="K220" t="str">
        <f t="shared" ref="K220" si="1180">IF(E220="","",E220)</f>
        <v>Magnús</v>
      </c>
    </row>
    <row r="221" spans="1:11" x14ac:dyDescent="0.2">
      <c r="A221">
        <f t="shared" si="1068"/>
        <v>37</v>
      </c>
      <c r="B221" t="str">
        <f>IF(Nafnalisti!B223="","",Nafnalisti!B223)</f>
        <v>Njörður Ludvigsson</v>
      </c>
      <c r="C221" t="str">
        <f t="shared" si="1084"/>
        <v>Njörður</v>
      </c>
      <c r="D221">
        <f t="shared" ref="D221" si="1181">IF(C221="","",COUNTIF(C220:C224,C221))</f>
        <v>1</v>
      </c>
      <c r="E221" t="str">
        <f t="shared" si="1174"/>
        <v>Njörður</v>
      </c>
      <c r="F221" t="str">
        <f t="shared" ref="F221:F284" ca="1" si="1182">IF(B221="","",F220)</f>
        <v>Magnús - Njörður - Pétur R - Pétur G - Þorvaldur</v>
      </c>
      <c r="G221" t="str">
        <f t="shared" ref="G221" si="1183">E220&amp;" - "&amp;E221&amp;" - "&amp;E222&amp;" - "&amp;E223&amp;" - "&amp;E224</f>
        <v>Magnús - Njörður - Pétur R - Pétur G - Þorvaldur</v>
      </c>
      <c r="H221" t="str">
        <f t="shared" ref="H221" si="1184">IF(E220="","",E220&amp;" - "&amp;E221&amp;" - "&amp;E222&amp;" - "&amp;E223)</f>
        <v>Magnús - Njörður - Pétur R - Pétur G</v>
      </c>
      <c r="I221" t="str">
        <f t="shared" ref="I221" si="1185">IF(E220="","",E220&amp;" - "&amp;E221&amp;" - "&amp;E222)</f>
        <v>Magnús - Njörður - Pétur R</v>
      </c>
      <c r="J221" t="str">
        <f t="shared" ref="J221" si="1186">IF(E220="","",E220&amp;" - "&amp;E221)</f>
        <v>Magnús - Njörður</v>
      </c>
      <c r="K221" t="str">
        <f t="shared" ref="K221" si="1187">IF(E220="","",E220)</f>
        <v>Magnús</v>
      </c>
    </row>
    <row r="222" spans="1:11" x14ac:dyDescent="0.2">
      <c r="A222">
        <f t="shared" si="1068"/>
        <v>37</v>
      </c>
      <c r="B222" t="str">
        <f>IF(Nafnalisti!B224="","",Nafnalisti!B224)</f>
        <v>Pétur Runólfsson</v>
      </c>
      <c r="C222" t="str">
        <f t="shared" si="1084"/>
        <v>Pétur</v>
      </c>
      <c r="D222">
        <f t="shared" ref="D222" si="1188">IF(C222="","",COUNTIF(C220:C224,C222))</f>
        <v>2</v>
      </c>
      <c r="E222" t="str">
        <f t="shared" si="1174"/>
        <v>Pétur R</v>
      </c>
      <c r="F222" t="str">
        <f t="shared" ca="1" si="1182"/>
        <v>Magnús - Njörður - Pétur R - Pétur G - Þorvaldur</v>
      </c>
      <c r="G222" t="str">
        <f t="shared" ref="G222" si="1189">E220&amp;" - "&amp;E221&amp;" - "&amp;E222&amp;" - "&amp;E223&amp;" - "&amp;E224</f>
        <v>Magnús - Njörður - Pétur R - Pétur G - Þorvaldur</v>
      </c>
      <c r="H222" t="str">
        <f t="shared" ref="H222" si="1190">IF(E220="","",E220&amp;" - "&amp;E221&amp;" - "&amp;E222&amp;" - "&amp;E223)</f>
        <v>Magnús - Njörður - Pétur R - Pétur G</v>
      </c>
      <c r="I222" t="str">
        <f t="shared" ref="I222" si="1191">IF(E220="","",E220&amp;" - "&amp;E221&amp;" - "&amp;E222)</f>
        <v>Magnús - Njörður - Pétur R</v>
      </c>
      <c r="J222" t="str">
        <f t="shared" ref="J222" si="1192">IF(E220="","",E220&amp;" - "&amp;E221)</f>
        <v>Magnús - Njörður</v>
      </c>
      <c r="K222" t="str">
        <f t="shared" ref="K222" si="1193">IF(E220="","",E220)</f>
        <v>Magnús</v>
      </c>
    </row>
    <row r="223" spans="1:11" x14ac:dyDescent="0.2">
      <c r="A223">
        <f t="shared" si="1068"/>
        <v>37</v>
      </c>
      <c r="B223" t="str">
        <f>IF(Nafnalisti!B225="","",Nafnalisti!B225)</f>
        <v>Pétur Geir Svavarsson</v>
      </c>
      <c r="C223" t="str">
        <f t="shared" si="1084"/>
        <v>Pétur</v>
      </c>
      <c r="D223">
        <f t="shared" ref="D223" si="1194">IF(C223="","",COUNTIF(C220:C224,C223))</f>
        <v>2</v>
      </c>
      <c r="E223" t="str">
        <f t="shared" si="1174"/>
        <v>Pétur G</v>
      </c>
      <c r="F223" t="str">
        <f t="shared" ca="1" si="1182"/>
        <v>Magnús - Njörður - Pétur R - Pétur G - Þorvaldur</v>
      </c>
      <c r="G223" t="str">
        <f t="shared" ref="G223" si="1195">E220&amp;" - "&amp;E221&amp;" - "&amp;E222&amp;" - "&amp;E223&amp;" - "&amp;E224</f>
        <v>Magnús - Njörður - Pétur R - Pétur G - Þorvaldur</v>
      </c>
      <c r="H223" t="str">
        <f t="shared" ref="H223" si="1196">IF(E220="","",E220&amp;" - "&amp;E221&amp;" - "&amp;E222&amp;" - "&amp;E223)</f>
        <v>Magnús - Njörður - Pétur R - Pétur G</v>
      </c>
      <c r="I223" t="str">
        <f t="shared" ref="I223" si="1197">IF(E220="","",E220&amp;" - "&amp;E221&amp;" - "&amp;E222)</f>
        <v>Magnús - Njörður - Pétur R</v>
      </c>
      <c r="J223" t="str">
        <f t="shared" ref="J223" si="1198">IF(E220="","",E220&amp;" - "&amp;E221)</f>
        <v>Magnús - Njörður</v>
      </c>
      <c r="K223" t="str">
        <f t="shared" ref="K223" si="1199">IF(E220="","",E220)</f>
        <v>Magnús</v>
      </c>
    </row>
    <row r="224" spans="1:11" x14ac:dyDescent="0.2">
      <c r="A224">
        <f t="shared" si="1068"/>
        <v>37</v>
      </c>
      <c r="B224" t="str">
        <f>IF(Nafnalisti!B226="","",Nafnalisti!B226)</f>
        <v>Þorvaldur Freyr Friðriksson</v>
      </c>
      <c r="C224" t="str">
        <f t="shared" si="1084"/>
        <v>Þorvaldur</v>
      </c>
      <c r="D224">
        <f t="shared" ref="D224" si="1200">IF(C224="","",COUNTIF(C220:C224,C224))</f>
        <v>1</v>
      </c>
      <c r="E224" t="str">
        <f t="shared" si="1174"/>
        <v>Þorvaldur</v>
      </c>
      <c r="F224" t="str">
        <f t="shared" ca="1" si="1182"/>
        <v>Magnús - Njörður - Pétur R - Pétur G - Þorvaldur</v>
      </c>
      <c r="G224" t="str">
        <f t="shared" ref="G224" si="1201">E220&amp;" - "&amp;E221&amp;" - "&amp;E222&amp;" - "&amp;E223&amp;" - "&amp;E224</f>
        <v>Magnús - Njörður - Pétur R - Pétur G - Þorvaldur</v>
      </c>
      <c r="H224" t="str">
        <f t="shared" ref="H224" si="1202">IF(E220="","",E220&amp;" - "&amp;E221&amp;" - "&amp;E222&amp;" - "&amp;E223)</f>
        <v>Magnús - Njörður - Pétur R - Pétur G</v>
      </c>
      <c r="I224" t="str">
        <f t="shared" ref="I224" si="1203">IF(E220="","",E220&amp;" - "&amp;E221&amp;" - "&amp;E222)</f>
        <v>Magnús - Njörður - Pétur R</v>
      </c>
      <c r="J224" t="str">
        <f t="shared" ref="J224" si="1204">IF(E220="","",E220&amp;" - "&amp;E221)</f>
        <v>Magnús - Njörður</v>
      </c>
      <c r="K224" t="str">
        <f t="shared" ref="K224" si="1205">IF(E220="","",E220)</f>
        <v>Magnús</v>
      </c>
    </row>
    <row r="225" spans="1:11" x14ac:dyDescent="0.2">
      <c r="A225">
        <f t="shared" si="1068"/>
        <v>37</v>
      </c>
      <c r="B225" t="str">
        <f t="shared" ref="B225" ca="1" si="1206">F220</f>
        <v>Magnús - Njörður - Pétur R - Pétur G - Þorvaldur</v>
      </c>
    </row>
    <row r="226" spans="1:11" x14ac:dyDescent="0.2">
      <c r="A226">
        <f t="shared" si="1068"/>
        <v>38</v>
      </c>
      <c r="B226" t="str">
        <f>IF(Nafnalisti!B228="","",Nafnalisti!B228)</f>
        <v>Björn Sigurður Björnsson</v>
      </c>
      <c r="C226" t="str">
        <f t="shared" ref="C226" si="1207">IF(B226="","",LEFT(B226,FIND(" ",B226)-1))</f>
        <v>Björn</v>
      </c>
      <c r="D226">
        <f t="shared" ref="D226" si="1208">IF(C226="","",COUNTIF(C226:C230,C226))</f>
        <v>1</v>
      </c>
      <c r="E226" t="str">
        <f t="shared" ref="E226:E230" si="1209">IF(B226="","",IF(D226&lt;2,LEFT(B226,FIND(" ",B226)-1),LEFT(B226,FIND(" ",B226)+1)))</f>
        <v>Björn</v>
      </c>
      <c r="F226" t="str">
        <f t="shared" ref="F226" ca="1" si="1210">IF(B226="","",OFFSET(F226,0,6-COUNTA(B226:B230)+COUNTIF(D226:D230,"")))</f>
        <v>Björn - Guðmundur - Kjartan - Sveinbjörn</v>
      </c>
      <c r="G226" t="str">
        <f t="shared" ref="G226" si="1211">IF(E226="","",E226&amp;" - "&amp;E227&amp;" - "&amp;E228&amp;" - "&amp;E229&amp;" - "&amp;E230)</f>
        <v xml:space="preserve">Björn - Guðmundur - Kjartan - Sveinbjörn - </v>
      </c>
      <c r="H226" t="str">
        <f t="shared" ref="H226" si="1212">IF(E226="","",E226&amp;" - "&amp;E227&amp;" - "&amp;E228&amp;" - "&amp;E229)</f>
        <v>Björn - Guðmundur - Kjartan - Sveinbjörn</v>
      </c>
      <c r="I226" t="str">
        <f t="shared" ref="I226" si="1213">IF(E226="","",E226&amp;" - "&amp;E227&amp;" - "&amp;E228)</f>
        <v>Björn - Guðmundur - Kjartan</v>
      </c>
      <c r="J226" t="str">
        <f t="shared" ref="J226" si="1214">IF(E226="","",E226&amp;" - "&amp;E227)</f>
        <v>Björn - Guðmundur</v>
      </c>
      <c r="K226" t="str">
        <f t="shared" ref="K226" si="1215">IF(E226="","",E226)</f>
        <v>Björn</v>
      </c>
    </row>
    <row r="227" spans="1:11" x14ac:dyDescent="0.2">
      <c r="A227">
        <f t="shared" si="1068"/>
        <v>38</v>
      </c>
      <c r="B227" t="str">
        <f>IF(Nafnalisti!B229="","",Nafnalisti!B229)</f>
        <v>Guðmundur Friðriksson</v>
      </c>
      <c r="C227" t="str">
        <f t="shared" si="1084"/>
        <v>Guðmundur</v>
      </c>
      <c r="D227">
        <f t="shared" ref="D227" si="1216">IF(C227="","",COUNTIF(C226:C230,C227))</f>
        <v>1</v>
      </c>
      <c r="E227" t="str">
        <f t="shared" si="1209"/>
        <v>Guðmundur</v>
      </c>
      <c r="F227" t="str">
        <f t="shared" ca="1" si="1182"/>
        <v>Björn - Guðmundur - Kjartan - Sveinbjörn</v>
      </c>
      <c r="G227" t="str">
        <f t="shared" ref="G227" si="1217">E226&amp;" - "&amp;E227&amp;" - "&amp;E228&amp;" - "&amp;E229&amp;" - "&amp;E230</f>
        <v xml:space="preserve">Björn - Guðmundur - Kjartan - Sveinbjörn - </v>
      </c>
      <c r="H227" t="str">
        <f t="shared" ref="H227" si="1218">IF(E226="","",E226&amp;" - "&amp;E227&amp;" - "&amp;E228&amp;" - "&amp;E229)</f>
        <v>Björn - Guðmundur - Kjartan - Sveinbjörn</v>
      </c>
      <c r="I227" t="str">
        <f t="shared" ref="I227" si="1219">IF(E226="","",E226&amp;" - "&amp;E227&amp;" - "&amp;E228)</f>
        <v>Björn - Guðmundur - Kjartan</v>
      </c>
      <c r="J227" t="str">
        <f t="shared" ref="J227" si="1220">IF(E226="","",E226&amp;" - "&amp;E227)</f>
        <v>Björn - Guðmundur</v>
      </c>
      <c r="K227" t="str">
        <f t="shared" ref="K227" si="1221">IF(E226="","",E226)</f>
        <v>Björn</v>
      </c>
    </row>
    <row r="228" spans="1:11" x14ac:dyDescent="0.2">
      <c r="A228">
        <f t="shared" si="1068"/>
        <v>38</v>
      </c>
      <c r="B228" t="str">
        <f>IF(Nafnalisti!B230="","",Nafnalisti!B230)</f>
        <v>Kjartan Sveinbjörnsson</v>
      </c>
      <c r="C228" t="str">
        <f t="shared" si="1084"/>
        <v>Kjartan</v>
      </c>
      <c r="D228">
        <f t="shared" ref="D228" si="1222">IF(C228="","",COUNTIF(C226:C230,C228))</f>
        <v>1</v>
      </c>
      <c r="E228" t="str">
        <f t="shared" si="1209"/>
        <v>Kjartan</v>
      </c>
      <c r="F228" t="str">
        <f t="shared" ca="1" si="1182"/>
        <v>Björn - Guðmundur - Kjartan - Sveinbjörn</v>
      </c>
      <c r="G228" t="str">
        <f t="shared" ref="G228" si="1223">E226&amp;" - "&amp;E227&amp;" - "&amp;E228&amp;" - "&amp;E229&amp;" - "&amp;E230</f>
        <v xml:space="preserve">Björn - Guðmundur - Kjartan - Sveinbjörn - </v>
      </c>
      <c r="H228" t="str">
        <f t="shared" ref="H228" si="1224">IF(E226="","",E226&amp;" - "&amp;E227&amp;" - "&amp;E228&amp;" - "&amp;E229)</f>
        <v>Björn - Guðmundur - Kjartan - Sveinbjörn</v>
      </c>
      <c r="I228" t="str">
        <f t="shared" ref="I228" si="1225">IF(E226="","",E226&amp;" - "&amp;E227&amp;" - "&amp;E228)</f>
        <v>Björn - Guðmundur - Kjartan</v>
      </c>
      <c r="J228" t="str">
        <f t="shared" ref="J228" si="1226">IF(E226="","",E226&amp;" - "&amp;E227)</f>
        <v>Björn - Guðmundur</v>
      </c>
      <c r="K228" t="str">
        <f t="shared" ref="K228" si="1227">IF(E226="","",E226)</f>
        <v>Björn</v>
      </c>
    </row>
    <row r="229" spans="1:11" x14ac:dyDescent="0.2">
      <c r="A229">
        <f t="shared" si="1068"/>
        <v>38</v>
      </c>
      <c r="B229" t="str">
        <f>IF(Nafnalisti!B231="","",Nafnalisti!B231)</f>
        <v>Sveinbjörn Arnarsson</v>
      </c>
      <c r="C229" t="str">
        <f t="shared" si="1084"/>
        <v>Sveinbjörn</v>
      </c>
      <c r="D229">
        <f t="shared" ref="D229" si="1228">IF(C229="","",COUNTIF(C226:C230,C229))</f>
        <v>1</v>
      </c>
      <c r="E229" t="str">
        <f t="shared" si="1209"/>
        <v>Sveinbjörn</v>
      </c>
      <c r="F229" t="str">
        <f t="shared" ca="1" si="1182"/>
        <v>Björn - Guðmundur - Kjartan - Sveinbjörn</v>
      </c>
      <c r="G229" t="str">
        <f t="shared" ref="G229" si="1229">E226&amp;" - "&amp;E227&amp;" - "&amp;E228&amp;" - "&amp;E229&amp;" - "&amp;E230</f>
        <v xml:space="preserve">Björn - Guðmundur - Kjartan - Sveinbjörn - </v>
      </c>
      <c r="H229" t="str">
        <f t="shared" ref="H229" si="1230">IF(E226="","",E226&amp;" - "&amp;E227&amp;" - "&amp;E228&amp;" - "&amp;E229)</f>
        <v>Björn - Guðmundur - Kjartan - Sveinbjörn</v>
      </c>
      <c r="I229" t="str">
        <f t="shared" ref="I229" si="1231">IF(E226="","",E226&amp;" - "&amp;E227&amp;" - "&amp;E228)</f>
        <v>Björn - Guðmundur - Kjartan</v>
      </c>
      <c r="J229" t="str">
        <f t="shared" ref="J229" si="1232">IF(E226="","",E226&amp;" - "&amp;E227)</f>
        <v>Björn - Guðmundur</v>
      </c>
      <c r="K229" t="str">
        <f t="shared" ref="K229" si="1233">IF(E226="","",E226)</f>
        <v>Björn</v>
      </c>
    </row>
    <row r="230" spans="1:11" x14ac:dyDescent="0.2">
      <c r="A230">
        <f t="shared" si="1068"/>
        <v>38</v>
      </c>
      <c r="B230" t="str">
        <f>IF(Nafnalisti!B232="","",Nafnalisti!B232)</f>
        <v/>
      </c>
      <c r="C230" t="str">
        <f t="shared" si="1084"/>
        <v/>
      </c>
      <c r="D230" t="str">
        <f t="shared" ref="D230" si="1234">IF(C230="","",COUNTIF(C226:C230,C230))</f>
        <v/>
      </c>
      <c r="E230" t="str">
        <f t="shared" si="1209"/>
        <v/>
      </c>
      <c r="F230" t="str">
        <f t="shared" si="1182"/>
        <v/>
      </c>
      <c r="G230" t="str">
        <f t="shared" ref="G230" si="1235">E226&amp;" - "&amp;E227&amp;" - "&amp;E228&amp;" - "&amp;E229&amp;" - "&amp;E230</f>
        <v xml:space="preserve">Björn - Guðmundur - Kjartan - Sveinbjörn - </v>
      </c>
      <c r="H230" t="str">
        <f t="shared" ref="H230" si="1236">IF(E226="","",E226&amp;" - "&amp;E227&amp;" - "&amp;E228&amp;" - "&amp;E229)</f>
        <v>Björn - Guðmundur - Kjartan - Sveinbjörn</v>
      </c>
      <c r="I230" t="str">
        <f t="shared" ref="I230" si="1237">IF(E226="","",E226&amp;" - "&amp;E227&amp;" - "&amp;E228)</f>
        <v>Björn - Guðmundur - Kjartan</v>
      </c>
      <c r="J230" t="str">
        <f t="shared" ref="J230" si="1238">IF(E226="","",E226&amp;" - "&amp;E227)</f>
        <v>Björn - Guðmundur</v>
      </c>
      <c r="K230" t="str">
        <f t="shared" ref="K230" si="1239">IF(E226="","",E226)</f>
        <v>Björn</v>
      </c>
    </row>
    <row r="231" spans="1:11" x14ac:dyDescent="0.2">
      <c r="A231">
        <f t="shared" si="1068"/>
        <v>38</v>
      </c>
      <c r="B231" t="str">
        <f t="shared" ref="B231" ca="1" si="1240">F226</f>
        <v>Björn - Guðmundur - Kjartan - Sveinbjörn</v>
      </c>
    </row>
    <row r="232" spans="1:11" x14ac:dyDescent="0.2">
      <c r="A232">
        <f t="shared" si="1068"/>
        <v>39</v>
      </c>
      <c r="B232" t="str">
        <f>IF(Nafnalisti!B234="","",Nafnalisti!B234)</f>
        <v/>
      </c>
      <c r="C232" t="str">
        <f t="shared" ref="C232" si="1241">IF(B232="","",LEFT(B232,FIND(" ",B232)-1))</f>
        <v/>
      </c>
      <c r="D232" t="str">
        <f t="shared" ref="D232" si="1242">IF(C232="","",COUNTIF(C232:C236,C232))</f>
        <v/>
      </c>
      <c r="E232" t="str">
        <f t="shared" ref="E232:E236" si="1243">IF(B232="","",IF(D232&lt;2,LEFT(B232,FIND(" ",B232)-1),LEFT(B232,FIND(" ",B232)+1)))</f>
        <v/>
      </c>
      <c r="F232" t="str">
        <f t="shared" ref="F232" ca="1" si="1244">IF(B232="","",OFFSET(F232,0,6-COUNTA(B232:B236)+COUNTIF(D232:D236,"")))</f>
        <v/>
      </c>
      <c r="G232" t="str">
        <f t="shared" ref="G232" si="1245">IF(E232="","",E232&amp;" - "&amp;E233&amp;" - "&amp;E234&amp;" - "&amp;E235&amp;" - "&amp;E236)</f>
        <v/>
      </c>
      <c r="H232" t="str">
        <f t="shared" ref="H232" si="1246">IF(E232="","",E232&amp;" - "&amp;E233&amp;" - "&amp;E234&amp;" - "&amp;E235)</f>
        <v/>
      </c>
      <c r="I232" t="str">
        <f t="shared" ref="I232" si="1247">IF(E232="","",E232&amp;" - "&amp;E233&amp;" - "&amp;E234)</f>
        <v/>
      </c>
      <c r="J232" t="str">
        <f t="shared" ref="J232" si="1248">IF(E232="","",E232&amp;" - "&amp;E233)</f>
        <v/>
      </c>
      <c r="K232" t="str">
        <f t="shared" ref="K232" si="1249">IF(E232="","",E232)</f>
        <v/>
      </c>
    </row>
    <row r="233" spans="1:11" x14ac:dyDescent="0.2">
      <c r="A233">
        <f t="shared" si="1068"/>
        <v>39</v>
      </c>
      <c r="B233" t="str">
        <f>IF(Nafnalisti!B235="","",Nafnalisti!B235)</f>
        <v/>
      </c>
      <c r="C233" t="str">
        <f t="shared" si="1084"/>
        <v/>
      </c>
      <c r="D233" t="str">
        <f t="shared" ref="D233" si="1250">IF(C233="","",COUNTIF(C232:C236,C233))</f>
        <v/>
      </c>
      <c r="E233" t="str">
        <f t="shared" si="1243"/>
        <v/>
      </c>
      <c r="F233" t="str">
        <f t="shared" si="1182"/>
        <v/>
      </c>
      <c r="G233" t="str">
        <f t="shared" ref="G233" si="1251">E232&amp;" - "&amp;E233&amp;" - "&amp;E234&amp;" - "&amp;E235&amp;" - "&amp;E236</f>
        <v xml:space="preserve"> -  -  -  - </v>
      </c>
      <c r="H233" t="str">
        <f t="shared" ref="H233" si="1252">IF(E232="","",E232&amp;" - "&amp;E233&amp;" - "&amp;E234&amp;" - "&amp;E235)</f>
        <v/>
      </c>
      <c r="I233" t="str">
        <f t="shared" ref="I233" si="1253">IF(E232="","",E232&amp;" - "&amp;E233&amp;" - "&amp;E234)</f>
        <v/>
      </c>
      <c r="J233" t="str">
        <f t="shared" ref="J233" si="1254">IF(E232="","",E232&amp;" - "&amp;E233)</f>
        <v/>
      </c>
      <c r="K233" t="str">
        <f t="shared" ref="K233" si="1255">IF(E232="","",E232)</f>
        <v/>
      </c>
    </row>
    <row r="234" spans="1:11" x14ac:dyDescent="0.2">
      <c r="A234">
        <f t="shared" si="1068"/>
        <v>39</v>
      </c>
      <c r="B234" t="str">
        <f>IF(Nafnalisti!B236="","",Nafnalisti!B236)</f>
        <v/>
      </c>
      <c r="C234" t="str">
        <f t="shared" si="1084"/>
        <v/>
      </c>
      <c r="D234" t="str">
        <f t="shared" ref="D234" si="1256">IF(C234="","",COUNTIF(C232:C236,C234))</f>
        <v/>
      </c>
      <c r="E234" t="str">
        <f t="shared" si="1243"/>
        <v/>
      </c>
      <c r="F234" t="str">
        <f t="shared" si="1182"/>
        <v/>
      </c>
      <c r="G234" t="str">
        <f t="shared" ref="G234" si="1257">E232&amp;" - "&amp;E233&amp;" - "&amp;E234&amp;" - "&amp;E235&amp;" - "&amp;E236</f>
        <v xml:space="preserve"> -  -  -  - </v>
      </c>
      <c r="H234" t="str">
        <f t="shared" ref="H234" si="1258">IF(E232="","",E232&amp;" - "&amp;E233&amp;" - "&amp;E234&amp;" - "&amp;E235)</f>
        <v/>
      </c>
      <c r="I234" t="str">
        <f t="shared" ref="I234" si="1259">IF(E232="","",E232&amp;" - "&amp;E233&amp;" - "&amp;E234)</f>
        <v/>
      </c>
      <c r="J234" t="str">
        <f t="shared" ref="J234" si="1260">IF(E232="","",E232&amp;" - "&amp;E233)</f>
        <v/>
      </c>
      <c r="K234" t="str">
        <f t="shared" ref="K234" si="1261">IF(E232="","",E232)</f>
        <v/>
      </c>
    </row>
    <row r="235" spans="1:11" x14ac:dyDescent="0.2">
      <c r="A235">
        <f t="shared" si="1068"/>
        <v>39</v>
      </c>
      <c r="B235" t="str">
        <f>IF(Nafnalisti!B237="","",Nafnalisti!B237)</f>
        <v/>
      </c>
      <c r="C235" t="str">
        <f t="shared" si="1084"/>
        <v/>
      </c>
      <c r="D235" t="str">
        <f t="shared" ref="D235" si="1262">IF(C235="","",COUNTIF(C232:C236,C235))</f>
        <v/>
      </c>
      <c r="E235" t="str">
        <f t="shared" si="1243"/>
        <v/>
      </c>
      <c r="F235" t="str">
        <f t="shared" si="1182"/>
        <v/>
      </c>
      <c r="G235" t="str">
        <f t="shared" ref="G235" si="1263">E232&amp;" - "&amp;E233&amp;" - "&amp;E234&amp;" - "&amp;E235&amp;" - "&amp;E236</f>
        <v xml:space="preserve"> -  -  -  - </v>
      </c>
      <c r="H235" t="str">
        <f t="shared" ref="H235" si="1264">IF(E232="","",E232&amp;" - "&amp;E233&amp;" - "&amp;E234&amp;" - "&amp;E235)</f>
        <v/>
      </c>
      <c r="I235" t="str">
        <f t="shared" ref="I235" si="1265">IF(E232="","",E232&amp;" - "&amp;E233&amp;" - "&amp;E234)</f>
        <v/>
      </c>
      <c r="J235" t="str">
        <f t="shared" ref="J235" si="1266">IF(E232="","",E232&amp;" - "&amp;E233)</f>
        <v/>
      </c>
      <c r="K235" t="str">
        <f t="shared" ref="K235" si="1267">IF(E232="","",E232)</f>
        <v/>
      </c>
    </row>
    <row r="236" spans="1:11" x14ac:dyDescent="0.2">
      <c r="A236">
        <f t="shared" si="1068"/>
        <v>39</v>
      </c>
      <c r="B236" t="str">
        <f>IF(Nafnalisti!B238="","",Nafnalisti!B238)</f>
        <v/>
      </c>
      <c r="C236" t="str">
        <f t="shared" si="1084"/>
        <v/>
      </c>
      <c r="D236" t="str">
        <f t="shared" ref="D236" si="1268">IF(C236="","",COUNTIF(C232:C236,C236))</f>
        <v/>
      </c>
      <c r="E236" t="str">
        <f t="shared" si="1243"/>
        <v/>
      </c>
      <c r="F236" t="str">
        <f t="shared" si="1182"/>
        <v/>
      </c>
      <c r="G236" t="str">
        <f t="shared" ref="G236" si="1269">E232&amp;" - "&amp;E233&amp;" - "&amp;E234&amp;" - "&amp;E235&amp;" - "&amp;E236</f>
        <v xml:space="preserve"> -  -  -  - </v>
      </c>
      <c r="H236" t="str">
        <f t="shared" ref="H236" si="1270">IF(E232="","",E232&amp;" - "&amp;E233&amp;" - "&amp;E234&amp;" - "&amp;E235)</f>
        <v/>
      </c>
      <c r="I236" t="str">
        <f t="shared" ref="I236" si="1271">IF(E232="","",E232&amp;" - "&amp;E233&amp;" - "&amp;E234)</f>
        <v/>
      </c>
      <c r="J236" t="str">
        <f t="shared" ref="J236" si="1272">IF(E232="","",E232&amp;" - "&amp;E233)</f>
        <v/>
      </c>
      <c r="K236" t="str">
        <f t="shared" ref="K236" si="1273">IF(E232="","",E232)</f>
        <v/>
      </c>
    </row>
    <row r="237" spans="1:11" x14ac:dyDescent="0.2">
      <c r="A237">
        <f t="shared" si="1068"/>
        <v>39</v>
      </c>
      <c r="B237" t="str">
        <f t="shared" ref="B237" ca="1" si="1274">F232</f>
        <v/>
      </c>
    </row>
    <row r="238" spans="1:11" x14ac:dyDescent="0.2">
      <c r="A238">
        <f t="shared" si="1068"/>
        <v>40</v>
      </c>
      <c r="B238" t="str">
        <f>IF(Nafnalisti!B240="","",Nafnalisti!B240)</f>
        <v/>
      </c>
      <c r="C238" t="str">
        <f t="shared" ref="C238" si="1275">IF(B238="","",LEFT(B238,FIND(" ",B238)-1))</f>
        <v/>
      </c>
      <c r="D238" t="str">
        <f t="shared" ref="D238" si="1276">IF(C238="","",COUNTIF(C238:C242,C238))</f>
        <v/>
      </c>
      <c r="E238" t="str">
        <f t="shared" ref="E238:E242" si="1277">IF(B238="","",IF(D238&lt;2,LEFT(B238,FIND(" ",B238)-1),LEFT(B238,FIND(" ",B238)+1)))</f>
        <v/>
      </c>
      <c r="F238" t="str">
        <f t="shared" ref="F238" ca="1" si="1278">IF(B238="","",OFFSET(F238,0,6-COUNTA(B238:B242)+COUNTIF(D238:D242,"")))</f>
        <v/>
      </c>
      <c r="G238" t="str">
        <f t="shared" ref="G238" si="1279">IF(E238="","",E238&amp;" - "&amp;E239&amp;" - "&amp;E240&amp;" - "&amp;E241&amp;" - "&amp;E242)</f>
        <v/>
      </c>
      <c r="H238" t="str">
        <f t="shared" ref="H238" si="1280">IF(E238="","",E238&amp;" - "&amp;E239&amp;" - "&amp;E240&amp;" - "&amp;E241)</f>
        <v/>
      </c>
      <c r="I238" t="str">
        <f t="shared" ref="I238" si="1281">IF(E238="","",E238&amp;" - "&amp;E239&amp;" - "&amp;E240)</f>
        <v/>
      </c>
      <c r="J238" t="str">
        <f t="shared" ref="J238" si="1282">IF(E238="","",E238&amp;" - "&amp;E239)</f>
        <v/>
      </c>
      <c r="K238" t="str">
        <f t="shared" ref="K238" si="1283">IF(E238="","",E238)</f>
        <v/>
      </c>
    </row>
    <row r="239" spans="1:11" x14ac:dyDescent="0.2">
      <c r="A239">
        <f t="shared" si="1068"/>
        <v>40</v>
      </c>
      <c r="B239" t="str">
        <f>IF(Nafnalisti!B241="","",Nafnalisti!B241)</f>
        <v/>
      </c>
      <c r="C239" t="str">
        <f t="shared" si="1084"/>
        <v/>
      </c>
      <c r="D239" t="str">
        <f t="shared" ref="D239" si="1284">IF(C239="","",COUNTIF(C238:C242,C239))</f>
        <v/>
      </c>
      <c r="E239" t="str">
        <f t="shared" si="1277"/>
        <v/>
      </c>
      <c r="F239" t="str">
        <f t="shared" si="1182"/>
        <v/>
      </c>
      <c r="G239" t="str">
        <f t="shared" ref="G239" si="1285">E238&amp;" - "&amp;E239&amp;" - "&amp;E240&amp;" - "&amp;E241&amp;" - "&amp;E242</f>
        <v xml:space="preserve"> -  -  -  - </v>
      </c>
      <c r="H239" t="str">
        <f t="shared" ref="H239" si="1286">IF(E238="","",E238&amp;" - "&amp;E239&amp;" - "&amp;E240&amp;" - "&amp;E241)</f>
        <v/>
      </c>
      <c r="I239" t="str">
        <f t="shared" ref="I239" si="1287">IF(E238="","",E238&amp;" - "&amp;E239&amp;" - "&amp;E240)</f>
        <v/>
      </c>
      <c r="J239" t="str">
        <f t="shared" ref="J239" si="1288">IF(E238="","",E238&amp;" - "&amp;E239)</f>
        <v/>
      </c>
      <c r="K239" t="str">
        <f t="shared" ref="K239" si="1289">IF(E238="","",E238)</f>
        <v/>
      </c>
    </row>
    <row r="240" spans="1:11" x14ac:dyDescent="0.2">
      <c r="A240">
        <f t="shared" si="1068"/>
        <v>40</v>
      </c>
      <c r="B240" t="str">
        <f>IF(Nafnalisti!B242="","",Nafnalisti!B242)</f>
        <v/>
      </c>
      <c r="C240" t="str">
        <f t="shared" si="1084"/>
        <v/>
      </c>
      <c r="D240" t="str">
        <f t="shared" ref="D240" si="1290">IF(C240="","",COUNTIF(C238:C242,C240))</f>
        <v/>
      </c>
      <c r="E240" t="str">
        <f t="shared" si="1277"/>
        <v/>
      </c>
      <c r="F240" t="str">
        <f t="shared" si="1182"/>
        <v/>
      </c>
      <c r="G240" t="str">
        <f t="shared" ref="G240" si="1291">E238&amp;" - "&amp;E239&amp;" - "&amp;E240&amp;" - "&amp;E241&amp;" - "&amp;E242</f>
        <v xml:space="preserve"> -  -  -  - </v>
      </c>
      <c r="H240" t="str">
        <f t="shared" ref="H240" si="1292">IF(E238="","",E238&amp;" - "&amp;E239&amp;" - "&amp;E240&amp;" - "&amp;E241)</f>
        <v/>
      </c>
      <c r="I240" t="str">
        <f t="shared" ref="I240" si="1293">IF(E238="","",E238&amp;" - "&amp;E239&amp;" - "&amp;E240)</f>
        <v/>
      </c>
      <c r="J240" t="str">
        <f t="shared" ref="J240" si="1294">IF(E238="","",E238&amp;" - "&amp;E239)</f>
        <v/>
      </c>
      <c r="K240" t="str">
        <f t="shared" ref="K240" si="1295">IF(E238="","",E238)</f>
        <v/>
      </c>
    </row>
    <row r="241" spans="1:11" x14ac:dyDescent="0.2">
      <c r="A241">
        <f t="shared" si="1068"/>
        <v>40</v>
      </c>
      <c r="B241" t="str">
        <f>IF(Nafnalisti!B243="","",Nafnalisti!B243)</f>
        <v/>
      </c>
      <c r="C241" t="str">
        <f t="shared" si="1084"/>
        <v/>
      </c>
      <c r="D241" t="str">
        <f t="shared" ref="D241" si="1296">IF(C241="","",COUNTIF(C238:C242,C241))</f>
        <v/>
      </c>
      <c r="E241" t="str">
        <f t="shared" si="1277"/>
        <v/>
      </c>
      <c r="F241" t="str">
        <f t="shared" si="1182"/>
        <v/>
      </c>
      <c r="G241" t="str">
        <f t="shared" ref="G241" si="1297">E238&amp;" - "&amp;E239&amp;" - "&amp;E240&amp;" - "&amp;E241&amp;" - "&amp;E242</f>
        <v xml:space="preserve"> -  -  -  - </v>
      </c>
      <c r="H241" t="str">
        <f t="shared" ref="H241" si="1298">IF(E238="","",E238&amp;" - "&amp;E239&amp;" - "&amp;E240&amp;" - "&amp;E241)</f>
        <v/>
      </c>
      <c r="I241" t="str">
        <f t="shared" ref="I241" si="1299">IF(E238="","",E238&amp;" - "&amp;E239&amp;" - "&amp;E240)</f>
        <v/>
      </c>
      <c r="J241" t="str">
        <f t="shared" ref="J241" si="1300">IF(E238="","",E238&amp;" - "&amp;E239)</f>
        <v/>
      </c>
      <c r="K241" t="str">
        <f t="shared" ref="K241" si="1301">IF(E238="","",E238)</f>
        <v/>
      </c>
    </row>
    <row r="242" spans="1:11" x14ac:dyDescent="0.2">
      <c r="A242">
        <f t="shared" si="1068"/>
        <v>40</v>
      </c>
      <c r="B242" t="str">
        <f>IF(Nafnalisti!B244="","",Nafnalisti!B244)</f>
        <v/>
      </c>
      <c r="C242" t="str">
        <f t="shared" si="1084"/>
        <v/>
      </c>
      <c r="D242" t="str">
        <f t="shared" ref="D242" si="1302">IF(C242="","",COUNTIF(C238:C242,C242))</f>
        <v/>
      </c>
      <c r="E242" t="str">
        <f t="shared" si="1277"/>
        <v/>
      </c>
      <c r="F242" t="str">
        <f t="shared" si="1182"/>
        <v/>
      </c>
      <c r="G242" t="str">
        <f t="shared" ref="G242" si="1303">E238&amp;" - "&amp;E239&amp;" - "&amp;E240&amp;" - "&amp;E241&amp;" - "&amp;E242</f>
        <v xml:space="preserve"> -  -  -  - </v>
      </c>
      <c r="H242" t="str">
        <f t="shared" ref="H242" si="1304">IF(E238="","",E238&amp;" - "&amp;E239&amp;" - "&amp;E240&amp;" - "&amp;E241)</f>
        <v/>
      </c>
      <c r="I242" t="str">
        <f t="shared" ref="I242" si="1305">IF(E238="","",E238&amp;" - "&amp;E239&amp;" - "&amp;E240)</f>
        <v/>
      </c>
      <c r="J242" t="str">
        <f t="shared" ref="J242" si="1306">IF(E238="","",E238&amp;" - "&amp;E239)</f>
        <v/>
      </c>
      <c r="K242" t="str">
        <f t="shared" ref="K242" si="1307">IF(E238="","",E238)</f>
        <v/>
      </c>
    </row>
    <row r="243" spans="1:11" x14ac:dyDescent="0.2">
      <c r="A243">
        <f t="shared" si="1068"/>
        <v>40</v>
      </c>
      <c r="B243" t="str">
        <f t="shared" ref="B243" ca="1" si="1308">F238</f>
        <v/>
      </c>
    </row>
    <row r="244" spans="1:11" x14ac:dyDescent="0.2">
      <c r="A244">
        <f t="shared" si="1068"/>
        <v>41</v>
      </c>
      <c r="B244" t="str">
        <f>IF(Nafnalisti!B246="","",Nafnalisti!B246)</f>
        <v>Ísleifur Jónsson</v>
      </c>
      <c r="C244" t="str">
        <f t="shared" ref="C244" si="1309">IF(B244="","",LEFT(B244,FIND(" ",B244)-1))</f>
        <v>Ísleifur</v>
      </c>
      <c r="D244">
        <f t="shared" ref="D244" si="1310">IF(C244="","",COUNTIF(C244:C248,C244))</f>
        <v>1</v>
      </c>
      <c r="E244" t="str">
        <f t="shared" ref="E244:E248" si="1311">IF(B244="","",IF(D244&lt;2,LEFT(B244,FIND(" ",B244)-1),LEFT(B244,FIND(" ",B244)+1)))</f>
        <v>Ísleifur</v>
      </c>
      <c r="F244" t="str">
        <f t="shared" ref="F244" ca="1" si="1312">IF(B244="","",OFFSET(F244,0,6-COUNTA(B244:B248)+COUNTIF(D244:D248,"")))</f>
        <v>Ísleifur - Rúnar - Sigurður - Valur</v>
      </c>
      <c r="G244" t="str">
        <f t="shared" ref="G244" si="1313">IF(E244="","",E244&amp;" - "&amp;E245&amp;" - "&amp;E246&amp;" - "&amp;E247&amp;" - "&amp;E248)</f>
        <v xml:space="preserve">Ísleifur - Rúnar - Sigurður - Valur - </v>
      </c>
      <c r="H244" t="str">
        <f t="shared" ref="H244" si="1314">IF(E244="","",E244&amp;" - "&amp;E245&amp;" - "&amp;E246&amp;" - "&amp;E247)</f>
        <v>Ísleifur - Rúnar - Sigurður - Valur</v>
      </c>
      <c r="I244" t="str">
        <f t="shared" ref="I244" si="1315">IF(E244="","",E244&amp;" - "&amp;E245&amp;" - "&amp;E246)</f>
        <v>Ísleifur - Rúnar - Sigurður</v>
      </c>
      <c r="J244" t="str">
        <f t="shared" ref="J244" si="1316">IF(E244="","",E244&amp;" - "&amp;E245)</f>
        <v>Ísleifur - Rúnar</v>
      </c>
      <c r="K244" t="str">
        <f t="shared" ref="K244" si="1317">IF(E244="","",E244)</f>
        <v>Ísleifur</v>
      </c>
    </row>
    <row r="245" spans="1:11" x14ac:dyDescent="0.2">
      <c r="A245">
        <f t="shared" si="1068"/>
        <v>41</v>
      </c>
      <c r="B245" t="str">
        <f>IF(Nafnalisti!B247="","",Nafnalisti!B247)</f>
        <v>Rúnar Guðmundsson</v>
      </c>
      <c r="C245" t="str">
        <f t="shared" si="1084"/>
        <v>Rúnar</v>
      </c>
      <c r="D245">
        <f t="shared" ref="D245" si="1318">IF(C245="","",COUNTIF(C244:C248,C245))</f>
        <v>1</v>
      </c>
      <c r="E245" t="str">
        <f t="shared" si="1311"/>
        <v>Rúnar</v>
      </c>
      <c r="F245" t="str">
        <f t="shared" ca="1" si="1182"/>
        <v>Ísleifur - Rúnar - Sigurður - Valur</v>
      </c>
      <c r="G245" t="str">
        <f t="shared" ref="G245" si="1319">E244&amp;" - "&amp;E245&amp;" - "&amp;E246&amp;" - "&amp;E247&amp;" - "&amp;E248</f>
        <v xml:space="preserve">Ísleifur - Rúnar - Sigurður - Valur - </v>
      </c>
      <c r="H245" t="str">
        <f t="shared" ref="H245" si="1320">IF(E244="","",E244&amp;" - "&amp;E245&amp;" - "&amp;E246&amp;" - "&amp;E247)</f>
        <v>Ísleifur - Rúnar - Sigurður - Valur</v>
      </c>
      <c r="I245" t="str">
        <f t="shared" ref="I245" si="1321">IF(E244="","",E244&amp;" - "&amp;E245&amp;" - "&amp;E246)</f>
        <v>Ísleifur - Rúnar - Sigurður</v>
      </c>
      <c r="J245" t="str">
        <f t="shared" ref="J245" si="1322">IF(E244="","",E244&amp;" - "&amp;E245)</f>
        <v>Ísleifur - Rúnar</v>
      </c>
      <c r="K245" t="str">
        <f t="shared" ref="K245" si="1323">IF(E244="","",E244)</f>
        <v>Ísleifur</v>
      </c>
    </row>
    <row r="246" spans="1:11" x14ac:dyDescent="0.2">
      <c r="A246">
        <f t="shared" si="1068"/>
        <v>41</v>
      </c>
      <c r="B246" t="str">
        <f>IF(Nafnalisti!B248="","",Nafnalisti!B248)</f>
        <v>Sigurður Óli Jensson</v>
      </c>
      <c r="C246" t="str">
        <f t="shared" si="1084"/>
        <v>Sigurður</v>
      </c>
      <c r="D246">
        <f t="shared" ref="D246" si="1324">IF(C246="","",COUNTIF(C244:C248,C246))</f>
        <v>1</v>
      </c>
      <c r="E246" t="str">
        <f t="shared" si="1311"/>
        <v>Sigurður</v>
      </c>
      <c r="F246" t="str">
        <f t="shared" ca="1" si="1182"/>
        <v>Ísleifur - Rúnar - Sigurður - Valur</v>
      </c>
      <c r="G246" t="str">
        <f t="shared" ref="G246" si="1325">E244&amp;" - "&amp;E245&amp;" - "&amp;E246&amp;" - "&amp;E247&amp;" - "&amp;E248</f>
        <v xml:space="preserve">Ísleifur - Rúnar - Sigurður - Valur - </v>
      </c>
      <c r="H246" t="str">
        <f t="shared" ref="H246" si="1326">IF(E244="","",E244&amp;" - "&amp;E245&amp;" - "&amp;E246&amp;" - "&amp;E247)</f>
        <v>Ísleifur - Rúnar - Sigurður - Valur</v>
      </c>
      <c r="I246" t="str">
        <f t="shared" ref="I246" si="1327">IF(E244="","",E244&amp;" - "&amp;E245&amp;" - "&amp;E246)</f>
        <v>Ísleifur - Rúnar - Sigurður</v>
      </c>
      <c r="J246" t="str">
        <f t="shared" ref="J246" si="1328">IF(E244="","",E244&amp;" - "&amp;E245)</f>
        <v>Ísleifur - Rúnar</v>
      </c>
      <c r="K246" t="str">
        <f t="shared" ref="K246" si="1329">IF(E244="","",E244)</f>
        <v>Ísleifur</v>
      </c>
    </row>
    <row r="247" spans="1:11" x14ac:dyDescent="0.2">
      <c r="A247">
        <f t="shared" si="1068"/>
        <v>41</v>
      </c>
      <c r="B247" t="str">
        <f>IF(Nafnalisti!B249="","",Nafnalisti!B249)</f>
        <v>Valur Jónatansson</v>
      </c>
      <c r="C247" t="str">
        <f t="shared" si="1084"/>
        <v>Valur</v>
      </c>
      <c r="D247">
        <f t="shared" ref="D247" si="1330">IF(C247="","",COUNTIF(C244:C248,C247))</f>
        <v>1</v>
      </c>
      <c r="E247" t="str">
        <f t="shared" si="1311"/>
        <v>Valur</v>
      </c>
      <c r="F247" t="str">
        <f t="shared" ca="1" si="1182"/>
        <v>Ísleifur - Rúnar - Sigurður - Valur</v>
      </c>
      <c r="G247" t="str">
        <f t="shared" ref="G247" si="1331">E244&amp;" - "&amp;E245&amp;" - "&amp;E246&amp;" - "&amp;E247&amp;" - "&amp;E248</f>
        <v xml:space="preserve">Ísleifur - Rúnar - Sigurður - Valur - </v>
      </c>
      <c r="H247" t="str">
        <f t="shared" ref="H247" si="1332">IF(E244="","",E244&amp;" - "&amp;E245&amp;" - "&amp;E246&amp;" - "&amp;E247)</f>
        <v>Ísleifur - Rúnar - Sigurður - Valur</v>
      </c>
      <c r="I247" t="str">
        <f t="shared" ref="I247" si="1333">IF(E244="","",E244&amp;" - "&amp;E245&amp;" - "&amp;E246)</f>
        <v>Ísleifur - Rúnar - Sigurður</v>
      </c>
      <c r="J247" t="str">
        <f t="shared" ref="J247" si="1334">IF(E244="","",E244&amp;" - "&amp;E245)</f>
        <v>Ísleifur - Rúnar</v>
      </c>
      <c r="K247" t="str">
        <f t="shared" ref="K247" si="1335">IF(E244="","",E244)</f>
        <v>Ísleifur</v>
      </c>
    </row>
    <row r="248" spans="1:11" x14ac:dyDescent="0.2">
      <c r="A248">
        <f t="shared" si="1068"/>
        <v>41</v>
      </c>
      <c r="B248" t="str">
        <f>IF(Nafnalisti!B250="","",Nafnalisti!B250)</f>
        <v/>
      </c>
      <c r="C248" t="str">
        <f t="shared" si="1084"/>
        <v/>
      </c>
      <c r="D248" t="str">
        <f t="shared" ref="D248" si="1336">IF(C248="","",COUNTIF(C244:C248,C248))</f>
        <v/>
      </c>
      <c r="E248" t="str">
        <f t="shared" si="1311"/>
        <v/>
      </c>
      <c r="F248" t="str">
        <f t="shared" si="1182"/>
        <v/>
      </c>
      <c r="G248" t="str">
        <f t="shared" ref="G248" si="1337">E244&amp;" - "&amp;E245&amp;" - "&amp;E246&amp;" - "&amp;E247&amp;" - "&amp;E248</f>
        <v xml:space="preserve">Ísleifur - Rúnar - Sigurður - Valur - </v>
      </c>
      <c r="H248" t="str">
        <f t="shared" ref="H248" si="1338">IF(E244="","",E244&amp;" - "&amp;E245&amp;" - "&amp;E246&amp;" - "&amp;E247)</f>
        <v>Ísleifur - Rúnar - Sigurður - Valur</v>
      </c>
      <c r="I248" t="str">
        <f t="shared" ref="I248" si="1339">IF(E244="","",E244&amp;" - "&amp;E245&amp;" - "&amp;E246)</f>
        <v>Ísleifur - Rúnar - Sigurður</v>
      </c>
      <c r="J248" t="str">
        <f t="shared" ref="J248" si="1340">IF(E244="","",E244&amp;" - "&amp;E245)</f>
        <v>Ísleifur - Rúnar</v>
      </c>
      <c r="K248" t="str">
        <f t="shared" ref="K248" si="1341">IF(E244="","",E244)</f>
        <v>Ísleifur</v>
      </c>
    </row>
    <row r="249" spans="1:11" x14ac:dyDescent="0.2">
      <c r="A249">
        <f t="shared" si="1068"/>
        <v>41</v>
      </c>
      <c r="B249" t="str">
        <f t="shared" ref="B249" ca="1" si="1342">F244</f>
        <v>Ísleifur - Rúnar - Sigurður - Valur</v>
      </c>
    </row>
    <row r="250" spans="1:11" x14ac:dyDescent="0.2">
      <c r="A250">
        <f t="shared" si="1068"/>
        <v>42</v>
      </c>
      <c r="B250" t="str">
        <f>IF(Nafnalisti!B252="","",Nafnalisti!B252)</f>
        <v>Guðjón Kristinn Sigurðsson</v>
      </c>
      <c r="C250" t="str">
        <f t="shared" ref="C250" si="1343">IF(B250="","",LEFT(B250,FIND(" ",B250)-1))</f>
        <v>Guðjón</v>
      </c>
      <c r="D250">
        <f t="shared" ref="D250" si="1344">IF(C250="","",COUNTIF(C250:C254,C250))</f>
        <v>1</v>
      </c>
      <c r="E250" t="str">
        <f t="shared" ref="E250:E254" si="1345">IF(B250="","",IF(D250&lt;2,LEFT(B250,FIND(" ",B250)-1),LEFT(B250,FIND(" ",B250)+1)))</f>
        <v>Guðjón</v>
      </c>
      <c r="F250" t="str">
        <f t="shared" ref="F250" ca="1" si="1346">IF(B250="","",OFFSET(F250,0,6-COUNTA(B250:B254)+COUNTIF(D250:D254,"")))</f>
        <v>Guðjón - Joao - Yngvi</v>
      </c>
      <c r="G250" t="str">
        <f t="shared" ref="G250" si="1347">IF(E250="","",E250&amp;" - "&amp;E251&amp;" - "&amp;E252&amp;" - "&amp;E253&amp;" - "&amp;E254)</f>
        <v xml:space="preserve">Guðjón - Joao - Yngvi -  - </v>
      </c>
      <c r="H250" t="str">
        <f t="shared" ref="H250" si="1348">IF(E250="","",E250&amp;" - "&amp;E251&amp;" - "&amp;E252&amp;" - "&amp;E253)</f>
        <v xml:space="preserve">Guðjón - Joao - Yngvi - </v>
      </c>
      <c r="I250" t="str">
        <f t="shared" ref="I250" si="1349">IF(E250="","",E250&amp;" - "&amp;E251&amp;" - "&amp;E252)</f>
        <v>Guðjón - Joao - Yngvi</v>
      </c>
      <c r="J250" t="str">
        <f t="shared" ref="J250" si="1350">IF(E250="","",E250&amp;" - "&amp;E251)</f>
        <v>Guðjón - Joao</v>
      </c>
      <c r="K250" t="str">
        <f t="shared" ref="K250" si="1351">IF(E250="","",E250)</f>
        <v>Guðjón</v>
      </c>
    </row>
    <row r="251" spans="1:11" x14ac:dyDescent="0.2">
      <c r="A251">
        <f t="shared" si="1068"/>
        <v>42</v>
      </c>
      <c r="B251" t="str">
        <f>IF(Nafnalisti!B253="","",Nafnalisti!B253)</f>
        <v>Joao Carlos Dias Emilio</v>
      </c>
      <c r="C251" t="str">
        <f t="shared" si="1084"/>
        <v>Joao</v>
      </c>
      <c r="D251">
        <f t="shared" ref="D251" si="1352">IF(C251="","",COUNTIF(C250:C254,C251))</f>
        <v>1</v>
      </c>
      <c r="E251" t="str">
        <f t="shared" si="1345"/>
        <v>Joao</v>
      </c>
      <c r="F251" t="str">
        <f t="shared" ca="1" si="1182"/>
        <v>Guðjón - Joao - Yngvi</v>
      </c>
      <c r="G251" t="str">
        <f t="shared" ref="G251" si="1353">E250&amp;" - "&amp;E251&amp;" - "&amp;E252&amp;" - "&amp;E253&amp;" - "&amp;E254</f>
        <v xml:space="preserve">Guðjón - Joao - Yngvi -  - </v>
      </c>
      <c r="H251" t="str">
        <f t="shared" ref="H251" si="1354">IF(E250="","",E250&amp;" - "&amp;E251&amp;" - "&amp;E252&amp;" - "&amp;E253)</f>
        <v xml:space="preserve">Guðjón - Joao - Yngvi - </v>
      </c>
      <c r="I251" t="str">
        <f t="shared" ref="I251" si="1355">IF(E250="","",E250&amp;" - "&amp;E251&amp;" - "&amp;E252)</f>
        <v>Guðjón - Joao - Yngvi</v>
      </c>
      <c r="J251" t="str">
        <f t="shared" ref="J251" si="1356">IF(E250="","",E250&amp;" - "&amp;E251)</f>
        <v>Guðjón - Joao</v>
      </c>
      <c r="K251" t="str">
        <f t="shared" ref="K251" si="1357">IF(E250="","",E250)</f>
        <v>Guðjón</v>
      </c>
    </row>
    <row r="252" spans="1:11" x14ac:dyDescent="0.2">
      <c r="A252">
        <f t="shared" si="1068"/>
        <v>42</v>
      </c>
      <c r="B252" t="str">
        <f>IF(Nafnalisti!B254="","",Nafnalisti!B254)</f>
        <v>Yngvi Rafn Gunnarsson</v>
      </c>
      <c r="C252" t="str">
        <f t="shared" si="1084"/>
        <v>Yngvi</v>
      </c>
      <c r="D252">
        <f t="shared" ref="D252" si="1358">IF(C252="","",COUNTIF(C250:C254,C252))</f>
        <v>1</v>
      </c>
      <c r="E252" t="str">
        <f t="shared" si="1345"/>
        <v>Yngvi</v>
      </c>
      <c r="F252" t="str">
        <f t="shared" ca="1" si="1182"/>
        <v>Guðjón - Joao - Yngvi</v>
      </c>
      <c r="G252" t="str">
        <f t="shared" ref="G252" si="1359">E250&amp;" - "&amp;E251&amp;" - "&amp;E252&amp;" - "&amp;E253&amp;" - "&amp;E254</f>
        <v xml:space="preserve">Guðjón - Joao - Yngvi -  - </v>
      </c>
      <c r="H252" t="str">
        <f t="shared" ref="H252" si="1360">IF(E250="","",E250&amp;" - "&amp;E251&amp;" - "&amp;E252&amp;" - "&amp;E253)</f>
        <v xml:space="preserve">Guðjón - Joao - Yngvi - </v>
      </c>
      <c r="I252" t="str">
        <f t="shared" ref="I252" si="1361">IF(E250="","",E250&amp;" - "&amp;E251&amp;" - "&amp;E252)</f>
        <v>Guðjón - Joao - Yngvi</v>
      </c>
      <c r="J252" t="str">
        <f t="shared" ref="J252" si="1362">IF(E250="","",E250&amp;" - "&amp;E251)</f>
        <v>Guðjón - Joao</v>
      </c>
      <c r="K252" t="str">
        <f t="shared" ref="K252" si="1363">IF(E250="","",E250)</f>
        <v>Guðjón</v>
      </c>
    </row>
    <row r="253" spans="1:11" x14ac:dyDescent="0.2">
      <c r="A253">
        <f t="shared" si="1068"/>
        <v>42</v>
      </c>
      <c r="B253" t="str">
        <f>IF(Nafnalisti!B255="","",Nafnalisti!B255)</f>
        <v/>
      </c>
      <c r="C253" t="str">
        <f t="shared" si="1084"/>
        <v/>
      </c>
      <c r="D253" t="str">
        <f t="shared" ref="D253" si="1364">IF(C253="","",COUNTIF(C250:C254,C253))</f>
        <v/>
      </c>
      <c r="E253" t="str">
        <f t="shared" si="1345"/>
        <v/>
      </c>
      <c r="F253" t="str">
        <f t="shared" si="1182"/>
        <v/>
      </c>
      <c r="G253" t="str">
        <f t="shared" ref="G253" si="1365">E250&amp;" - "&amp;E251&amp;" - "&amp;E252&amp;" - "&amp;E253&amp;" - "&amp;E254</f>
        <v xml:space="preserve">Guðjón - Joao - Yngvi -  - </v>
      </c>
      <c r="H253" t="str">
        <f t="shared" ref="H253" si="1366">IF(E250="","",E250&amp;" - "&amp;E251&amp;" - "&amp;E252&amp;" - "&amp;E253)</f>
        <v xml:space="preserve">Guðjón - Joao - Yngvi - </v>
      </c>
      <c r="I253" t="str">
        <f t="shared" ref="I253" si="1367">IF(E250="","",E250&amp;" - "&amp;E251&amp;" - "&amp;E252)</f>
        <v>Guðjón - Joao - Yngvi</v>
      </c>
      <c r="J253" t="str">
        <f t="shared" ref="J253" si="1368">IF(E250="","",E250&amp;" - "&amp;E251)</f>
        <v>Guðjón - Joao</v>
      </c>
      <c r="K253" t="str">
        <f t="shared" ref="K253" si="1369">IF(E250="","",E250)</f>
        <v>Guðjón</v>
      </c>
    </row>
    <row r="254" spans="1:11" x14ac:dyDescent="0.2">
      <c r="A254">
        <f t="shared" si="1068"/>
        <v>42</v>
      </c>
      <c r="B254" t="str">
        <f>IF(Nafnalisti!B256="","",Nafnalisti!B256)</f>
        <v/>
      </c>
      <c r="C254" t="str">
        <f t="shared" si="1084"/>
        <v/>
      </c>
      <c r="D254" t="str">
        <f t="shared" ref="D254" si="1370">IF(C254="","",COUNTIF(C250:C254,C254))</f>
        <v/>
      </c>
      <c r="E254" t="str">
        <f t="shared" si="1345"/>
        <v/>
      </c>
      <c r="F254" t="str">
        <f t="shared" si="1182"/>
        <v/>
      </c>
      <c r="G254" t="str">
        <f t="shared" ref="G254" si="1371">E250&amp;" - "&amp;E251&amp;" - "&amp;E252&amp;" - "&amp;E253&amp;" - "&amp;E254</f>
        <v xml:space="preserve">Guðjón - Joao - Yngvi -  - </v>
      </c>
      <c r="H254" t="str">
        <f t="shared" ref="H254" si="1372">IF(E250="","",E250&amp;" - "&amp;E251&amp;" - "&amp;E252&amp;" - "&amp;E253)</f>
        <v xml:space="preserve">Guðjón - Joao - Yngvi - </v>
      </c>
      <c r="I254" t="str">
        <f t="shared" ref="I254" si="1373">IF(E250="","",E250&amp;" - "&amp;E251&amp;" - "&amp;E252)</f>
        <v>Guðjón - Joao - Yngvi</v>
      </c>
      <c r="J254" t="str">
        <f t="shared" ref="J254" si="1374">IF(E250="","",E250&amp;" - "&amp;E251)</f>
        <v>Guðjón - Joao</v>
      </c>
      <c r="K254" t="str">
        <f t="shared" ref="K254" si="1375">IF(E250="","",E250)</f>
        <v>Guðjón</v>
      </c>
    </row>
    <row r="255" spans="1:11" x14ac:dyDescent="0.2">
      <c r="A255">
        <f t="shared" si="1068"/>
        <v>42</v>
      </c>
      <c r="B255" t="str">
        <f t="shared" ref="B255" ca="1" si="1376">F250</f>
        <v>Guðjón - Joao - Yngvi</v>
      </c>
    </row>
    <row r="256" spans="1:11" x14ac:dyDescent="0.2">
      <c r="A256">
        <f t="shared" si="1068"/>
        <v>43</v>
      </c>
      <c r="B256" t="str">
        <f>IF(Nafnalisti!B258="","",Nafnalisti!B258)</f>
        <v>Ágúst Líndal</v>
      </c>
      <c r="C256" t="str">
        <f t="shared" ref="C256" si="1377">IF(B256="","",LEFT(B256,FIND(" ",B256)-1))</f>
        <v>Ágúst</v>
      </c>
      <c r="D256">
        <f t="shared" ref="D256" si="1378">IF(C256="","",COUNTIF(C256:C260,C256))</f>
        <v>1</v>
      </c>
      <c r="E256" t="str">
        <f t="shared" ref="E256:E260" si="1379">IF(B256="","",IF(D256&lt;2,LEFT(B256,FIND(" ",B256)-1),LEFT(B256,FIND(" ",B256)+1)))</f>
        <v>Ágúst</v>
      </c>
      <c r="F256" t="str">
        <f t="shared" ref="F256" ca="1" si="1380">IF(B256="","",OFFSET(F256,0,6-COUNTA(B256:B260)+COUNTIF(D256:D260,"")))</f>
        <v>Ágúst - Geir - Jón - Walter</v>
      </c>
      <c r="G256" t="str">
        <f t="shared" ref="G256" si="1381">IF(E256="","",E256&amp;" - "&amp;E257&amp;" - "&amp;E258&amp;" - "&amp;E259&amp;" - "&amp;E260)</f>
        <v xml:space="preserve">Ágúst - Geir - Jón - Walter - </v>
      </c>
      <c r="H256" t="str">
        <f t="shared" ref="H256" si="1382">IF(E256="","",E256&amp;" - "&amp;E257&amp;" - "&amp;E258&amp;" - "&amp;E259)</f>
        <v>Ágúst - Geir - Jón - Walter</v>
      </c>
      <c r="I256" t="str">
        <f t="shared" ref="I256" si="1383">IF(E256="","",E256&amp;" - "&amp;E257&amp;" - "&amp;E258)</f>
        <v>Ágúst - Geir - Jón</v>
      </c>
      <c r="J256" t="str">
        <f t="shared" ref="J256" si="1384">IF(E256="","",E256&amp;" - "&amp;E257)</f>
        <v>Ágúst - Geir</v>
      </c>
      <c r="K256" t="str">
        <f t="shared" ref="K256" si="1385">IF(E256="","",E256)</f>
        <v>Ágúst</v>
      </c>
    </row>
    <row r="257" spans="1:11" x14ac:dyDescent="0.2">
      <c r="A257">
        <f t="shared" si="1068"/>
        <v>43</v>
      </c>
      <c r="B257" t="str">
        <f>IF(Nafnalisti!B259="","",Nafnalisti!B259)</f>
        <v>Geir Þorsteinsson</v>
      </c>
      <c r="C257" t="str">
        <f t="shared" si="1084"/>
        <v>Geir</v>
      </c>
      <c r="D257">
        <f t="shared" ref="D257" si="1386">IF(C257="","",COUNTIF(C256:C260,C257))</f>
        <v>1</v>
      </c>
      <c r="E257" t="str">
        <f t="shared" si="1379"/>
        <v>Geir</v>
      </c>
      <c r="F257" t="str">
        <f t="shared" ca="1" si="1182"/>
        <v>Ágúst - Geir - Jón - Walter</v>
      </c>
      <c r="G257" t="str">
        <f t="shared" ref="G257" si="1387">E256&amp;" - "&amp;E257&amp;" - "&amp;E258&amp;" - "&amp;E259&amp;" - "&amp;E260</f>
        <v xml:space="preserve">Ágúst - Geir - Jón - Walter - </v>
      </c>
      <c r="H257" t="str">
        <f t="shared" ref="H257" si="1388">IF(E256="","",E256&amp;" - "&amp;E257&amp;" - "&amp;E258&amp;" - "&amp;E259)</f>
        <v>Ágúst - Geir - Jón - Walter</v>
      </c>
      <c r="I257" t="str">
        <f t="shared" ref="I257" si="1389">IF(E256="","",E256&amp;" - "&amp;E257&amp;" - "&amp;E258)</f>
        <v>Ágúst - Geir - Jón</v>
      </c>
      <c r="J257" t="str">
        <f t="shared" ref="J257" si="1390">IF(E256="","",E256&amp;" - "&amp;E257)</f>
        <v>Ágúst - Geir</v>
      </c>
      <c r="K257" t="str">
        <f t="shared" ref="K257" si="1391">IF(E256="","",E256)</f>
        <v>Ágúst</v>
      </c>
    </row>
    <row r="258" spans="1:11" x14ac:dyDescent="0.2">
      <c r="A258">
        <f t="shared" si="1068"/>
        <v>43</v>
      </c>
      <c r="B258" t="str">
        <f>IF(Nafnalisti!B260="","",Nafnalisti!B260)</f>
        <v>Jón Sigurðsson</v>
      </c>
      <c r="C258" t="str">
        <f t="shared" si="1084"/>
        <v>Jón</v>
      </c>
      <c r="D258">
        <f t="shared" ref="D258" si="1392">IF(C258="","",COUNTIF(C256:C260,C258))</f>
        <v>1</v>
      </c>
      <c r="E258" t="str">
        <f t="shared" si="1379"/>
        <v>Jón</v>
      </c>
      <c r="F258" t="str">
        <f t="shared" ca="1" si="1182"/>
        <v>Ágúst - Geir - Jón - Walter</v>
      </c>
      <c r="G258" t="str">
        <f t="shared" ref="G258" si="1393">E256&amp;" - "&amp;E257&amp;" - "&amp;E258&amp;" - "&amp;E259&amp;" - "&amp;E260</f>
        <v xml:space="preserve">Ágúst - Geir - Jón - Walter - </v>
      </c>
      <c r="H258" t="str">
        <f t="shared" ref="H258" si="1394">IF(E256="","",E256&amp;" - "&amp;E257&amp;" - "&amp;E258&amp;" - "&amp;E259)</f>
        <v>Ágúst - Geir - Jón - Walter</v>
      </c>
      <c r="I258" t="str">
        <f t="shared" ref="I258" si="1395">IF(E256="","",E256&amp;" - "&amp;E257&amp;" - "&amp;E258)</f>
        <v>Ágúst - Geir - Jón</v>
      </c>
      <c r="J258" t="str">
        <f t="shared" ref="J258" si="1396">IF(E256="","",E256&amp;" - "&amp;E257)</f>
        <v>Ágúst - Geir</v>
      </c>
      <c r="K258" t="str">
        <f t="shared" ref="K258" si="1397">IF(E256="","",E256)</f>
        <v>Ágúst</v>
      </c>
    </row>
    <row r="259" spans="1:11" x14ac:dyDescent="0.2">
      <c r="A259">
        <f t="shared" si="1068"/>
        <v>43</v>
      </c>
      <c r="B259" t="str">
        <f>IF(Nafnalisti!B261="","",Nafnalisti!B261)</f>
        <v>Walter Hjartarson</v>
      </c>
      <c r="C259" t="str">
        <f t="shared" si="1084"/>
        <v>Walter</v>
      </c>
      <c r="D259">
        <f t="shared" ref="D259" si="1398">IF(C259="","",COUNTIF(C256:C260,C259))</f>
        <v>1</v>
      </c>
      <c r="E259" t="str">
        <f t="shared" si="1379"/>
        <v>Walter</v>
      </c>
      <c r="F259" t="str">
        <f t="shared" ca="1" si="1182"/>
        <v>Ágúst - Geir - Jón - Walter</v>
      </c>
      <c r="G259" t="str">
        <f t="shared" ref="G259" si="1399">E256&amp;" - "&amp;E257&amp;" - "&amp;E258&amp;" - "&amp;E259&amp;" - "&amp;E260</f>
        <v xml:space="preserve">Ágúst - Geir - Jón - Walter - </v>
      </c>
      <c r="H259" t="str">
        <f t="shared" ref="H259" si="1400">IF(E256="","",E256&amp;" - "&amp;E257&amp;" - "&amp;E258&amp;" - "&amp;E259)</f>
        <v>Ágúst - Geir - Jón - Walter</v>
      </c>
      <c r="I259" t="str">
        <f t="shared" ref="I259" si="1401">IF(E256="","",E256&amp;" - "&amp;E257&amp;" - "&amp;E258)</f>
        <v>Ágúst - Geir - Jón</v>
      </c>
      <c r="J259" t="str">
        <f t="shared" ref="J259" si="1402">IF(E256="","",E256&amp;" - "&amp;E257)</f>
        <v>Ágúst - Geir</v>
      </c>
      <c r="K259" t="str">
        <f t="shared" ref="K259" si="1403">IF(E256="","",E256)</f>
        <v>Ágúst</v>
      </c>
    </row>
    <row r="260" spans="1:11" x14ac:dyDescent="0.2">
      <c r="A260">
        <f t="shared" si="1068"/>
        <v>43</v>
      </c>
      <c r="B260" t="str">
        <f>IF(Nafnalisti!B262="","",Nafnalisti!B262)</f>
        <v/>
      </c>
      <c r="C260" t="str">
        <f t="shared" si="1084"/>
        <v/>
      </c>
      <c r="D260" t="str">
        <f t="shared" ref="D260" si="1404">IF(C260="","",COUNTIF(C256:C260,C260))</f>
        <v/>
      </c>
      <c r="E260" t="str">
        <f t="shared" si="1379"/>
        <v/>
      </c>
      <c r="F260" t="str">
        <f t="shared" si="1182"/>
        <v/>
      </c>
      <c r="G260" t="str">
        <f t="shared" ref="G260" si="1405">E256&amp;" - "&amp;E257&amp;" - "&amp;E258&amp;" - "&amp;E259&amp;" - "&amp;E260</f>
        <v xml:space="preserve">Ágúst - Geir - Jón - Walter - </v>
      </c>
      <c r="H260" t="str">
        <f t="shared" ref="H260" si="1406">IF(E256="","",E256&amp;" - "&amp;E257&amp;" - "&amp;E258&amp;" - "&amp;E259)</f>
        <v>Ágúst - Geir - Jón - Walter</v>
      </c>
      <c r="I260" t="str">
        <f t="shared" ref="I260" si="1407">IF(E256="","",E256&amp;" - "&amp;E257&amp;" - "&amp;E258)</f>
        <v>Ágúst - Geir - Jón</v>
      </c>
      <c r="J260" t="str">
        <f t="shared" ref="J260" si="1408">IF(E256="","",E256&amp;" - "&amp;E257)</f>
        <v>Ágúst - Geir</v>
      </c>
      <c r="K260" t="str">
        <f t="shared" ref="K260" si="1409">IF(E256="","",E256)</f>
        <v>Ágúst</v>
      </c>
    </row>
    <row r="261" spans="1:11" x14ac:dyDescent="0.2">
      <c r="A261">
        <f t="shared" si="1068"/>
        <v>43</v>
      </c>
      <c r="B261" t="str">
        <f t="shared" ref="B261" ca="1" si="1410">F256</f>
        <v>Ágúst - Geir - Jón - Walter</v>
      </c>
    </row>
    <row r="262" spans="1:11" x14ac:dyDescent="0.2">
      <c r="A262">
        <f t="shared" si="1068"/>
        <v>44</v>
      </c>
      <c r="B262" t="str">
        <f>IF(Nafnalisti!B264="","",Nafnalisti!B264)</f>
        <v/>
      </c>
      <c r="C262" t="str">
        <f t="shared" ref="C262" si="1411">IF(B262="","",LEFT(B262,FIND(" ",B262)-1))</f>
        <v/>
      </c>
      <c r="D262" t="str">
        <f t="shared" ref="D262" si="1412">IF(C262="","",COUNTIF(C262:C266,C262))</f>
        <v/>
      </c>
      <c r="E262" t="str">
        <f t="shared" ref="E262:E266" si="1413">IF(B262="","",IF(D262&lt;2,LEFT(B262,FIND(" ",B262)-1),LEFT(B262,FIND(" ",B262)+1)))</f>
        <v/>
      </c>
      <c r="F262" t="str">
        <f t="shared" ref="F262" ca="1" si="1414">IF(B262="","",OFFSET(F262,0,6-COUNTA(B262:B266)+COUNTIF(D262:D266,"")))</f>
        <v/>
      </c>
      <c r="G262" t="str">
        <f t="shared" ref="G262" si="1415">IF(E262="","",E262&amp;" - "&amp;E263&amp;" - "&amp;E264&amp;" - "&amp;E265&amp;" - "&amp;E266)</f>
        <v/>
      </c>
      <c r="H262" t="str">
        <f t="shared" ref="H262" si="1416">IF(E262="","",E262&amp;" - "&amp;E263&amp;" - "&amp;E264&amp;" - "&amp;E265)</f>
        <v/>
      </c>
      <c r="I262" t="str">
        <f t="shared" ref="I262" si="1417">IF(E262="","",E262&amp;" - "&amp;E263&amp;" - "&amp;E264)</f>
        <v/>
      </c>
      <c r="J262" t="str">
        <f t="shared" ref="J262" si="1418">IF(E262="","",E262&amp;" - "&amp;E263)</f>
        <v/>
      </c>
      <c r="K262" t="str">
        <f t="shared" ref="K262" si="1419">IF(E262="","",E262)</f>
        <v/>
      </c>
    </row>
    <row r="263" spans="1:11" x14ac:dyDescent="0.2">
      <c r="A263">
        <f t="shared" si="1068"/>
        <v>44</v>
      </c>
      <c r="B263" t="str">
        <f>IF(Nafnalisti!B265="","",Nafnalisti!B265)</f>
        <v/>
      </c>
      <c r="C263" t="str">
        <f t="shared" si="1084"/>
        <v/>
      </c>
      <c r="D263" t="str">
        <f t="shared" ref="D263" si="1420">IF(C263="","",COUNTIF(C262:C266,C263))</f>
        <v/>
      </c>
      <c r="E263" t="str">
        <f t="shared" si="1413"/>
        <v/>
      </c>
      <c r="F263" t="str">
        <f t="shared" si="1182"/>
        <v/>
      </c>
      <c r="G263" t="str">
        <f t="shared" ref="G263" si="1421">E262&amp;" - "&amp;E263&amp;" - "&amp;E264&amp;" - "&amp;E265&amp;" - "&amp;E266</f>
        <v xml:space="preserve"> -  -  -  - </v>
      </c>
      <c r="H263" t="str">
        <f t="shared" ref="H263" si="1422">IF(E262="","",E262&amp;" - "&amp;E263&amp;" - "&amp;E264&amp;" - "&amp;E265)</f>
        <v/>
      </c>
      <c r="I263" t="str">
        <f t="shared" ref="I263" si="1423">IF(E262="","",E262&amp;" - "&amp;E263&amp;" - "&amp;E264)</f>
        <v/>
      </c>
      <c r="J263" t="str">
        <f t="shared" ref="J263" si="1424">IF(E262="","",E262&amp;" - "&amp;E263)</f>
        <v/>
      </c>
      <c r="K263" t="str">
        <f t="shared" ref="K263" si="1425">IF(E262="","",E262)</f>
        <v/>
      </c>
    </row>
    <row r="264" spans="1:11" x14ac:dyDescent="0.2">
      <c r="A264">
        <f t="shared" si="1068"/>
        <v>44</v>
      </c>
      <c r="B264" t="str">
        <f>IF(Nafnalisti!B266="","",Nafnalisti!B266)</f>
        <v/>
      </c>
      <c r="C264" t="str">
        <f t="shared" si="1084"/>
        <v/>
      </c>
      <c r="D264" t="str">
        <f t="shared" ref="D264" si="1426">IF(C264="","",COUNTIF(C262:C266,C264))</f>
        <v/>
      </c>
      <c r="E264" t="str">
        <f t="shared" si="1413"/>
        <v/>
      </c>
      <c r="F264" t="str">
        <f t="shared" si="1182"/>
        <v/>
      </c>
      <c r="G264" t="str">
        <f t="shared" ref="G264" si="1427">E262&amp;" - "&amp;E263&amp;" - "&amp;E264&amp;" - "&amp;E265&amp;" - "&amp;E266</f>
        <v xml:space="preserve"> -  -  -  - </v>
      </c>
      <c r="H264" t="str">
        <f t="shared" ref="H264" si="1428">IF(E262="","",E262&amp;" - "&amp;E263&amp;" - "&amp;E264&amp;" - "&amp;E265)</f>
        <v/>
      </c>
      <c r="I264" t="str">
        <f t="shared" ref="I264" si="1429">IF(E262="","",E262&amp;" - "&amp;E263&amp;" - "&amp;E264)</f>
        <v/>
      </c>
      <c r="J264" t="str">
        <f t="shared" ref="J264" si="1430">IF(E262="","",E262&amp;" - "&amp;E263)</f>
        <v/>
      </c>
      <c r="K264" t="str">
        <f t="shared" ref="K264" si="1431">IF(E262="","",E262)</f>
        <v/>
      </c>
    </row>
    <row r="265" spans="1:11" x14ac:dyDescent="0.2">
      <c r="A265">
        <f t="shared" si="1068"/>
        <v>44</v>
      </c>
      <c r="B265" t="str">
        <f>IF(Nafnalisti!B267="","",Nafnalisti!B267)</f>
        <v/>
      </c>
      <c r="C265" t="str">
        <f t="shared" si="1084"/>
        <v/>
      </c>
      <c r="D265" t="str">
        <f t="shared" ref="D265" si="1432">IF(C265="","",COUNTIF(C262:C266,C265))</f>
        <v/>
      </c>
      <c r="E265" t="str">
        <f t="shared" si="1413"/>
        <v/>
      </c>
      <c r="F265" t="str">
        <f t="shared" si="1182"/>
        <v/>
      </c>
      <c r="G265" t="str">
        <f t="shared" ref="G265" si="1433">E262&amp;" - "&amp;E263&amp;" - "&amp;E264&amp;" - "&amp;E265&amp;" - "&amp;E266</f>
        <v xml:space="preserve"> -  -  -  - </v>
      </c>
      <c r="H265" t="str">
        <f t="shared" ref="H265" si="1434">IF(E262="","",E262&amp;" - "&amp;E263&amp;" - "&amp;E264&amp;" - "&amp;E265)</f>
        <v/>
      </c>
      <c r="I265" t="str">
        <f t="shared" ref="I265" si="1435">IF(E262="","",E262&amp;" - "&amp;E263&amp;" - "&amp;E264)</f>
        <v/>
      </c>
      <c r="J265" t="str">
        <f t="shared" ref="J265" si="1436">IF(E262="","",E262&amp;" - "&amp;E263)</f>
        <v/>
      </c>
      <c r="K265" t="str">
        <f t="shared" ref="K265" si="1437">IF(E262="","",E262)</f>
        <v/>
      </c>
    </row>
    <row r="266" spans="1:11" x14ac:dyDescent="0.2">
      <c r="A266">
        <f t="shared" ref="A266:A329" si="1438">+A260+1</f>
        <v>44</v>
      </c>
      <c r="B266" t="str">
        <f>IF(Nafnalisti!B268="","",Nafnalisti!B268)</f>
        <v/>
      </c>
      <c r="C266" t="str">
        <f t="shared" si="1084"/>
        <v/>
      </c>
      <c r="D266" t="str">
        <f t="shared" ref="D266" si="1439">IF(C266="","",COUNTIF(C262:C266,C266))</f>
        <v/>
      </c>
      <c r="E266" t="str">
        <f t="shared" si="1413"/>
        <v/>
      </c>
      <c r="F266" t="str">
        <f t="shared" si="1182"/>
        <v/>
      </c>
      <c r="G266" t="str">
        <f t="shared" ref="G266" si="1440">E262&amp;" - "&amp;E263&amp;" - "&amp;E264&amp;" - "&amp;E265&amp;" - "&amp;E266</f>
        <v xml:space="preserve"> -  -  -  - </v>
      </c>
      <c r="H266" t="str">
        <f t="shared" ref="H266" si="1441">IF(E262="","",E262&amp;" - "&amp;E263&amp;" - "&amp;E264&amp;" - "&amp;E265)</f>
        <v/>
      </c>
      <c r="I266" t="str">
        <f t="shared" ref="I266" si="1442">IF(E262="","",E262&amp;" - "&amp;E263&amp;" - "&amp;E264)</f>
        <v/>
      </c>
      <c r="J266" t="str">
        <f t="shared" ref="J266" si="1443">IF(E262="","",E262&amp;" - "&amp;E263)</f>
        <v/>
      </c>
      <c r="K266" t="str">
        <f t="shared" ref="K266" si="1444">IF(E262="","",E262)</f>
        <v/>
      </c>
    </row>
    <row r="267" spans="1:11" x14ac:dyDescent="0.2">
      <c r="A267">
        <f t="shared" si="1438"/>
        <v>44</v>
      </c>
      <c r="B267" t="str">
        <f t="shared" ref="B267" ca="1" si="1445">F262</f>
        <v/>
      </c>
    </row>
    <row r="268" spans="1:11" x14ac:dyDescent="0.2">
      <c r="A268">
        <f t="shared" si="1438"/>
        <v>45</v>
      </c>
      <c r="B268" t="str">
        <f>IF(Nafnalisti!B270="","",Nafnalisti!B270)</f>
        <v/>
      </c>
      <c r="C268" t="str">
        <f t="shared" ref="C268:C331" si="1446">IF(B268="","",LEFT(B268,FIND(" ",B268)-1))</f>
        <v/>
      </c>
      <c r="D268" t="str">
        <f t="shared" ref="D268" si="1447">IF(C268="","",COUNTIF(C268:C272,C268))</f>
        <v/>
      </c>
      <c r="E268" t="str">
        <f t="shared" ref="E268:E272" si="1448">IF(B268="","",IF(D268&lt;2,LEFT(B268,FIND(" ",B268)-1),LEFT(B268,FIND(" ",B268)+1)))</f>
        <v/>
      </c>
      <c r="F268" t="str">
        <f t="shared" ref="F268" ca="1" si="1449">IF(B268="","",OFFSET(F268,0,6-COUNTA(B268:B272)+COUNTIF(D268:D272,"")))</f>
        <v/>
      </c>
      <c r="G268" t="str">
        <f t="shared" ref="G268" si="1450">IF(E268="","",E268&amp;" - "&amp;E269&amp;" - "&amp;E270&amp;" - "&amp;E271&amp;" - "&amp;E272)</f>
        <v/>
      </c>
      <c r="H268" t="str">
        <f t="shared" ref="H268" si="1451">IF(E268="","",E268&amp;" - "&amp;E269&amp;" - "&amp;E270&amp;" - "&amp;E271)</f>
        <v/>
      </c>
      <c r="I268" t="str">
        <f t="shared" ref="I268" si="1452">IF(E268="","",E268&amp;" - "&amp;E269&amp;" - "&amp;E270)</f>
        <v/>
      </c>
      <c r="J268" t="str">
        <f t="shared" ref="J268" si="1453">IF(E268="","",E268&amp;" - "&amp;E269)</f>
        <v/>
      </c>
      <c r="K268" t="str">
        <f t="shared" ref="K268" si="1454">IF(E268="","",E268)</f>
        <v/>
      </c>
    </row>
    <row r="269" spans="1:11" x14ac:dyDescent="0.2">
      <c r="A269">
        <f t="shared" si="1438"/>
        <v>45</v>
      </c>
      <c r="B269" t="str">
        <f>IF(Nafnalisti!B271="","",Nafnalisti!B271)</f>
        <v/>
      </c>
      <c r="C269" t="str">
        <f t="shared" si="1446"/>
        <v/>
      </c>
      <c r="D269" t="str">
        <f t="shared" ref="D269" si="1455">IF(C269="","",COUNTIF(C268:C272,C269))</f>
        <v/>
      </c>
      <c r="E269" t="str">
        <f t="shared" si="1448"/>
        <v/>
      </c>
      <c r="F269" t="str">
        <f t="shared" si="1182"/>
        <v/>
      </c>
      <c r="G269" t="str">
        <f t="shared" ref="G269" si="1456">E268&amp;" - "&amp;E269&amp;" - "&amp;E270&amp;" - "&amp;E271&amp;" - "&amp;E272</f>
        <v xml:space="preserve"> -  -  -  - </v>
      </c>
      <c r="H269" t="str">
        <f t="shared" ref="H269" si="1457">IF(E268="","",E268&amp;" - "&amp;E269&amp;" - "&amp;E270&amp;" - "&amp;E271)</f>
        <v/>
      </c>
      <c r="I269" t="str">
        <f t="shared" ref="I269" si="1458">IF(E268="","",E268&amp;" - "&amp;E269&amp;" - "&amp;E270)</f>
        <v/>
      </c>
      <c r="J269" t="str">
        <f t="shared" ref="J269" si="1459">IF(E268="","",E268&amp;" - "&amp;E269)</f>
        <v/>
      </c>
      <c r="K269" t="str">
        <f t="shared" ref="K269" si="1460">IF(E268="","",E268)</f>
        <v/>
      </c>
    </row>
    <row r="270" spans="1:11" x14ac:dyDescent="0.2">
      <c r="A270">
        <f t="shared" si="1438"/>
        <v>45</v>
      </c>
      <c r="B270" t="str">
        <f>IF(Nafnalisti!B272="","",Nafnalisti!B272)</f>
        <v/>
      </c>
      <c r="C270" t="str">
        <f t="shared" si="1446"/>
        <v/>
      </c>
      <c r="D270" t="str">
        <f t="shared" ref="D270" si="1461">IF(C270="","",COUNTIF(C268:C272,C270))</f>
        <v/>
      </c>
      <c r="E270" t="str">
        <f t="shared" si="1448"/>
        <v/>
      </c>
      <c r="F270" t="str">
        <f t="shared" si="1182"/>
        <v/>
      </c>
      <c r="G270" t="str">
        <f t="shared" ref="G270" si="1462">E268&amp;" - "&amp;E269&amp;" - "&amp;E270&amp;" - "&amp;E271&amp;" - "&amp;E272</f>
        <v xml:space="preserve"> -  -  -  - </v>
      </c>
      <c r="H270" t="str">
        <f t="shared" ref="H270" si="1463">IF(E268="","",E268&amp;" - "&amp;E269&amp;" - "&amp;E270&amp;" - "&amp;E271)</f>
        <v/>
      </c>
      <c r="I270" t="str">
        <f t="shared" ref="I270" si="1464">IF(E268="","",E268&amp;" - "&amp;E269&amp;" - "&amp;E270)</f>
        <v/>
      </c>
      <c r="J270" t="str">
        <f t="shared" ref="J270" si="1465">IF(E268="","",E268&amp;" - "&amp;E269)</f>
        <v/>
      </c>
      <c r="K270" t="str">
        <f t="shared" ref="K270" si="1466">IF(E268="","",E268)</f>
        <v/>
      </c>
    </row>
    <row r="271" spans="1:11" x14ac:dyDescent="0.2">
      <c r="A271">
        <f t="shared" si="1438"/>
        <v>45</v>
      </c>
      <c r="B271" t="str">
        <f>IF(Nafnalisti!B273="","",Nafnalisti!B273)</f>
        <v/>
      </c>
      <c r="C271" t="str">
        <f t="shared" si="1446"/>
        <v/>
      </c>
      <c r="D271" t="str">
        <f t="shared" ref="D271" si="1467">IF(C271="","",COUNTIF(C268:C272,C271))</f>
        <v/>
      </c>
      <c r="E271" t="str">
        <f t="shared" si="1448"/>
        <v/>
      </c>
      <c r="F271" t="str">
        <f t="shared" si="1182"/>
        <v/>
      </c>
      <c r="G271" t="str">
        <f t="shared" ref="G271" si="1468">E268&amp;" - "&amp;E269&amp;" - "&amp;E270&amp;" - "&amp;E271&amp;" - "&amp;E272</f>
        <v xml:space="preserve"> -  -  -  - </v>
      </c>
      <c r="H271" t="str">
        <f t="shared" ref="H271" si="1469">IF(E268="","",E268&amp;" - "&amp;E269&amp;" - "&amp;E270&amp;" - "&amp;E271)</f>
        <v/>
      </c>
      <c r="I271" t="str">
        <f t="shared" ref="I271" si="1470">IF(E268="","",E268&amp;" - "&amp;E269&amp;" - "&amp;E270)</f>
        <v/>
      </c>
      <c r="J271" t="str">
        <f t="shared" ref="J271" si="1471">IF(E268="","",E268&amp;" - "&amp;E269)</f>
        <v/>
      </c>
      <c r="K271" t="str">
        <f t="shared" ref="K271" si="1472">IF(E268="","",E268)</f>
        <v/>
      </c>
    </row>
    <row r="272" spans="1:11" x14ac:dyDescent="0.2">
      <c r="A272">
        <f t="shared" si="1438"/>
        <v>45</v>
      </c>
      <c r="B272" t="str">
        <f>IF(Nafnalisti!B274="","",Nafnalisti!B274)</f>
        <v/>
      </c>
      <c r="C272" t="str">
        <f t="shared" si="1446"/>
        <v/>
      </c>
      <c r="D272" t="str">
        <f t="shared" ref="D272" si="1473">IF(C272="","",COUNTIF(C268:C272,C272))</f>
        <v/>
      </c>
      <c r="E272" t="str">
        <f t="shared" si="1448"/>
        <v/>
      </c>
      <c r="F272" t="str">
        <f t="shared" si="1182"/>
        <v/>
      </c>
      <c r="G272" t="str">
        <f t="shared" ref="G272" si="1474">E268&amp;" - "&amp;E269&amp;" - "&amp;E270&amp;" - "&amp;E271&amp;" - "&amp;E272</f>
        <v xml:space="preserve"> -  -  -  - </v>
      </c>
      <c r="H272" t="str">
        <f t="shared" ref="H272" si="1475">IF(E268="","",E268&amp;" - "&amp;E269&amp;" - "&amp;E270&amp;" - "&amp;E271)</f>
        <v/>
      </c>
      <c r="I272" t="str">
        <f t="shared" ref="I272" si="1476">IF(E268="","",E268&amp;" - "&amp;E269&amp;" - "&amp;E270)</f>
        <v/>
      </c>
      <c r="J272" t="str">
        <f t="shared" ref="J272" si="1477">IF(E268="","",E268&amp;" - "&amp;E269)</f>
        <v/>
      </c>
      <c r="K272" t="str">
        <f t="shared" ref="K272" si="1478">IF(E268="","",E268)</f>
        <v/>
      </c>
    </row>
    <row r="273" spans="1:11" x14ac:dyDescent="0.2">
      <c r="A273">
        <f t="shared" si="1438"/>
        <v>45</v>
      </c>
      <c r="B273" t="str">
        <f t="shared" ref="B273" ca="1" si="1479">F268</f>
        <v/>
      </c>
    </row>
    <row r="274" spans="1:11" x14ac:dyDescent="0.2">
      <c r="A274">
        <f t="shared" si="1438"/>
        <v>46</v>
      </c>
      <c r="B274" t="str">
        <f>IF(Nafnalisti!B276="","",Nafnalisti!B276)</f>
        <v>Gísli Bogason</v>
      </c>
      <c r="C274" t="str">
        <f t="shared" ref="C274" si="1480">IF(B274="","",LEFT(B274,FIND(" ",B274)-1))</f>
        <v>Gísli</v>
      </c>
      <c r="D274">
        <f t="shared" ref="D274" si="1481">IF(C274="","",COUNTIF(C274:C278,C274))</f>
        <v>1</v>
      </c>
      <c r="E274" t="str">
        <f t="shared" ref="E274:E278" si="1482">IF(B274="","",IF(D274&lt;2,LEFT(B274,FIND(" ",B274)-1),LEFT(B274,FIND(" ",B274)+1)))</f>
        <v>Gísli</v>
      </c>
      <c r="F274" t="str">
        <f t="shared" ref="F274" ca="1" si="1483">IF(B274="","",OFFSET(F274,0,6-COUNTA(B274:B278)+COUNTIF(D274:D278,"")))</f>
        <v>Gísli - Hjalti - Jón P - Jón K - Sigurbjörn</v>
      </c>
      <c r="G274" t="str">
        <f t="shared" ref="G274" si="1484">IF(E274="","",E274&amp;" - "&amp;E275&amp;" - "&amp;E276&amp;" - "&amp;E277&amp;" - "&amp;E278)</f>
        <v>Gísli - Hjalti - Jón P - Jón K - Sigurbjörn</v>
      </c>
      <c r="H274" t="str">
        <f t="shared" ref="H274" si="1485">IF(E274="","",E274&amp;" - "&amp;E275&amp;" - "&amp;E276&amp;" - "&amp;E277)</f>
        <v>Gísli - Hjalti - Jón P - Jón K</v>
      </c>
      <c r="I274" t="str">
        <f t="shared" ref="I274" si="1486">IF(E274="","",E274&amp;" - "&amp;E275&amp;" - "&amp;E276)</f>
        <v>Gísli - Hjalti - Jón P</v>
      </c>
      <c r="J274" t="str">
        <f t="shared" ref="J274" si="1487">IF(E274="","",E274&amp;" - "&amp;E275)</f>
        <v>Gísli - Hjalti</v>
      </c>
      <c r="K274" t="str">
        <f t="shared" ref="K274" si="1488">IF(E274="","",E274)</f>
        <v>Gísli</v>
      </c>
    </row>
    <row r="275" spans="1:11" x14ac:dyDescent="0.2">
      <c r="A275">
        <f t="shared" si="1438"/>
        <v>46</v>
      </c>
      <c r="B275" t="str">
        <f>IF(Nafnalisti!B277="","",Nafnalisti!B277)</f>
        <v>Hjalti Steinar Sigurbjörnsson</v>
      </c>
      <c r="C275" t="str">
        <f t="shared" si="1446"/>
        <v>Hjalti</v>
      </c>
      <c r="D275">
        <f t="shared" ref="D275" si="1489">IF(C275="","",COUNTIF(C274:C278,C275))</f>
        <v>1</v>
      </c>
      <c r="E275" t="str">
        <f t="shared" si="1482"/>
        <v>Hjalti</v>
      </c>
      <c r="F275" t="str">
        <f t="shared" ca="1" si="1182"/>
        <v>Gísli - Hjalti - Jón P - Jón K - Sigurbjörn</v>
      </c>
      <c r="G275" t="str">
        <f t="shared" ref="G275" si="1490">E274&amp;" - "&amp;E275&amp;" - "&amp;E276&amp;" - "&amp;E277&amp;" - "&amp;E278</f>
        <v>Gísli - Hjalti - Jón P - Jón K - Sigurbjörn</v>
      </c>
      <c r="H275" t="str">
        <f t="shared" ref="H275" si="1491">IF(E274="","",E274&amp;" - "&amp;E275&amp;" - "&amp;E276&amp;" - "&amp;E277)</f>
        <v>Gísli - Hjalti - Jón P - Jón K</v>
      </c>
      <c r="I275" t="str">
        <f t="shared" ref="I275" si="1492">IF(E274="","",E274&amp;" - "&amp;E275&amp;" - "&amp;E276)</f>
        <v>Gísli - Hjalti - Jón P</v>
      </c>
      <c r="J275" t="str">
        <f t="shared" ref="J275" si="1493">IF(E274="","",E274&amp;" - "&amp;E275)</f>
        <v>Gísli - Hjalti</v>
      </c>
      <c r="K275" t="str">
        <f t="shared" ref="K275" si="1494">IF(E274="","",E274)</f>
        <v>Gísli</v>
      </c>
    </row>
    <row r="276" spans="1:11" x14ac:dyDescent="0.2">
      <c r="A276">
        <f t="shared" si="1438"/>
        <v>46</v>
      </c>
      <c r="B276" t="str">
        <f>IF(Nafnalisti!B278="","",Nafnalisti!B278)</f>
        <v>Jón Pétur Guðbjörnsson</v>
      </c>
      <c r="C276" t="str">
        <f t="shared" si="1446"/>
        <v>Jón</v>
      </c>
      <c r="D276">
        <f t="shared" ref="D276" si="1495">IF(C276="","",COUNTIF(C274:C278,C276))</f>
        <v>2</v>
      </c>
      <c r="E276" t="str">
        <f t="shared" si="1482"/>
        <v>Jón P</v>
      </c>
      <c r="F276" t="str">
        <f t="shared" ca="1" si="1182"/>
        <v>Gísli - Hjalti - Jón P - Jón K - Sigurbjörn</v>
      </c>
      <c r="G276" t="str">
        <f t="shared" ref="G276" si="1496">E274&amp;" - "&amp;E275&amp;" - "&amp;E276&amp;" - "&amp;E277&amp;" - "&amp;E278</f>
        <v>Gísli - Hjalti - Jón P - Jón K - Sigurbjörn</v>
      </c>
      <c r="H276" t="str">
        <f t="shared" ref="H276" si="1497">IF(E274="","",E274&amp;" - "&amp;E275&amp;" - "&amp;E276&amp;" - "&amp;E277)</f>
        <v>Gísli - Hjalti - Jón P - Jón K</v>
      </c>
      <c r="I276" t="str">
        <f t="shared" ref="I276" si="1498">IF(E274="","",E274&amp;" - "&amp;E275&amp;" - "&amp;E276)</f>
        <v>Gísli - Hjalti - Jón P</v>
      </c>
      <c r="J276" t="str">
        <f t="shared" ref="J276" si="1499">IF(E274="","",E274&amp;" - "&amp;E275)</f>
        <v>Gísli - Hjalti</v>
      </c>
      <c r="K276" t="str">
        <f t="shared" ref="K276" si="1500">IF(E274="","",E274)</f>
        <v>Gísli</v>
      </c>
    </row>
    <row r="277" spans="1:11" x14ac:dyDescent="0.2">
      <c r="A277">
        <f t="shared" si="1438"/>
        <v>46</v>
      </c>
      <c r="B277" t="str">
        <f>IF(Nafnalisti!B279="","",Nafnalisti!B279)</f>
        <v>Jón Kjerúlf</v>
      </c>
      <c r="C277" t="str">
        <f t="shared" si="1446"/>
        <v>Jón</v>
      </c>
      <c r="D277">
        <f t="shared" ref="D277" si="1501">IF(C277="","",COUNTIF(C274:C278,C277))</f>
        <v>2</v>
      </c>
      <c r="E277" t="str">
        <f t="shared" si="1482"/>
        <v>Jón K</v>
      </c>
      <c r="F277" t="str">
        <f t="shared" ca="1" si="1182"/>
        <v>Gísli - Hjalti - Jón P - Jón K - Sigurbjörn</v>
      </c>
      <c r="G277" t="str">
        <f t="shared" ref="G277" si="1502">E274&amp;" - "&amp;E275&amp;" - "&amp;E276&amp;" - "&amp;E277&amp;" - "&amp;E278</f>
        <v>Gísli - Hjalti - Jón P - Jón K - Sigurbjörn</v>
      </c>
      <c r="H277" t="str">
        <f t="shared" ref="H277" si="1503">IF(E274="","",E274&amp;" - "&amp;E275&amp;" - "&amp;E276&amp;" - "&amp;E277)</f>
        <v>Gísli - Hjalti - Jón P - Jón K</v>
      </c>
      <c r="I277" t="str">
        <f t="shared" ref="I277" si="1504">IF(E274="","",E274&amp;" - "&amp;E275&amp;" - "&amp;E276)</f>
        <v>Gísli - Hjalti - Jón P</v>
      </c>
      <c r="J277" t="str">
        <f t="shared" ref="J277" si="1505">IF(E274="","",E274&amp;" - "&amp;E275)</f>
        <v>Gísli - Hjalti</v>
      </c>
      <c r="K277" t="str">
        <f t="shared" ref="K277" si="1506">IF(E274="","",E274)</f>
        <v>Gísli</v>
      </c>
    </row>
    <row r="278" spans="1:11" x14ac:dyDescent="0.2">
      <c r="A278">
        <f t="shared" si="1438"/>
        <v>46</v>
      </c>
      <c r="B278" t="str">
        <f>IF(Nafnalisti!B280="","",Nafnalisti!B280)</f>
        <v>Sigurbjörn Hjaltason</v>
      </c>
      <c r="C278" t="str">
        <f t="shared" si="1446"/>
        <v>Sigurbjörn</v>
      </c>
      <c r="D278">
        <f t="shared" ref="D278" si="1507">IF(C278="","",COUNTIF(C274:C278,C278))</f>
        <v>1</v>
      </c>
      <c r="E278" t="str">
        <f t="shared" si="1482"/>
        <v>Sigurbjörn</v>
      </c>
      <c r="F278" t="str">
        <f t="shared" ca="1" si="1182"/>
        <v>Gísli - Hjalti - Jón P - Jón K - Sigurbjörn</v>
      </c>
      <c r="G278" t="str">
        <f t="shared" ref="G278" si="1508">E274&amp;" - "&amp;E275&amp;" - "&amp;E276&amp;" - "&amp;E277&amp;" - "&amp;E278</f>
        <v>Gísli - Hjalti - Jón P - Jón K - Sigurbjörn</v>
      </c>
      <c r="H278" t="str">
        <f t="shared" ref="H278" si="1509">IF(E274="","",E274&amp;" - "&amp;E275&amp;" - "&amp;E276&amp;" - "&amp;E277)</f>
        <v>Gísli - Hjalti - Jón P - Jón K</v>
      </c>
      <c r="I278" t="str">
        <f t="shared" ref="I278" si="1510">IF(E274="","",E274&amp;" - "&amp;E275&amp;" - "&amp;E276)</f>
        <v>Gísli - Hjalti - Jón P</v>
      </c>
      <c r="J278" t="str">
        <f t="shared" ref="J278" si="1511">IF(E274="","",E274&amp;" - "&amp;E275)</f>
        <v>Gísli - Hjalti</v>
      </c>
      <c r="K278" t="str">
        <f t="shared" ref="K278" si="1512">IF(E274="","",E274)</f>
        <v>Gísli</v>
      </c>
    </row>
    <row r="279" spans="1:11" x14ac:dyDescent="0.2">
      <c r="A279">
        <f t="shared" si="1438"/>
        <v>46</v>
      </c>
      <c r="B279" t="str">
        <f t="shared" ref="B279" ca="1" si="1513">F274</f>
        <v>Gísli - Hjalti - Jón P - Jón K - Sigurbjörn</v>
      </c>
    </row>
    <row r="280" spans="1:11" x14ac:dyDescent="0.2">
      <c r="A280">
        <f t="shared" si="1438"/>
        <v>47</v>
      </c>
      <c r="B280" t="str">
        <f>IF(Nafnalisti!B282="","",Nafnalisti!B282)</f>
        <v/>
      </c>
      <c r="C280" t="str">
        <f t="shared" ref="C280" si="1514">IF(B280="","",LEFT(B280,FIND(" ",B280)-1))</f>
        <v/>
      </c>
      <c r="D280" t="str">
        <f t="shared" ref="D280" si="1515">IF(C280="","",COUNTIF(C280:C284,C280))</f>
        <v/>
      </c>
      <c r="E280" t="str">
        <f t="shared" ref="E280:E284" si="1516">IF(B280="","",IF(D280&lt;2,LEFT(B280,FIND(" ",B280)-1),LEFT(B280,FIND(" ",B280)+1)))</f>
        <v/>
      </c>
      <c r="F280" t="str">
        <f t="shared" ref="F280" ca="1" si="1517">IF(B280="","",OFFSET(F280,0,6-COUNTA(B280:B284)+COUNTIF(D280:D284,"")))</f>
        <v/>
      </c>
      <c r="G280" t="str">
        <f t="shared" ref="G280" si="1518">IF(E280="","",E280&amp;" - "&amp;E281&amp;" - "&amp;E282&amp;" - "&amp;E283&amp;" - "&amp;E284)</f>
        <v/>
      </c>
      <c r="H280" t="str">
        <f t="shared" ref="H280" si="1519">IF(E280="","",E280&amp;" - "&amp;E281&amp;" - "&amp;E282&amp;" - "&amp;E283)</f>
        <v/>
      </c>
      <c r="I280" t="str">
        <f t="shared" ref="I280" si="1520">IF(E280="","",E280&amp;" - "&amp;E281&amp;" - "&amp;E282)</f>
        <v/>
      </c>
      <c r="J280" t="str">
        <f t="shared" ref="J280" si="1521">IF(E280="","",E280&amp;" - "&amp;E281)</f>
        <v/>
      </c>
      <c r="K280" t="str">
        <f t="shared" ref="K280" si="1522">IF(E280="","",E280)</f>
        <v/>
      </c>
    </row>
    <row r="281" spans="1:11" x14ac:dyDescent="0.2">
      <c r="A281">
        <f t="shared" si="1438"/>
        <v>47</v>
      </c>
      <c r="B281" t="str">
        <f>IF(Nafnalisti!B283="","",Nafnalisti!B283)</f>
        <v/>
      </c>
      <c r="C281" t="str">
        <f t="shared" si="1446"/>
        <v/>
      </c>
      <c r="D281" t="str">
        <f t="shared" ref="D281" si="1523">IF(C281="","",COUNTIF(C280:C284,C281))</f>
        <v/>
      </c>
      <c r="E281" t="str">
        <f t="shared" si="1516"/>
        <v/>
      </c>
      <c r="F281" t="str">
        <f t="shared" si="1182"/>
        <v/>
      </c>
      <c r="G281" t="str">
        <f t="shared" ref="G281" si="1524">E280&amp;" - "&amp;E281&amp;" - "&amp;E282&amp;" - "&amp;E283&amp;" - "&amp;E284</f>
        <v xml:space="preserve"> -  -  -  - </v>
      </c>
      <c r="H281" t="str">
        <f t="shared" ref="H281" si="1525">IF(E280="","",E280&amp;" - "&amp;E281&amp;" - "&amp;E282&amp;" - "&amp;E283)</f>
        <v/>
      </c>
      <c r="I281" t="str">
        <f t="shared" ref="I281" si="1526">IF(E280="","",E280&amp;" - "&amp;E281&amp;" - "&amp;E282)</f>
        <v/>
      </c>
      <c r="J281" t="str">
        <f t="shared" ref="J281" si="1527">IF(E280="","",E280&amp;" - "&amp;E281)</f>
        <v/>
      </c>
      <c r="K281" t="str">
        <f t="shared" ref="K281" si="1528">IF(E280="","",E280)</f>
        <v/>
      </c>
    </row>
    <row r="282" spans="1:11" x14ac:dyDescent="0.2">
      <c r="A282">
        <f t="shared" si="1438"/>
        <v>47</v>
      </c>
      <c r="B282" t="str">
        <f>IF(Nafnalisti!B284="","",Nafnalisti!B284)</f>
        <v/>
      </c>
      <c r="C282" t="str">
        <f t="shared" si="1446"/>
        <v/>
      </c>
      <c r="D282" t="str">
        <f t="shared" ref="D282" si="1529">IF(C282="","",COUNTIF(C280:C284,C282))</f>
        <v/>
      </c>
      <c r="E282" t="str">
        <f t="shared" si="1516"/>
        <v/>
      </c>
      <c r="F282" t="str">
        <f t="shared" si="1182"/>
        <v/>
      </c>
      <c r="G282" t="str">
        <f t="shared" ref="G282" si="1530">E280&amp;" - "&amp;E281&amp;" - "&amp;E282&amp;" - "&amp;E283&amp;" - "&amp;E284</f>
        <v xml:space="preserve"> -  -  -  - </v>
      </c>
      <c r="H282" t="str">
        <f t="shared" ref="H282" si="1531">IF(E280="","",E280&amp;" - "&amp;E281&amp;" - "&amp;E282&amp;" - "&amp;E283)</f>
        <v/>
      </c>
      <c r="I282" t="str">
        <f t="shared" ref="I282" si="1532">IF(E280="","",E280&amp;" - "&amp;E281&amp;" - "&amp;E282)</f>
        <v/>
      </c>
      <c r="J282" t="str">
        <f t="shared" ref="J282" si="1533">IF(E280="","",E280&amp;" - "&amp;E281)</f>
        <v/>
      </c>
      <c r="K282" t="str">
        <f t="shared" ref="K282" si="1534">IF(E280="","",E280)</f>
        <v/>
      </c>
    </row>
    <row r="283" spans="1:11" x14ac:dyDescent="0.2">
      <c r="A283">
        <f t="shared" si="1438"/>
        <v>47</v>
      </c>
      <c r="B283" t="str">
        <f>IF(Nafnalisti!B285="","",Nafnalisti!B285)</f>
        <v/>
      </c>
      <c r="C283" t="str">
        <f t="shared" si="1446"/>
        <v/>
      </c>
      <c r="D283" t="str">
        <f t="shared" ref="D283" si="1535">IF(C283="","",COUNTIF(C280:C284,C283))</f>
        <v/>
      </c>
      <c r="E283" t="str">
        <f t="shared" si="1516"/>
        <v/>
      </c>
      <c r="F283" t="str">
        <f t="shared" si="1182"/>
        <v/>
      </c>
      <c r="G283" t="str">
        <f t="shared" ref="G283" si="1536">E280&amp;" - "&amp;E281&amp;" - "&amp;E282&amp;" - "&amp;E283&amp;" - "&amp;E284</f>
        <v xml:space="preserve"> -  -  -  - </v>
      </c>
      <c r="H283" t="str">
        <f t="shared" ref="H283" si="1537">IF(E280="","",E280&amp;" - "&amp;E281&amp;" - "&amp;E282&amp;" - "&amp;E283)</f>
        <v/>
      </c>
      <c r="I283" t="str">
        <f t="shared" ref="I283" si="1538">IF(E280="","",E280&amp;" - "&amp;E281&amp;" - "&amp;E282)</f>
        <v/>
      </c>
      <c r="J283" t="str">
        <f t="shared" ref="J283" si="1539">IF(E280="","",E280&amp;" - "&amp;E281)</f>
        <v/>
      </c>
      <c r="K283" t="str">
        <f t="shared" ref="K283" si="1540">IF(E280="","",E280)</f>
        <v/>
      </c>
    </row>
    <row r="284" spans="1:11" x14ac:dyDescent="0.2">
      <c r="A284">
        <f t="shared" si="1438"/>
        <v>47</v>
      </c>
      <c r="B284" t="str">
        <f>IF(Nafnalisti!B286="","",Nafnalisti!B286)</f>
        <v/>
      </c>
      <c r="C284" t="str">
        <f t="shared" si="1446"/>
        <v/>
      </c>
      <c r="D284" t="str">
        <f t="shared" ref="D284" si="1541">IF(C284="","",COUNTIF(C280:C284,C284))</f>
        <v/>
      </c>
      <c r="E284" t="str">
        <f t="shared" si="1516"/>
        <v/>
      </c>
      <c r="F284" t="str">
        <f t="shared" si="1182"/>
        <v/>
      </c>
      <c r="G284" t="str">
        <f t="shared" ref="G284" si="1542">E280&amp;" - "&amp;E281&amp;" - "&amp;E282&amp;" - "&amp;E283&amp;" - "&amp;E284</f>
        <v xml:space="preserve"> -  -  -  - </v>
      </c>
      <c r="H284" t="str">
        <f t="shared" ref="H284" si="1543">IF(E280="","",E280&amp;" - "&amp;E281&amp;" - "&amp;E282&amp;" - "&amp;E283)</f>
        <v/>
      </c>
      <c r="I284" t="str">
        <f t="shared" ref="I284" si="1544">IF(E280="","",E280&amp;" - "&amp;E281&amp;" - "&amp;E282)</f>
        <v/>
      </c>
      <c r="J284" t="str">
        <f t="shared" ref="J284" si="1545">IF(E280="","",E280&amp;" - "&amp;E281)</f>
        <v/>
      </c>
      <c r="K284" t="str">
        <f t="shared" ref="K284" si="1546">IF(E280="","",E280)</f>
        <v/>
      </c>
    </row>
    <row r="285" spans="1:11" x14ac:dyDescent="0.2">
      <c r="A285">
        <f t="shared" si="1438"/>
        <v>47</v>
      </c>
      <c r="B285" t="str">
        <f t="shared" ref="B285" ca="1" si="1547">F280</f>
        <v/>
      </c>
    </row>
    <row r="286" spans="1:11" x14ac:dyDescent="0.2">
      <c r="A286">
        <f t="shared" si="1438"/>
        <v>48</v>
      </c>
      <c r="B286" t="str">
        <f>IF(Nafnalisti!B288="","",Nafnalisti!B288)</f>
        <v/>
      </c>
      <c r="C286" t="str">
        <f t="shared" ref="C286" si="1548">IF(B286="","",LEFT(B286,FIND(" ",B286)-1))</f>
        <v/>
      </c>
      <c r="D286" t="str">
        <f t="shared" ref="D286" si="1549">IF(C286="","",COUNTIF(C286:C290,C286))</f>
        <v/>
      </c>
      <c r="E286" t="str">
        <f t="shared" ref="E286:E290" si="1550">IF(B286="","",IF(D286&lt;2,LEFT(B286,FIND(" ",B286)-1),LEFT(B286,FIND(" ",B286)+1)))</f>
        <v/>
      </c>
      <c r="F286" t="str">
        <f t="shared" ref="F286" ca="1" si="1551">IF(B286="","",OFFSET(F286,0,6-COUNTA(B286:B290)+COUNTIF(D286:D290,"")))</f>
        <v/>
      </c>
      <c r="G286" t="str">
        <f t="shared" ref="G286" si="1552">IF(E286="","",E286&amp;" - "&amp;E287&amp;" - "&amp;E288&amp;" - "&amp;E289&amp;" - "&amp;E290)</f>
        <v/>
      </c>
      <c r="H286" t="str">
        <f t="shared" ref="H286" si="1553">IF(E286="","",E286&amp;" - "&amp;E287&amp;" - "&amp;E288&amp;" - "&amp;E289)</f>
        <v/>
      </c>
      <c r="I286" t="str">
        <f t="shared" ref="I286" si="1554">IF(E286="","",E286&amp;" - "&amp;E287&amp;" - "&amp;E288)</f>
        <v/>
      </c>
      <c r="J286" t="str">
        <f t="shared" ref="J286" si="1555">IF(E286="","",E286&amp;" - "&amp;E287)</f>
        <v/>
      </c>
      <c r="K286" t="str">
        <f t="shared" ref="K286" si="1556">IF(E286="","",E286)</f>
        <v/>
      </c>
    </row>
    <row r="287" spans="1:11" x14ac:dyDescent="0.2">
      <c r="A287">
        <f t="shared" si="1438"/>
        <v>48</v>
      </c>
      <c r="B287" t="str">
        <f>IF(Nafnalisti!B289="","",Nafnalisti!B289)</f>
        <v/>
      </c>
      <c r="C287" t="str">
        <f t="shared" si="1446"/>
        <v/>
      </c>
      <c r="D287" t="str">
        <f t="shared" ref="D287" si="1557">IF(C287="","",COUNTIF(C286:C290,C287))</f>
        <v/>
      </c>
      <c r="E287" t="str">
        <f t="shared" si="1550"/>
        <v/>
      </c>
      <c r="F287" t="str">
        <f t="shared" ref="F287:F350" si="1558">IF(B287="","",F286)</f>
        <v/>
      </c>
      <c r="G287" t="str">
        <f t="shared" ref="G287" si="1559">E286&amp;" - "&amp;E287&amp;" - "&amp;E288&amp;" - "&amp;E289&amp;" - "&amp;E290</f>
        <v xml:space="preserve"> -  -  -  - </v>
      </c>
      <c r="H287" t="str">
        <f t="shared" ref="H287" si="1560">IF(E286="","",E286&amp;" - "&amp;E287&amp;" - "&amp;E288&amp;" - "&amp;E289)</f>
        <v/>
      </c>
      <c r="I287" t="str">
        <f t="shared" ref="I287" si="1561">IF(E286="","",E286&amp;" - "&amp;E287&amp;" - "&amp;E288)</f>
        <v/>
      </c>
      <c r="J287" t="str">
        <f t="shared" ref="J287" si="1562">IF(E286="","",E286&amp;" - "&amp;E287)</f>
        <v/>
      </c>
      <c r="K287" t="str">
        <f t="shared" ref="K287" si="1563">IF(E286="","",E286)</f>
        <v/>
      </c>
    </row>
    <row r="288" spans="1:11" x14ac:dyDescent="0.2">
      <c r="A288">
        <f t="shared" si="1438"/>
        <v>48</v>
      </c>
      <c r="B288" t="str">
        <f>IF(Nafnalisti!B290="","",Nafnalisti!B290)</f>
        <v/>
      </c>
      <c r="C288" t="str">
        <f t="shared" si="1446"/>
        <v/>
      </c>
      <c r="D288" t="str">
        <f t="shared" ref="D288" si="1564">IF(C288="","",COUNTIF(C286:C290,C288))</f>
        <v/>
      </c>
      <c r="E288" t="str">
        <f t="shared" si="1550"/>
        <v/>
      </c>
      <c r="F288" t="str">
        <f t="shared" si="1558"/>
        <v/>
      </c>
      <c r="G288" t="str">
        <f t="shared" ref="G288" si="1565">E286&amp;" - "&amp;E287&amp;" - "&amp;E288&amp;" - "&amp;E289&amp;" - "&amp;E290</f>
        <v xml:space="preserve"> -  -  -  - </v>
      </c>
      <c r="H288" t="str">
        <f t="shared" ref="H288" si="1566">IF(E286="","",E286&amp;" - "&amp;E287&amp;" - "&amp;E288&amp;" - "&amp;E289)</f>
        <v/>
      </c>
      <c r="I288" t="str">
        <f t="shared" ref="I288" si="1567">IF(E286="","",E286&amp;" - "&amp;E287&amp;" - "&amp;E288)</f>
        <v/>
      </c>
      <c r="J288" t="str">
        <f t="shared" ref="J288" si="1568">IF(E286="","",E286&amp;" - "&amp;E287)</f>
        <v/>
      </c>
      <c r="K288" t="str">
        <f t="shared" ref="K288" si="1569">IF(E286="","",E286)</f>
        <v/>
      </c>
    </row>
    <row r="289" spans="1:11" x14ac:dyDescent="0.2">
      <c r="A289">
        <f t="shared" si="1438"/>
        <v>48</v>
      </c>
      <c r="B289" t="str">
        <f>IF(Nafnalisti!B291="","",Nafnalisti!B291)</f>
        <v/>
      </c>
      <c r="C289" t="str">
        <f t="shared" si="1446"/>
        <v/>
      </c>
      <c r="D289" t="str">
        <f t="shared" ref="D289" si="1570">IF(C289="","",COUNTIF(C286:C290,C289))</f>
        <v/>
      </c>
      <c r="E289" t="str">
        <f t="shared" si="1550"/>
        <v/>
      </c>
      <c r="F289" t="str">
        <f t="shared" si="1558"/>
        <v/>
      </c>
      <c r="G289" t="str">
        <f t="shared" ref="G289" si="1571">E286&amp;" - "&amp;E287&amp;" - "&amp;E288&amp;" - "&amp;E289&amp;" - "&amp;E290</f>
        <v xml:space="preserve"> -  -  -  - </v>
      </c>
      <c r="H289" t="str">
        <f t="shared" ref="H289" si="1572">IF(E286="","",E286&amp;" - "&amp;E287&amp;" - "&amp;E288&amp;" - "&amp;E289)</f>
        <v/>
      </c>
      <c r="I289" t="str">
        <f t="shared" ref="I289" si="1573">IF(E286="","",E286&amp;" - "&amp;E287&amp;" - "&amp;E288)</f>
        <v/>
      </c>
      <c r="J289" t="str">
        <f t="shared" ref="J289" si="1574">IF(E286="","",E286&amp;" - "&amp;E287)</f>
        <v/>
      </c>
      <c r="K289" t="str">
        <f t="shared" ref="K289" si="1575">IF(E286="","",E286)</f>
        <v/>
      </c>
    </row>
    <row r="290" spans="1:11" x14ac:dyDescent="0.2">
      <c r="A290">
        <f t="shared" si="1438"/>
        <v>48</v>
      </c>
      <c r="B290" t="str">
        <f>IF(Nafnalisti!B292="","",Nafnalisti!B292)</f>
        <v/>
      </c>
      <c r="C290" t="str">
        <f t="shared" si="1446"/>
        <v/>
      </c>
      <c r="D290" t="str">
        <f t="shared" ref="D290" si="1576">IF(C290="","",COUNTIF(C286:C290,C290))</f>
        <v/>
      </c>
      <c r="E290" t="str">
        <f t="shared" si="1550"/>
        <v/>
      </c>
      <c r="F290" t="str">
        <f t="shared" si="1558"/>
        <v/>
      </c>
      <c r="G290" t="str">
        <f t="shared" ref="G290" si="1577">E286&amp;" - "&amp;E287&amp;" - "&amp;E288&amp;" - "&amp;E289&amp;" - "&amp;E290</f>
        <v xml:space="preserve"> -  -  -  - </v>
      </c>
      <c r="H290" t="str">
        <f t="shared" ref="H290" si="1578">IF(E286="","",E286&amp;" - "&amp;E287&amp;" - "&amp;E288&amp;" - "&amp;E289)</f>
        <v/>
      </c>
      <c r="I290" t="str">
        <f t="shared" ref="I290" si="1579">IF(E286="","",E286&amp;" - "&amp;E287&amp;" - "&amp;E288)</f>
        <v/>
      </c>
      <c r="J290" t="str">
        <f t="shared" ref="J290" si="1580">IF(E286="","",E286&amp;" - "&amp;E287)</f>
        <v/>
      </c>
      <c r="K290" t="str">
        <f t="shared" ref="K290" si="1581">IF(E286="","",E286)</f>
        <v/>
      </c>
    </row>
    <row r="291" spans="1:11" x14ac:dyDescent="0.2">
      <c r="A291">
        <f t="shared" si="1438"/>
        <v>48</v>
      </c>
      <c r="B291" t="str">
        <f t="shared" ref="B291" ca="1" si="1582">F286</f>
        <v/>
      </c>
    </row>
    <row r="292" spans="1:11" x14ac:dyDescent="0.2">
      <c r="A292">
        <f t="shared" si="1438"/>
        <v>49</v>
      </c>
      <c r="B292" t="str">
        <f>IF(Nafnalisti!B294="","",Nafnalisti!B294)</f>
        <v/>
      </c>
      <c r="C292" t="str">
        <f t="shared" ref="C292" si="1583">IF(B292="","",LEFT(B292,FIND(" ",B292)-1))</f>
        <v/>
      </c>
      <c r="D292" t="str">
        <f t="shared" ref="D292" si="1584">IF(C292="","",COUNTIF(C292:C296,C292))</f>
        <v/>
      </c>
      <c r="E292" t="str">
        <f t="shared" ref="E292:E296" si="1585">IF(B292="","",IF(D292&lt;2,LEFT(B292,FIND(" ",B292)-1),LEFT(B292,FIND(" ",B292)+1)))</f>
        <v/>
      </c>
      <c r="F292" t="str">
        <f t="shared" ref="F292" ca="1" si="1586">IF(B292="","",OFFSET(F292,0,6-COUNTA(B292:B296)+COUNTIF(D292:D296,"")))</f>
        <v/>
      </c>
      <c r="G292" t="str">
        <f t="shared" ref="G292" si="1587">IF(E292="","",E292&amp;" - "&amp;E293&amp;" - "&amp;E294&amp;" - "&amp;E295&amp;" - "&amp;E296)</f>
        <v/>
      </c>
      <c r="H292" t="str">
        <f t="shared" ref="H292" si="1588">IF(E292="","",E292&amp;" - "&amp;E293&amp;" - "&amp;E294&amp;" - "&amp;E295)</f>
        <v/>
      </c>
      <c r="I292" t="str">
        <f t="shared" ref="I292" si="1589">IF(E292="","",E292&amp;" - "&amp;E293&amp;" - "&amp;E294)</f>
        <v/>
      </c>
      <c r="J292" t="str">
        <f t="shared" ref="J292" si="1590">IF(E292="","",E292&amp;" - "&amp;E293)</f>
        <v/>
      </c>
      <c r="K292" t="str">
        <f t="shared" ref="K292" si="1591">IF(E292="","",E292)</f>
        <v/>
      </c>
    </row>
    <row r="293" spans="1:11" x14ac:dyDescent="0.2">
      <c r="A293">
        <f t="shared" si="1438"/>
        <v>49</v>
      </c>
      <c r="B293" t="str">
        <f>IF(Nafnalisti!B295="","",Nafnalisti!B295)</f>
        <v/>
      </c>
      <c r="C293" t="str">
        <f t="shared" si="1446"/>
        <v/>
      </c>
      <c r="D293" t="str">
        <f t="shared" ref="D293" si="1592">IF(C293="","",COUNTIF(C292:C296,C293))</f>
        <v/>
      </c>
      <c r="E293" t="str">
        <f t="shared" si="1585"/>
        <v/>
      </c>
      <c r="F293" t="str">
        <f t="shared" si="1558"/>
        <v/>
      </c>
      <c r="G293" t="str">
        <f t="shared" ref="G293" si="1593">E292&amp;" - "&amp;E293&amp;" - "&amp;E294&amp;" - "&amp;E295&amp;" - "&amp;E296</f>
        <v xml:space="preserve"> -  -  -  - </v>
      </c>
      <c r="H293" t="str">
        <f t="shared" ref="H293" si="1594">IF(E292="","",E292&amp;" - "&amp;E293&amp;" - "&amp;E294&amp;" - "&amp;E295)</f>
        <v/>
      </c>
      <c r="I293" t="str">
        <f t="shared" ref="I293" si="1595">IF(E292="","",E292&amp;" - "&amp;E293&amp;" - "&amp;E294)</f>
        <v/>
      </c>
      <c r="J293" t="str">
        <f t="shared" ref="J293" si="1596">IF(E292="","",E292&amp;" - "&amp;E293)</f>
        <v/>
      </c>
      <c r="K293" t="str">
        <f t="shared" ref="K293" si="1597">IF(E292="","",E292)</f>
        <v/>
      </c>
    </row>
    <row r="294" spans="1:11" x14ac:dyDescent="0.2">
      <c r="A294">
        <f t="shared" si="1438"/>
        <v>49</v>
      </c>
      <c r="B294" t="str">
        <f>IF(Nafnalisti!B296="","",Nafnalisti!B296)</f>
        <v/>
      </c>
      <c r="C294" t="str">
        <f t="shared" si="1446"/>
        <v/>
      </c>
      <c r="D294" t="str">
        <f t="shared" ref="D294" si="1598">IF(C294="","",COUNTIF(C292:C296,C294))</f>
        <v/>
      </c>
      <c r="E294" t="str">
        <f t="shared" si="1585"/>
        <v/>
      </c>
      <c r="F294" t="str">
        <f t="shared" si="1558"/>
        <v/>
      </c>
      <c r="G294" t="str">
        <f t="shared" ref="G294" si="1599">E292&amp;" - "&amp;E293&amp;" - "&amp;E294&amp;" - "&amp;E295&amp;" - "&amp;E296</f>
        <v xml:space="preserve"> -  -  -  - </v>
      </c>
      <c r="H294" t="str">
        <f t="shared" ref="H294" si="1600">IF(E292="","",E292&amp;" - "&amp;E293&amp;" - "&amp;E294&amp;" - "&amp;E295)</f>
        <v/>
      </c>
      <c r="I294" t="str">
        <f t="shared" ref="I294" si="1601">IF(E292="","",E292&amp;" - "&amp;E293&amp;" - "&amp;E294)</f>
        <v/>
      </c>
      <c r="J294" t="str">
        <f t="shared" ref="J294" si="1602">IF(E292="","",E292&amp;" - "&amp;E293)</f>
        <v/>
      </c>
      <c r="K294" t="str">
        <f t="shared" ref="K294" si="1603">IF(E292="","",E292)</f>
        <v/>
      </c>
    </row>
    <row r="295" spans="1:11" x14ac:dyDescent="0.2">
      <c r="A295">
        <f t="shared" si="1438"/>
        <v>49</v>
      </c>
      <c r="B295" t="str">
        <f>IF(Nafnalisti!B297="","",Nafnalisti!B297)</f>
        <v/>
      </c>
      <c r="C295" t="str">
        <f t="shared" si="1446"/>
        <v/>
      </c>
      <c r="D295" t="str">
        <f t="shared" ref="D295" si="1604">IF(C295="","",COUNTIF(C292:C296,C295))</f>
        <v/>
      </c>
      <c r="E295" t="str">
        <f t="shared" si="1585"/>
        <v/>
      </c>
      <c r="F295" t="str">
        <f t="shared" si="1558"/>
        <v/>
      </c>
      <c r="G295" t="str">
        <f t="shared" ref="G295" si="1605">E292&amp;" - "&amp;E293&amp;" - "&amp;E294&amp;" - "&amp;E295&amp;" - "&amp;E296</f>
        <v xml:space="preserve"> -  -  -  - </v>
      </c>
      <c r="H295" t="str">
        <f t="shared" ref="H295" si="1606">IF(E292="","",E292&amp;" - "&amp;E293&amp;" - "&amp;E294&amp;" - "&amp;E295)</f>
        <v/>
      </c>
      <c r="I295" t="str">
        <f t="shared" ref="I295" si="1607">IF(E292="","",E292&amp;" - "&amp;E293&amp;" - "&amp;E294)</f>
        <v/>
      </c>
      <c r="J295" t="str">
        <f t="shared" ref="J295" si="1608">IF(E292="","",E292&amp;" - "&amp;E293)</f>
        <v/>
      </c>
      <c r="K295" t="str">
        <f t="shared" ref="K295" si="1609">IF(E292="","",E292)</f>
        <v/>
      </c>
    </row>
    <row r="296" spans="1:11" x14ac:dyDescent="0.2">
      <c r="A296">
        <f t="shared" si="1438"/>
        <v>49</v>
      </c>
      <c r="B296" t="str">
        <f>IF(Nafnalisti!B298="","",Nafnalisti!B298)</f>
        <v/>
      </c>
      <c r="C296" t="str">
        <f t="shared" si="1446"/>
        <v/>
      </c>
      <c r="D296" t="str">
        <f t="shared" ref="D296" si="1610">IF(C296="","",COUNTIF(C292:C296,C296))</f>
        <v/>
      </c>
      <c r="E296" t="str">
        <f t="shared" si="1585"/>
        <v/>
      </c>
      <c r="F296" t="str">
        <f t="shared" si="1558"/>
        <v/>
      </c>
      <c r="G296" t="str">
        <f t="shared" ref="G296" si="1611">E292&amp;" - "&amp;E293&amp;" - "&amp;E294&amp;" - "&amp;E295&amp;" - "&amp;E296</f>
        <v xml:space="preserve"> -  -  -  - </v>
      </c>
      <c r="H296" t="str">
        <f t="shared" ref="H296" si="1612">IF(E292="","",E292&amp;" - "&amp;E293&amp;" - "&amp;E294&amp;" - "&amp;E295)</f>
        <v/>
      </c>
      <c r="I296" t="str">
        <f t="shared" ref="I296" si="1613">IF(E292="","",E292&amp;" - "&amp;E293&amp;" - "&amp;E294)</f>
        <v/>
      </c>
      <c r="J296" t="str">
        <f t="shared" ref="J296" si="1614">IF(E292="","",E292&amp;" - "&amp;E293)</f>
        <v/>
      </c>
      <c r="K296" t="str">
        <f t="shared" ref="K296" si="1615">IF(E292="","",E292)</f>
        <v/>
      </c>
    </row>
    <row r="297" spans="1:11" x14ac:dyDescent="0.2">
      <c r="A297">
        <f t="shared" si="1438"/>
        <v>49</v>
      </c>
      <c r="B297" t="str">
        <f t="shared" ref="B297" ca="1" si="1616">F292</f>
        <v/>
      </c>
    </row>
    <row r="298" spans="1:11" x14ac:dyDescent="0.2">
      <c r="A298">
        <f t="shared" si="1438"/>
        <v>50</v>
      </c>
      <c r="B298" t="str">
        <f>IF(Nafnalisti!B300="","",Nafnalisti!B300)</f>
        <v>Ingi Hlynur Sævarsson</v>
      </c>
      <c r="C298" t="str">
        <f t="shared" ref="C298" si="1617">IF(B298="","",LEFT(B298,FIND(" ",B298)-1))</f>
        <v>Ingi</v>
      </c>
      <c r="D298">
        <f t="shared" ref="D298" si="1618">IF(C298="","",COUNTIF(C298:C302,C298))</f>
        <v>1</v>
      </c>
      <c r="E298" t="str">
        <f t="shared" ref="E298:E302" si="1619">IF(B298="","",IF(D298&lt;2,LEFT(B298,FIND(" ",B298)-1),LEFT(B298,FIND(" ",B298)+1)))</f>
        <v>Ingi</v>
      </c>
      <c r="F298" t="str">
        <f t="shared" ref="F298" ca="1" si="1620">IF(B298="","",OFFSET(F298,0,6-COUNTA(B298:B302)+COUNTIF(D298:D302,"")))</f>
        <v>Ingi - Jón - Kristján - Steinþór</v>
      </c>
      <c r="G298" t="str">
        <f t="shared" ref="G298" si="1621">IF(E298="","",E298&amp;" - "&amp;E299&amp;" - "&amp;E300&amp;" - "&amp;E301&amp;" - "&amp;E302)</f>
        <v xml:space="preserve">Ingi - Jón - Kristján - Steinþór - </v>
      </c>
      <c r="H298" t="str">
        <f t="shared" ref="H298" si="1622">IF(E298="","",E298&amp;" - "&amp;E299&amp;" - "&amp;E300&amp;" - "&amp;E301)</f>
        <v>Ingi - Jón - Kristján - Steinþór</v>
      </c>
      <c r="I298" t="str">
        <f t="shared" ref="I298" si="1623">IF(E298="","",E298&amp;" - "&amp;E299&amp;" - "&amp;E300)</f>
        <v>Ingi - Jón - Kristján</v>
      </c>
      <c r="J298" t="str">
        <f t="shared" ref="J298" si="1624">IF(E298="","",E298&amp;" - "&amp;E299)</f>
        <v>Ingi - Jón</v>
      </c>
      <c r="K298" t="str">
        <f t="shared" ref="K298" si="1625">IF(E298="","",E298)</f>
        <v>Ingi</v>
      </c>
    </row>
    <row r="299" spans="1:11" x14ac:dyDescent="0.2">
      <c r="A299">
        <f t="shared" si="1438"/>
        <v>50</v>
      </c>
      <c r="B299" t="str">
        <f>IF(Nafnalisti!B301="","",Nafnalisti!B301)</f>
        <v>Jón Geir Sævarsson</v>
      </c>
      <c r="C299" t="str">
        <f t="shared" si="1446"/>
        <v>Jón</v>
      </c>
      <c r="D299">
        <f t="shared" ref="D299" si="1626">IF(C299="","",COUNTIF(C298:C302,C299))</f>
        <v>1</v>
      </c>
      <c r="E299" t="str">
        <f t="shared" si="1619"/>
        <v>Jón</v>
      </c>
      <c r="F299" t="str">
        <f t="shared" ca="1" si="1558"/>
        <v>Ingi - Jón - Kristján - Steinþór</v>
      </c>
      <c r="G299" t="str">
        <f t="shared" ref="G299" si="1627">E298&amp;" - "&amp;E299&amp;" - "&amp;E300&amp;" - "&amp;E301&amp;" - "&amp;E302</f>
        <v xml:space="preserve">Ingi - Jón - Kristján - Steinþór - </v>
      </c>
      <c r="H299" t="str">
        <f t="shared" ref="H299" si="1628">IF(E298="","",E298&amp;" - "&amp;E299&amp;" - "&amp;E300&amp;" - "&amp;E301)</f>
        <v>Ingi - Jón - Kristján - Steinþór</v>
      </c>
      <c r="I299" t="str">
        <f t="shared" ref="I299" si="1629">IF(E298="","",E298&amp;" - "&amp;E299&amp;" - "&amp;E300)</f>
        <v>Ingi - Jón - Kristján</v>
      </c>
      <c r="J299" t="str">
        <f t="shared" ref="J299" si="1630">IF(E298="","",E298&amp;" - "&amp;E299)</f>
        <v>Ingi - Jón</v>
      </c>
      <c r="K299" t="str">
        <f t="shared" ref="K299" si="1631">IF(E298="","",E298)</f>
        <v>Ingi</v>
      </c>
    </row>
    <row r="300" spans="1:11" x14ac:dyDescent="0.2">
      <c r="A300">
        <f t="shared" si="1438"/>
        <v>50</v>
      </c>
      <c r="B300" t="str">
        <f>IF(Nafnalisti!B302="","",Nafnalisti!B302)</f>
        <v>Kristján Ágústsson</v>
      </c>
      <c r="C300" t="str">
        <f t="shared" si="1446"/>
        <v>Kristján</v>
      </c>
      <c r="D300">
        <f t="shared" ref="D300" si="1632">IF(C300="","",COUNTIF(C298:C302,C300))</f>
        <v>1</v>
      </c>
      <c r="E300" t="str">
        <f t="shared" si="1619"/>
        <v>Kristján</v>
      </c>
      <c r="F300" t="str">
        <f t="shared" ca="1" si="1558"/>
        <v>Ingi - Jón - Kristján - Steinþór</v>
      </c>
      <c r="G300" t="str">
        <f t="shared" ref="G300" si="1633">E298&amp;" - "&amp;E299&amp;" - "&amp;E300&amp;" - "&amp;E301&amp;" - "&amp;E302</f>
        <v xml:space="preserve">Ingi - Jón - Kristján - Steinþór - </v>
      </c>
      <c r="H300" t="str">
        <f t="shared" ref="H300" si="1634">IF(E298="","",E298&amp;" - "&amp;E299&amp;" - "&amp;E300&amp;" - "&amp;E301)</f>
        <v>Ingi - Jón - Kristján - Steinþór</v>
      </c>
      <c r="I300" t="str">
        <f t="shared" ref="I300" si="1635">IF(E298="","",E298&amp;" - "&amp;E299&amp;" - "&amp;E300)</f>
        <v>Ingi - Jón - Kristján</v>
      </c>
      <c r="J300" t="str">
        <f t="shared" ref="J300" si="1636">IF(E298="","",E298&amp;" - "&amp;E299)</f>
        <v>Ingi - Jón</v>
      </c>
      <c r="K300" t="str">
        <f t="shared" ref="K300" si="1637">IF(E298="","",E298)</f>
        <v>Ingi</v>
      </c>
    </row>
    <row r="301" spans="1:11" x14ac:dyDescent="0.2">
      <c r="A301">
        <f t="shared" si="1438"/>
        <v>50</v>
      </c>
      <c r="B301" t="str">
        <f>IF(Nafnalisti!B303="","",Nafnalisti!B303)</f>
        <v>Steinþór Jónasson</v>
      </c>
      <c r="C301" t="str">
        <f t="shared" si="1446"/>
        <v>Steinþór</v>
      </c>
      <c r="D301">
        <f t="shared" ref="D301" si="1638">IF(C301="","",COUNTIF(C298:C302,C301))</f>
        <v>1</v>
      </c>
      <c r="E301" t="str">
        <f t="shared" si="1619"/>
        <v>Steinþór</v>
      </c>
      <c r="F301" t="str">
        <f t="shared" ca="1" si="1558"/>
        <v>Ingi - Jón - Kristján - Steinþór</v>
      </c>
      <c r="G301" t="str">
        <f t="shared" ref="G301" si="1639">E298&amp;" - "&amp;E299&amp;" - "&amp;E300&amp;" - "&amp;E301&amp;" - "&amp;E302</f>
        <v xml:space="preserve">Ingi - Jón - Kristján - Steinþór - </v>
      </c>
      <c r="H301" t="str">
        <f t="shared" ref="H301" si="1640">IF(E298="","",E298&amp;" - "&amp;E299&amp;" - "&amp;E300&amp;" - "&amp;E301)</f>
        <v>Ingi - Jón - Kristján - Steinþór</v>
      </c>
      <c r="I301" t="str">
        <f t="shared" ref="I301" si="1641">IF(E298="","",E298&amp;" - "&amp;E299&amp;" - "&amp;E300)</f>
        <v>Ingi - Jón - Kristján</v>
      </c>
      <c r="J301" t="str">
        <f t="shared" ref="J301" si="1642">IF(E298="","",E298&amp;" - "&amp;E299)</f>
        <v>Ingi - Jón</v>
      </c>
      <c r="K301" t="str">
        <f t="shared" ref="K301" si="1643">IF(E298="","",E298)</f>
        <v>Ingi</v>
      </c>
    </row>
    <row r="302" spans="1:11" x14ac:dyDescent="0.2">
      <c r="A302">
        <f t="shared" si="1438"/>
        <v>50</v>
      </c>
      <c r="B302" t="str">
        <f>IF(Nafnalisti!B304="","",Nafnalisti!B304)</f>
        <v/>
      </c>
      <c r="C302" t="str">
        <f t="shared" si="1446"/>
        <v/>
      </c>
      <c r="D302" t="str">
        <f t="shared" ref="D302" si="1644">IF(C302="","",COUNTIF(C298:C302,C302))</f>
        <v/>
      </c>
      <c r="E302" t="str">
        <f t="shared" si="1619"/>
        <v/>
      </c>
      <c r="F302" t="str">
        <f t="shared" si="1558"/>
        <v/>
      </c>
      <c r="G302" t="str">
        <f t="shared" ref="G302" si="1645">E298&amp;" - "&amp;E299&amp;" - "&amp;E300&amp;" - "&amp;E301&amp;" - "&amp;E302</f>
        <v xml:space="preserve">Ingi - Jón - Kristján - Steinþór - </v>
      </c>
      <c r="H302" t="str">
        <f t="shared" ref="H302" si="1646">IF(E298="","",E298&amp;" - "&amp;E299&amp;" - "&amp;E300&amp;" - "&amp;E301)</f>
        <v>Ingi - Jón - Kristján - Steinþór</v>
      </c>
      <c r="I302" t="str">
        <f t="shared" ref="I302" si="1647">IF(E298="","",E298&amp;" - "&amp;E299&amp;" - "&amp;E300)</f>
        <v>Ingi - Jón - Kristján</v>
      </c>
      <c r="J302" t="str">
        <f t="shared" ref="J302" si="1648">IF(E298="","",E298&amp;" - "&amp;E299)</f>
        <v>Ingi - Jón</v>
      </c>
      <c r="K302" t="str">
        <f t="shared" ref="K302" si="1649">IF(E298="","",E298)</f>
        <v>Ingi</v>
      </c>
    </row>
    <row r="303" spans="1:11" x14ac:dyDescent="0.2">
      <c r="A303">
        <f t="shared" si="1438"/>
        <v>50</v>
      </c>
      <c r="B303" t="str">
        <f t="shared" ref="B303" ca="1" si="1650">F298</f>
        <v>Ingi - Jón - Kristján - Steinþór</v>
      </c>
    </row>
    <row r="304" spans="1:11" x14ac:dyDescent="0.2">
      <c r="A304">
        <f t="shared" si="1438"/>
        <v>51</v>
      </c>
      <c r="B304" t="str">
        <f>IF(Nafnalisti!B306="","",Nafnalisti!B306)</f>
        <v/>
      </c>
      <c r="C304" t="str">
        <f t="shared" ref="C304" si="1651">IF(B304="","",LEFT(B304,FIND(" ",B304)-1))</f>
        <v/>
      </c>
      <c r="D304" t="str">
        <f t="shared" ref="D304" si="1652">IF(C304="","",COUNTIF(C304:C308,C304))</f>
        <v/>
      </c>
      <c r="E304" t="str">
        <f t="shared" ref="E304:E308" si="1653">IF(B304="","",IF(D304&lt;2,LEFT(B304,FIND(" ",B304)-1),LEFT(B304,FIND(" ",B304)+1)))</f>
        <v/>
      </c>
      <c r="F304" t="str">
        <f t="shared" ref="F304" ca="1" si="1654">IF(B304="","",OFFSET(F304,0,6-COUNTA(B304:B308)+COUNTIF(D304:D308,"")))</f>
        <v/>
      </c>
      <c r="G304" t="str">
        <f t="shared" ref="G304" si="1655">IF(E304="","",E304&amp;" - "&amp;E305&amp;" - "&amp;E306&amp;" - "&amp;E307&amp;" - "&amp;E308)</f>
        <v/>
      </c>
      <c r="H304" t="str">
        <f t="shared" ref="H304" si="1656">IF(E304="","",E304&amp;" - "&amp;E305&amp;" - "&amp;E306&amp;" - "&amp;E307)</f>
        <v/>
      </c>
      <c r="I304" t="str">
        <f t="shared" ref="I304" si="1657">IF(E304="","",E304&amp;" - "&amp;E305&amp;" - "&amp;E306)</f>
        <v/>
      </c>
      <c r="J304" t="str">
        <f t="shared" ref="J304" si="1658">IF(E304="","",E304&amp;" - "&amp;E305)</f>
        <v/>
      </c>
      <c r="K304" t="str">
        <f t="shared" ref="K304" si="1659">IF(E304="","",E304)</f>
        <v/>
      </c>
    </row>
    <row r="305" spans="1:11" x14ac:dyDescent="0.2">
      <c r="A305">
        <f t="shared" si="1438"/>
        <v>51</v>
      </c>
      <c r="B305" t="str">
        <f>IF(Nafnalisti!B307="","",Nafnalisti!B307)</f>
        <v/>
      </c>
      <c r="C305" t="str">
        <f t="shared" si="1446"/>
        <v/>
      </c>
      <c r="D305" t="str">
        <f t="shared" ref="D305" si="1660">IF(C305="","",COUNTIF(C304:C308,C305))</f>
        <v/>
      </c>
      <c r="E305" t="str">
        <f t="shared" si="1653"/>
        <v/>
      </c>
      <c r="F305" t="str">
        <f t="shared" si="1558"/>
        <v/>
      </c>
      <c r="G305" t="str">
        <f t="shared" ref="G305" si="1661">E304&amp;" - "&amp;E305&amp;" - "&amp;E306&amp;" - "&amp;E307&amp;" - "&amp;E308</f>
        <v xml:space="preserve"> -  -  -  - </v>
      </c>
      <c r="H305" t="str">
        <f t="shared" ref="H305" si="1662">IF(E304="","",E304&amp;" - "&amp;E305&amp;" - "&amp;E306&amp;" - "&amp;E307)</f>
        <v/>
      </c>
      <c r="I305" t="str">
        <f t="shared" ref="I305" si="1663">IF(E304="","",E304&amp;" - "&amp;E305&amp;" - "&amp;E306)</f>
        <v/>
      </c>
      <c r="J305" t="str">
        <f t="shared" ref="J305" si="1664">IF(E304="","",E304&amp;" - "&amp;E305)</f>
        <v/>
      </c>
      <c r="K305" t="str">
        <f t="shared" ref="K305" si="1665">IF(E304="","",E304)</f>
        <v/>
      </c>
    </row>
    <row r="306" spans="1:11" x14ac:dyDescent="0.2">
      <c r="A306">
        <f t="shared" si="1438"/>
        <v>51</v>
      </c>
      <c r="B306" t="str">
        <f>IF(Nafnalisti!B308="","",Nafnalisti!B308)</f>
        <v/>
      </c>
      <c r="C306" t="str">
        <f t="shared" si="1446"/>
        <v/>
      </c>
      <c r="D306" t="str">
        <f t="shared" ref="D306" si="1666">IF(C306="","",COUNTIF(C304:C308,C306))</f>
        <v/>
      </c>
      <c r="E306" t="str">
        <f t="shared" si="1653"/>
        <v/>
      </c>
      <c r="F306" t="str">
        <f t="shared" si="1558"/>
        <v/>
      </c>
      <c r="G306" t="str">
        <f t="shared" ref="G306" si="1667">E304&amp;" - "&amp;E305&amp;" - "&amp;E306&amp;" - "&amp;E307&amp;" - "&amp;E308</f>
        <v xml:space="preserve"> -  -  -  - </v>
      </c>
      <c r="H306" t="str">
        <f t="shared" ref="H306" si="1668">IF(E304="","",E304&amp;" - "&amp;E305&amp;" - "&amp;E306&amp;" - "&amp;E307)</f>
        <v/>
      </c>
      <c r="I306" t="str">
        <f t="shared" ref="I306" si="1669">IF(E304="","",E304&amp;" - "&amp;E305&amp;" - "&amp;E306)</f>
        <v/>
      </c>
      <c r="J306" t="str">
        <f t="shared" ref="J306" si="1670">IF(E304="","",E304&amp;" - "&amp;E305)</f>
        <v/>
      </c>
      <c r="K306" t="str">
        <f t="shared" ref="K306" si="1671">IF(E304="","",E304)</f>
        <v/>
      </c>
    </row>
    <row r="307" spans="1:11" x14ac:dyDescent="0.2">
      <c r="A307">
        <f t="shared" si="1438"/>
        <v>51</v>
      </c>
      <c r="B307" t="str">
        <f>IF(Nafnalisti!B309="","",Nafnalisti!B309)</f>
        <v/>
      </c>
      <c r="C307" t="str">
        <f t="shared" si="1446"/>
        <v/>
      </c>
      <c r="D307" t="str">
        <f t="shared" ref="D307" si="1672">IF(C307="","",COUNTIF(C304:C308,C307))</f>
        <v/>
      </c>
      <c r="E307" t="str">
        <f t="shared" si="1653"/>
        <v/>
      </c>
      <c r="F307" t="str">
        <f t="shared" si="1558"/>
        <v/>
      </c>
      <c r="G307" t="str">
        <f t="shared" ref="G307" si="1673">E304&amp;" - "&amp;E305&amp;" - "&amp;E306&amp;" - "&amp;E307&amp;" - "&amp;E308</f>
        <v xml:space="preserve"> -  -  -  - </v>
      </c>
      <c r="H307" t="str">
        <f t="shared" ref="H307" si="1674">IF(E304="","",E304&amp;" - "&amp;E305&amp;" - "&amp;E306&amp;" - "&amp;E307)</f>
        <v/>
      </c>
      <c r="I307" t="str">
        <f t="shared" ref="I307" si="1675">IF(E304="","",E304&amp;" - "&amp;E305&amp;" - "&amp;E306)</f>
        <v/>
      </c>
      <c r="J307" t="str">
        <f t="shared" ref="J307" si="1676">IF(E304="","",E304&amp;" - "&amp;E305)</f>
        <v/>
      </c>
      <c r="K307" t="str">
        <f t="shared" ref="K307" si="1677">IF(E304="","",E304)</f>
        <v/>
      </c>
    </row>
    <row r="308" spans="1:11" x14ac:dyDescent="0.2">
      <c r="A308">
        <f t="shared" si="1438"/>
        <v>51</v>
      </c>
      <c r="B308" t="str">
        <f>IF(Nafnalisti!B310="","",Nafnalisti!B310)</f>
        <v/>
      </c>
      <c r="C308" t="str">
        <f t="shared" si="1446"/>
        <v/>
      </c>
      <c r="D308" t="str">
        <f t="shared" ref="D308" si="1678">IF(C308="","",COUNTIF(C304:C308,C308))</f>
        <v/>
      </c>
      <c r="E308" t="str">
        <f t="shared" si="1653"/>
        <v/>
      </c>
      <c r="F308" t="str">
        <f t="shared" si="1558"/>
        <v/>
      </c>
      <c r="G308" t="str">
        <f t="shared" ref="G308" si="1679">E304&amp;" - "&amp;E305&amp;" - "&amp;E306&amp;" - "&amp;E307&amp;" - "&amp;E308</f>
        <v xml:space="preserve"> -  -  -  - </v>
      </c>
      <c r="H308" t="str">
        <f t="shared" ref="H308" si="1680">IF(E304="","",E304&amp;" - "&amp;E305&amp;" - "&amp;E306&amp;" - "&amp;E307)</f>
        <v/>
      </c>
      <c r="I308" t="str">
        <f t="shared" ref="I308" si="1681">IF(E304="","",E304&amp;" - "&amp;E305&amp;" - "&amp;E306)</f>
        <v/>
      </c>
      <c r="J308" t="str">
        <f t="shared" ref="J308" si="1682">IF(E304="","",E304&amp;" - "&amp;E305)</f>
        <v/>
      </c>
      <c r="K308" t="str">
        <f t="shared" ref="K308" si="1683">IF(E304="","",E304)</f>
        <v/>
      </c>
    </row>
    <row r="309" spans="1:11" x14ac:dyDescent="0.2">
      <c r="A309">
        <f t="shared" si="1438"/>
        <v>51</v>
      </c>
      <c r="B309" t="str">
        <f t="shared" ref="B309" ca="1" si="1684">F304</f>
        <v/>
      </c>
    </row>
    <row r="310" spans="1:11" x14ac:dyDescent="0.2">
      <c r="A310">
        <f t="shared" si="1438"/>
        <v>52</v>
      </c>
      <c r="B310" t="str">
        <f>IF(Nafnalisti!B312="","",Nafnalisti!B312)</f>
        <v/>
      </c>
      <c r="C310" t="str">
        <f t="shared" ref="C310" si="1685">IF(B310="","",LEFT(B310,FIND(" ",B310)-1))</f>
        <v/>
      </c>
      <c r="D310" t="str">
        <f t="shared" ref="D310" si="1686">IF(C310="","",COUNTIF(C310:C314,C310))</f>
        <v/>
      </c>
      <c r="E310" t="str">
        <f t="shared" ref="E310:E314" si="1687">IF(B310="","",IF(D310&lt;2,LEFT(B310,FIND(" ",B310)-1),LEFT(B310,FIND(" ",B310)+1)))</f>
        <v/>
      </c>
      <c r="F310" t="str">
        <f t="shared" ref="F310" ca="1" si="1688">IF(B310="","",OFFSET(F310,0,6-COUNTA(B310:B314)+COUNTIF(D310:D314,"")))</f>
        <v/>
      </c>
      <c r="G310" t="str">
        <f t="shared" ref="G310" si="1689">IF(E310="","",E310&amp;" - "&amp;E311&amp;" - "&amp;E312&amp;" - "&amp;E313&amp;" - "&amp;E314)</f>
        <v/>
      </c>
      <c r="H310" t="str">
        <f t="shared" ref="H310" si="1690">IF(E310="","",E310&amp;" - "&amp;E311&amp;" - "&amp;E312&amp;" - "&amp;E313)</f>
        <v/>
      </c>
      <c r="I310" t="str">
        <f t="shared" ref="I310" si="1691">IF(E310="","",E310&amp;" - "&amp;E311&amp;" - "&amp;E312)</f>
        <v/>
      </c>
      <c r="J310" t="str">
        <f t="shared" ref="J310" si="1692">IF(E310="","",E310&amp;" - "&amp;E311)</f>
        <v/>
      </c>
      <c r="K310" t="str">
        <f t="shared" ref="K310" si="1693">IF(E310="","",E310)</f>
        <v/>
      </c>
    </row>
    <row r="311" spans="1:11" x14ac:dyDescent="0.2">
      <c r="A311">
        <f t="shared" si="1438"/>
        <v>52</v>
      </c>
      <c r="B311" t="str">
        <f>IF(Nafnalisti!B313="","",Nafnalisti!B313)</f>
        <v/>
      </c>
      <c r="C311" t="str">
        <f t="shared" si="1446"/>
        <v/>
      </c>
      <c r="D311" t="str">
        <f t="shared" ref="D311" si="1694">IF(C311="","",COUNTIF(C310:C314,C311))</f>
        <v/>
      </c>
      <c r="E311" t="str">
        <f t="shared" si="1687"/>
        <v/>
      </c>
      <c r="F311" t="str">
        <f t="shared" si="1558"/>
        <v/>
      </c>
      <c r="G311" t="str">
        <f t="shared" ref="G311" si="1695">E310&amp;" - "&amp;E311&amp;" - "&amp;E312&amp;" - "&amp;E313&amp;" - "&amp;E314</f>
        <v xml:space="preserve"> -  -  -  - </v>
      </c>
      <c r="H311" t="str">
        <f t="shared" ref="H311" si="1696">IF(E310="","",E310&amp;" - "&amp;E311&amp;" - "&amp;E312&amp;" - "&amp;E313)</f>
        <v/>
      </c>
      <c r="I311" t="str">
        <f t="shared" ref="I311" si="1697">IF(E310="","",E310&amp;" - "&amp;E311&amp;" - "&amp;E312)</f>
        <v/>
      </c>
      <c r="J311" t="str">
        <f t="shared" ref="J311" si="1698">IF(E310="","",E310&amp;" - "&amp;E311)</f>
        <v/>
      </c>
      <c r="K311" t="str">
        <f t="shared" ref="K311" si="1699">IF(E310="","",E310)</f>
        <v/>
      </c>
    </row>
    <row r="312" spans="1:11" x14ac:dyDescent="0.2">
      <c r="A312">
        <f t="shared" si="1438"/>
        <v>52</v>
      </c>
      <c r="B312" t="str">
        <f>IF(Nafnalisti!B314="","",Nafnalisti!B314)</f>
        <v/>
      </c>
      <c r="C312" t="str">
        <f t="shared" si="1446"/>
        <v/>
      </c>
      <c r="D312" t="str">
        <f t="shared" ref="D312" si="1700">IF(C312="","",COUNTIF(C310:C314,C312))</f>
        <v/>
      </c>
      <c r="E312" t="str">
        <f t="shared" si="1687"/>
        <v/>
      </c>
      <c r="F312" t="str">
        <f t="shared" si="1558"/>
        <v/>
      </c>
      <c r="G312" t="str">
        <f t="shared" ref="G312" si="1701">E310&amp;" - "&amp;E311&amp;" - "&amp;E312&amp;" - "&amp;E313&amp;" - "&amp;E314</f>
        <v xml:space="preserve"> -  -  -  - </v>
      </c>
      <c r="H312" t="str">
        <f t="shared" ref="H312" si="1702">IF(E310="","",E310&amp;" - "&amp;E311&amp;" - "&amp;E312&amp;" - "&amp;E313)</f>
        <v/>
      </c>
      <c r="I312" t="str">
        <f t="shared" ref="I312" si="1703">IF(E310="","",E310&amp;" - "&amp;E311&amp;" - "&amp;E312)</f>
        <v/>
      </c>
      <c r="J312" t="str">
        <f t="shared" ref="J312" si="1704">IF(E310="","",E310&amp;" - "&amp;E311)</f>
        <v/>
      </c>
      <c r="K312" t="str">
        <f t="shared" ref="K312" si="1705">IF(E310="","",E310)</f>
        <v/>
      </c>
    </row>
    <row r="313" spans="1:11" x14ac:dyDescent="0.2">
      <c r="A313">
        <f t="shared" si="1438"/>
        <v>52</v>
      </c>
      <c r="B313" t="str">
        <f>IF(Nafnalisti!B315="","",Nafnalisti!B315)</f>
        <v/>
      </c>
      <c r="C313" t="str">
        <f t="shared" si="1446"/>
        <v/>
      </c>
      <c r="D313" t="str">
        <f t="shared" ref="D313" si="1706">IF(C313="","",COUNTIF(C310:C314,C313))</f>
        <v/>
      </c>
      <c r="E313" t="str">
        <f t="shared" si="1687"/>
        <v/>
      </c>
      <c r="F313" t="str">
        <f t="shared" si="1558"/>
        <v/>
      </c>
      <c r="G313" t="str">
        <f t="shared" ref="G313" si="1707">E310&amp;" - "&amp;E311&amp;" - "&amp;E312&amp;" - "&amp;E313&amp;" - "&amp;E314</f>
        <v xml:space="preserve"> -  -  -  - </v>
      </c>
      <c r="H313" t="str">
        <f t="shared" ref="H313" si="1708">IF(E310="","",E310&amp;" - "&amp;E311&amp;" - "&amp;E312&amp;" - "&amp;E313)</f>
        <v/>
      </c>
      <c r="I313" t="str">
        <f t="shared" ref="I313" si="1709">IF(E310="","",E310&amp;" - "&amp;E311&amp;" - "&amp;E312)</f>
        <v/>
      </c>
      <c r="J313" t="str">
        <f t="shared" ref="J313" si="1710">IF(E310="","",E310&amp;" - "&amp;E311)</f>
        <v/>
      </c>
      <c r="K313" t="str">
        <f t="shared" ref="K313" si="1711">IF(E310="","",E310)</f>
        <v/>
      </c>
    </row>
    <row r="314" spans="1:11" x14ac:dyDescent="0.2">
      <c r="A314">
        <f t="shared" si="1438"/>
        <v>52</v>
      </c>
      <c r="B314" t="str">
        <f>IF(Nafnalisti!B316="","",Nafnalisti!B316)</f>
        <v/>
      </c>
      <c r="C314" t="str">
        <f t="shared" si="1446"/>
        <v/>
      </c>
      <c r="D314" t="str">
        <f t="shared" ref="D314" si="1712">IF(C314="","",COUNTIF(C310:C314,C314))</f>
        <v/>
      </c>
      <c r="E314" t="str">
        <f t="shared" si="1687"/>
        <v/>
      </c>
      <c r="F314" t="str">
        <f t="shared" si="1558"/>
        <v/>
      </c>
      <c r="G314" t="str">
        <f t="shared" ref="G314" si="1713">E310&amp;" - "&amp;E311&amp;" - "&amp;E312&amp;" - "&amp;E313&amp;" - "&amp;E314</f>
        <v xml:space="preserve"> -  -  -  - </v>
      </c>
      <c r="H314" t="str">
        <f t="shared" ref="H314" si="1714">IF(E310="","",E310&amp;" - "&amp;E311&amp;" - "&amp;E312&amp;" - "&amp;E313)</f>
        <v/>
      </c>
      <c r="I314" t="str">
        <f t="shared" ref="I314" si="1715">IF(E310="","",E310&amp;" - "&amp;E311&amp;" - "&amp;E312)</f>
        <v/>
      </c>
      <c r="J314" t="str">
        <f t="shared" ref="J314" si="1716">IF(E310="","",E310&amp;" - "&amp;E311)</f>
        <v/>
      </c>
      <c r="K314" t="str">
        <f t="shared" ref="K314" si="1717">IF(E310="","",E310)</f>
        <v/>
      </c>
    </row>
    <row r="315" spans="1:11" x14ac:dyDescent="0.2">
      <c r="A315">
        <f t="shared" si="1438"/>
        <v>52</v>
      </c>
      <c r="B315" t="str">
        <f t="shared" ref="B315" ca="1" si="1718">F310</f>
        <v/>
      </c>
    </row>
    <row r="316" spans="1:11" x14ac:dyDescent="0.2">
      <c r="A316">
        <f t="shared" si="1438"/>
        <v>53</v>
      </c>
      <c r="B316" t="str">
        <f>IF(Nafnalisti!B318="","",Nafnalisti!B318)</f>
        <v/>
      </c>
      <c r="C316" t="str">
        <f t="shared" ref="C316" si="1719">IF(B316="","",LEFT(B316,FIND(" ",B316)-1))</f>
        <v/>
      </c>
      <c r="D316" t="str">
        <f t="shared" ref="D316" si="1720">IF(C316="","",COUNTIF(C316:C320,C316))</f>
        <v/>
      </c>
      <c r="E316" t="str">
        <f t="shared" ref="E316:E320" si="1721">IF(B316="","",IF(D316&lt;2,LEFT(B316,FIND(" ",B316)-1),LEFT(B316,FIND(" ",B316)+1)))</f>
        <v/>
      </c>
      <c r="F316" t="str">
        <f t="shared" ref="F316" ca="1" si="1722">IF(B316="","",OFFSET(F316,0,6-COUNTA(B316:B320)+COUNTIF(D316:D320,"")))</f>
        <v/>
      </c>
      <c r="G316" t="str">
        <f t="shared" ref="G316" si="1723">IF(E316="","",E316&amp;" - "&amp;E317&amp;" - "&amp;E318&amp;" - "&amp;E319&amp;" - "&amp;E320)</f>
        <v/>
      </c>
      <c r="H316" t="str">
        <f t="shared" ref="H316" si="1724">IF(E316="","",E316&amp;" - "&amp;E317&amp;" - "&amp;E318&amp;" - "&amp;E319)</f>
        <v/>
      </c>
      <c r="I316" t="str">
        <f t="shared" ref="I316" si="1725">IF(E316="","",E316&amp;" - "&amp;E317&amp;" - "&amp;E318)</f>
        <v/>
      </c>
      <c r="J316" t="str">
        <f t="shared" ref="J316" si="1726">IF(E316="","",E316&amp;" - "&amp;E317)</f>
        <v/>
      </c>
      <c r="K316" t="str">
        <f t="shared" ref="K316" si="1727">IF(E316="","",E316)</f>
        <v/>
      </c>
    </row>
    <row r="317" spans="1:11" x14ac:dyDescent="0.2">
      <c r="A317">
        <f t="shared" si="1438"/>
        <v>53</v>
      </c>
      <c r="B317" t="str">
        <f>IF(Nafnalisti!B319="","",Nafnalisti!B319)</f>
        <v/>
      </c>
      <c r="C317" t="str">
        <f t="shared" si="1446"/>
        <v/>
      </c>
      <c r="D317" t="str">
        <f t="shared" ref="D317" si="1728">IF(C317="","",COUNTIF(C316:C320,C317))</f>
        <v/>
      </c>
      <c r="E317" t="str">
        <f t="shared" si="1721"/>
        <v/>
      </c>
      <c r="F317" t="str">
        <f t="shared" si="1558"/>
        <v/>
      </c>
      <c r="G317" t="str">
        <f t="shared" ref="G317" si="1729">E316&amp;" - "&amp;E317&amp;" - "&amp;E318&amp;" - "&amp;E319&amp;" - "&amp;E320</f>
        <v xml:space="preserve"> -  -  -  - </v>
      </c>
      <c r="H317" t="str">
        <f t="shared" ref="H317" si="1730">IF(E316="","",E316&amp;" - "&amp;E317&amp;" - "&amp;E318&amp;" - "&amp;E319)</f>
        <v/>
      </c>
      <c r="I317" t="str">
        <f t="shared" ref="I317" si="1731">IF(E316="","",E316&amp;" - "&amp;E317&amp;" - "&amp;E318)</f>
        <v/>
      </c>
      <c r="J317" t="str">
        <f t="shared" ref="J317" si="1732">IF(E316="","",E316&amp;" - "&amp;E317)</f>
        <v/>
      </c>
      <c r="K317" t="str">
        <f t="shared" ref="K317" si="1733">IF(E316="","",E316)</f>
        <v/>
      </c>
    </row>
    <row r="318" spans="1:11" x14ac:dyDescent="0.2">
      <c r="A318">
        <f t="shared" si="1438"/>
        <v>53</v>
      </c>
      <c r="B318" t="str">
        <f>IF(Nafnalisti!B320="","",Nafnalisti!B320)</f>
        <v/>
      </c>
      <c r="C318" t="str">
        <f t="shared" si="1446"/>
        <v/>
      </c>
      <c r="D318" t="str">
        <f t="shared" ref="D318" si="1734">IF(C318="","",COUNTIF(C316:C320,C318))</f>
        <v/>
      </c>
      <c r="E318" t="str">
        <f t="shared" si="1721"/>
        <v/>
      </c>
      <c r="F318" t="str">
        <f t="shared" si="1558"/>
        <v/>
      </c>
      <c r="G318" t="str">
        <f t="shared" ref="G318" si="1735">E316&amp;" - "&amp;E317&amp;" - "&amp;E318&amp;" - "&amp;E319&amp;" - "&amp;E320</f>
        <v xml:space="preserve"> -  -  -  - </v>
      </c>
      <c r="H318" t="str">
        <f t="shared" ref="H318" si="1736">IF(E316="","",E316&amp;" - "&amp;E317&amp;" - "&amp;E318&amp;" - "&amp;E319)</f>
        <v/>
      </c>
      <c r="I318" t="str">
        <f t="shared" ref="I318" si="1737">IF(E316="","",E316&amp;" - "&amp;E317&amp;" - "&amp;E318)</f>
        <v/>
      </c>
      <c r="J318" t="str">
        <f t="shared" ref="J318" si="1738">IF(E316="","",E316&amp;" - "&amp;E317)</f>
        <v/>
      </c>
      <c r="K318" t="str">
        <f t="shared" ref="K318" si="1739">IF(E316="","",E316)</f>
        <v/>
      </c>
    </row>
    <row r="319" spans="1:11" x14ac:dyDescent="0.2">
      <c r="A319">
        <f t="shared" si="1438"/>
        <v>53</v>
      </c>
      <c r="B319" t="str">
        <f>IF(Nafnalisti!B321="","",Nafnalisti!B321)</f>
        <v/>
      </c>
      <c r="C319" t="str">
        <f t="shared" si="1446"/>
        <v/>
      </c>
      <c r="D319" t="str">
        <f t="shared" ref="D319" si="1740">IF(C319="","",COUNTIF(C316:C320,C319))</f>
        <v/>
      </c>
      <c r="E319" t="str">
        <f t="shared" si="1721"/>
        <v/>
      </c>
      <c r="F319" t="str">
        <f t="shared" si="1558"/>
        <v/>
      </c>
      <c r="G319" t="str">
        <f t="shared" ref="G319" si="1741">E316&amp;" - "&amp;E317&amp;" - "&amp;E318&amp;" - "&amp;E319&amp;" - "&amp;E320</f>
        <v xml:space="preserve"> -  -  -  - </v>
      </c>
      <c r="H319" t="str">
        <f t="shared" ref="H319" si="1742">IF(E316="","",E316&amp;" - "&amp;E317&amp;" - "&amp;E318&amp;" - "&amp;E319)</f>
        <v/>
      </c>
      <c r="I319" t="str">
        <f t="shared" ref="I319" si="1743">IF(E316="","",E316&amp;" - "&amp;E317&amp;" - "&amp;E318)</f>
        <v/>
      </c>
      <c r="J319" t="str">
        <f t="shared" ref="J319" si="1744">IF(E316="","",E316&amp;" - "&amp;E317)</f>
        <v/>
      </c>
      <c r="K319" t="str">
        <f t="shared" ref="K319" si="1745">IF(E316="","",E316)</f>
        <v/>
      </c>
    </row>
    <row r="320" spans="1:11" x14ac:dyDescent="0.2">
      <c r="A320">
        <f t="shared" si="1438"/>
        <v>53</v>
      </c>
      <c r="B320" t="str">
        <f>IF(Nafnalisti!B322="","",Nafnalisti!B322)</f>
        <v/>
      </c>
      <c r="C320" t="str">
        <f t="shared" si="1446"/>
        <v/>
      </c>
      <c r="D320" t="str">
        <f t="shared" ref="D320" si="1746">IF(C320="","",COUNTIF(C316:C320,C320))</f>
        <v/>
      </c>
      <c r="E320" t="str">
        <f t="shared" si="1721"/>
        <v/>
      </c>
      <c r="F320" t="str">
        <f t="shared" si="1558"/>
        <v/>
      </c>
      <c r="G320" t="str">
        <f t="shared" ref="G320" si="1747">E316&amp;" - "&amp;E317&amp;" - "&amp;E318&amp;" - "&amp;E319&amp;" - "&amp;E320</f>
        <v xml:space="preserve"> -  -  -  - </v>
      </c>
      <c r="H320" t="str">
        <f t="shared" ref="H320" si="1748">IF(E316="","",E316&amp;" - "&amp;E317&amp;" - "&amp;E318&amp;" - "&amp;E319)</f>
        <v/>
      </c>
      <c r="I320" t="str">
        <f t="shared" ref="I320" si="1749">IF(E316="","",E316&amp;" - "&amp;E317&amp;" - "&amp;E318)</f>
        <v/>
      </c>
      <c r="J320" t="str">
        <f t="shared" ref="J320" si="1750">IF(E316="","",E316&amp;" - "&amp;E317)</f>
        <v/>
      </c>
      <c r="K320" t="str">
        <f t="shared" ref="K320" si="1751">IF(E316="","",E316)</f>
        <v/>
      </c>
    </row>
    <row r="321" spans="1:11" x14ac:dyDescent="0.2">
      <c r="A321">
        <f t="shared" si="1438"/>
        <v>53</v>
      </c>
      <c r="B321" t="str">
        <f t="shared" ref="B321" ca="1" si="1752">F316</f>
        <v/>
      </c>
    </row>
    <row r="322" spans="1:11" x14ac:dyDescent="0.2">
      <c r="A322">
        <f t="shared" si="1438"/>
        <v>54</v>
      </c>
      <c r="B322" t="str">
        <f>IF(Nafnalisti!B324="","",Nafnalisti!B324)</f>
        <v>Guðmundur B. Ingason</v>
      </c>
      <c r="C322" t="str">
        <f t="shared" ref="C322" si="1753">IF(B322="","",LEFT(B322,FIND(" ",B322)-1))</f>
        <v>Guðmundur</v>
      </c>
      <c r="D322">
        <f t="shared" ref="D322" si="1754">IF(C322="","",COUNTIF(C322:C326,C322))</f>
        <v>1</v>
      </c>
      <c r="E322" t="str">
        <f t="shared" ref="E322:E326" si="1755">IF(B322="","",IF(D322&lt;2,LEFT(B322,FIND(" ",B322)-1),LEFT(B322,FIND(" ",B322)+1)))</f>
        <v>Guðmundur</v>
      </c>
      <c r="F322" t="str">
        <f t="shared" ref="F322" ca="1" si="1756">IF(B322="","",OFFSET(F322,0,6-COUNTA(B322:B326)+COUNTIF(D322:D326,"")))</f>
        <v>Guðmundur - Hjörtur - Magnús - Jón K - Jón V</v>
      </c>
      <c r="G322" t="str">
        <f t="shared" ref="G322" si="1757">IF(E322="","",E322&amp;" - "&amp;E323&amp;" - "&amp;E324&amp;" - "&amp;E325&amp;" - "&amp;E326)</f>
        <v>Guðmundur - Hjörtur - Magnús - Jón K - Jón V</v>
      </c>
      <c r="H322" t="str">
        <f t="shared" ref="H322" si="1758">IF(E322="","",E322&amp;" - "&amp;E323&amp;" - "&amp;E324&amp;" - "&amp;E325)</f>
        <v>Guðmundur - Hjörtur - Magnús - Jón K</v>
      </c>
      <c r="I322" t="str">
        <f t="shared" ref="I322" si="1759">IF(E322="","",E322&amp;" - "&amp;E323&amp;" - "&amp;E324)</f>
        <v>Guðmundur - Hjörtur - Magnús</v>
      </c>
      <c r="J322" t="str">
        <f t="shared" ref="J322" si="1760">IF(E322="","",E322&amp;" - "&amp;E323)</f>
        <v>Guðmundur - Hjörtur</v>
      </c>
      <c r="K322" t="str">
        <f t="shared" ref="K322" si="1761">IF(E322="","",E322)</f>
        <v>Guðmundur</v>
      </c>
    </row>
    <row r="323" spans="1:11" x14ac:dyDescent="0.2">
      <c r="A323">
        <f t="shared" si="1438"/>
        <v>54</v>
      </c>
      <c r="B323" t="str">
        <f>IF(Nafnalisti!B325="","",Nafnalisti!B325)</f>
        <v>Hjörtur Þorgilsson</v>
      </c>
      <c r="C323" t="str">
        <f t="shared" si="1446"/>
        <v>Hjörtur</v>
      </c>
      <c r="D323">
        <f t="shared" ref="D323" si="1762">IF(C323="","",COUNTIF(C322:C326,C323))</f>
        <v>1</v>
      </c>
      <c r="E323" t="str">
        <f t="shared" si="1755"/>
        <v>Hjörtur</v>
      </c>
      <c r="F323" t="str">
        <f t="shared" ca="1" si="1558"/>
        <v>Guðmundur - Hjörtur - Magnús - Jón K - Jón V</v>
      </c>
      <c r="G323" t="str">
        <f t="shared" ref="G323" si="1763">E322&amp;" - "&amp;E323&amp;" - "&amp;E324&amp;" - "&amp;E325&amp;" - "&amp;E326</f>
        <v>Guðmundur - Hjörtur - Magnús - Jón K - Jón V</v>
      </c>
      <c r="H323" t="str">
        <f t="shared" ref="H323" si="1764">IF(E322="","",E322&amp;" - "&amp;E323&amp;" - "&amp;E324&amp;" - "&amp;E325)</f>
        <v>Guðmundur - Hjörtur - Magnús - Jón K</v>
      </c>
      <c r="I323" t="str">
        <f t="shared" ref="I323" si="1765">IF(E322="","",E322&amp;" - "&amp;E323&amp;" - "&amp;E324)</f>
        <v>Guðmundur - Hjörtur - Magnús</v>
      </c>
      <c r="J323" t="str">
        <f t="shared" ref="J323" si="1766">IF(E322="","",E322&amp;" - "&amp;E323)</f>
        <v>Guðmundur - Hjörtur</v>
      </c>
      <c r="K323" t="str">
        <f t="shared" ref="K323" si="1767">IF(E322="","",E322)</f>
        <v>Guðmundur</v>
      </c>
    </row>
    <row r="324" spans="1:11" x14ac:dyDescent="0.2">
      <c r="A324">
        <f t="shared" si="1438"/>
        <v>54</v>
      </c>
      <c r="B324" t="str">
        <f>IF(Nafnalisti!B326="","",Nafnalisti!B326)</f>
        <v>Magnús Rúnar Hjartarson</v>
      </c>
      <c r="C324" t="str">
        <f t="shared" si="1446"/>
        <v>Magnús</v>
      </c>
      <c r="D324">
        <f t="shared" ref="D324" si="1768">IF(C324="","",COUNTIF(C322:C326,C324))</f>
        <v>1</v>
      </c>
      <c r="E324" t="str">
        <f t="shared" si="1755"/>
        <v>Magnús</v>
      </c>
      <c r="F324" t="str">
        <f t="shared" ca="1" si="1558"/>
        <v>Guðmundur - Hjörtur - Magnús - Jón K - Jón V</v>
      </c>
      <c r="G324" t="str">
        <f t="shared" ref="G324" si="1769">E322&amp;" - "&amp;E323&amp;" - "&amp;E324&amp;" - "&amp;E325&amp;" - "&amp;E326</f>
        <v>Guðmundur - Hjörtur - Magnús - Jón K - Jón V</v>
      </c>
      <c r="H324" t="str">
        <f t="shared" ref="H324" si="1770">IF(E322="","",E322&amp;" - "&amp;E323&amp;" - "&amp;E324&amp;" - "&amp;E325)</f>
        <v>Guðmundur - Hjörtur - Magnús - Jón K</v>
      </c>
      <c r="I324" t="str">
        <f t="shared" ref="I324" si="1771">IF(E322="","",E322&amp;" - "&amp;E323&amp;" - "&amp;E324)</f>
        <v>Guðmundur - Hjörtur - Magnús</v>
      </c>
      <c r="J324" t="str">
        <f t="shared" ref="J324" si="1772">IF(E322="","",E322&amp;" - "&amp;E323)</f>
        <v>Guðmundur - Hjörtur</v>
      </c>
      <c r="K324" t="str">
        <f t="shared" ref="K324" si="1773">IF(E322="","",E322)</f>
        <v>Guðmundur</v>
      </c>
    </row>
    <row r="325" spans="1:11" x14ac:dyDescent="0.2">
      <c r="A325">
        <f t="shared" si="1438"/>
        <v>54</v>
      </c>
      <c r="B325" t="str">
        <f>IF(Nafnalisti!B327="","",Nafnalisti!B327)</f>
        <v>Jón Karl Ólafsson</v>
      </c>
      <c r="C325" t="str">
        <f t="shared" si="1446"/>
        <v>Jón</v>
      </c>
      <c r="D325">
        <f t="shared" ref="D325" si="1774">IF(C325="","",COUNTIF(C322:C326,C325))</f>
        <v>2</v>
      </c>
      <c r="E325" t="str">
        <f t="shared" si="1755"/>
        <v>Jón K</v>
      </c>
      <c r="F325" t="str">
        <f t="shared" ca="1" si="1558"/>
        <v>Guðmundur - Hjörtur - Magnús - Jón K - Jón V</v>
      </c>
      <c r="G325" t="str">
        <f t="shared" ref="G325" si="1775">E322&amp;" - "&amp;E323&amp;" - "&amp;E324&amp;" - "&amp;E325&amp;" - "&amp;E326</f>
        <v>Guðmundur - Hjörtur - Magnús - Jón K - Jón V</v>
      </c>
      <c r="H325" t="str">
        <f t="shared" ref="H325" si="1776">IF(E322="","",E322&amp;" - "&amp;E323&amp;" - "&amp;E324&amp;" - "&amp;E325)</f>
        <v>Guðmundur - Hjörtur - Magnús - Jón K</v>
      </c>
      <c r="I325" t="str">
        <f t="shared" ref="I325" si="1777">IF(E322="","",E322&amp;" - "&amp;E323&amp;" - "&amp;E324)</f>
        <v>Guðmundur - Hjörtur - Magnús</v>
      </c>
      <c r="J325" t="str">
        <f t="shared" ref="J325" si="1778">IF(E322="","",E322&amp;" - "&amp;E323)</f>
        <v>Guðmundur - Hjörtur</v>
      </c>
      <c r="K325" t="str">
        <f t="shared" ref="K325" si="1779">IF(E322="","",E322)</f>
        <v>Guðmundur</v>
      </c>
    </row>
    <row r="326" spans="1:11" x14ac:dyDescent="0.2">
      <c r="A326">
        <f t="shared" si="1438"/>
        <v>54</v>
      </c>
      <c r="B326" t="str">
        <f>IF(Nafnalisti!B328="","",Nafnalisti!B328)</f>
        <v>Jón Valur Jónsson</v>
      </c>
      <c r="C326" t="str">
        <f t="shared" si="1446"/>
        <v>Jón</v>
      </c>
      <c r="D326">
        <f t="shared" ref="D326" si="1780">IF(C326="","",COUNTIF(C322:C326,C326))</f>
        <v>2</v>
      </c>
      <c r="E326" t="str">
        <f t="shared" si="1755"/>
        <v>Jón V</v>
      </c>
      <c r="F326" t="str">
        <f t="shared" ca="1" si="1558"/>
        <v>Guðmundur - Hjörtur - Magnús - Jón K - Jón V</v>
      </c>
      <c r="G326" t="str">
        <f t="shared" ref="G326" si="1781">E322&amp;" - "&amp;E323&amp;" - "&amp;E324&amp;" - "&amp;E325&amp;" - "&amp;E326</f>
        <v>Guðmundur - Hjörtur - Magnús - Jón K - Jón V</v>
      </c>
      <c r="H326" t="str">
        <f t="shared" ref="H326" si="1782">IF(E322="","",E322&amp;" - "&amp;E323&amp;" - "&amp;E324&amp;" - "&amp;E325)</f>
        <v>Guðmundur - Hjörtur - Magnús - Jón K</v>
      </c>
      <c r="I326" t="str">
        <f t="shared" ref="I326" si="1783">IF(E322="","",E322&amp;" - "&amp;E323&amp;" - "&amp;E324)</f>
        <v>Guðmundur - Hjörtur - Magnús</v>
      </c>
      <c r="J326" t="str">
        <f t="shared" ref="J326" si="1784">IF(E322="","",E322&amp;" - "&amp;E323)</f>
        <v>Guðmundur - Hjörtur</v>
      </c>
      <c r="K326" t="str">
        <f t="shared" ref="K326" si="1785">IF(E322="","",E322)</f>
        <v>Guðmundur</v>
      </c>
    </row>
    <row r="327" spans="1:11" x14ac:dyDescent="0.2">
      <c r="A327">
        <f t="shared" si="1438"/>
        <v>54</v>
      </c>
      <c r="B327" t="str">
        <f t="shared" ref="B327" ca="1" si="1786">F322</f>
        <v>Guðmundur - Hjörtur - Magnús - Jón K - Jón V</v>
      </c>
    </row>
    <row r="328" spans="1:11" x14ac:dyDescent="0.2">
      <c r="A328">
        <f t="shared" si="1438"/>
        <v>55</v>
      </c>
      <c r="B328" t="str">
        <f>IF(Nafnalisti!B330="","",Nafnalisti!B330)</f>
        <v/>
      </c>
      <c r="C328" t="str">
        <f t="shared" ref="C328" si="1787">IF(B328="","",LEFT(B328,FIND(" ",B328)-1))</f>
        <v/>
      </c>
      <c r="D328" t="str">
        <f t="shared" ref="D328" si="1788">IF(C328="","",COUNTIF(C328:C332,C328))</f>
        <v/>
      </c>
      <c r="E328" t="str">
        <f t="shared" ref="E328:E332" si="1789">IF(B328="","",IF(D328&lt;2,LEFT(B328,FIND(" ",B328)-1),LEFT(B328,FIND(" ",B328)+1)))</f>
        <v/>
      </c>
      <c r="F328" t="str">
        <f t="shared" ref="F328" ca="1" si="1790">IF(B328="","",OFFSET(F328,0,6-COUNTA(B328:B332)+COUNTIF(D328:D332,"")))</f>
        <v/>
      </c>
      <c r="G328" t="str">
        <f t="shared" ref="G328" si="1791">IF(E328="","",E328&amp;" - "&amp;E329&amp;" - "&amp;E330&amp;" - "&amp;E331&amp;" - "&amp;E332)</f>
        <v/>
      </c>
      <c r="H328" t="str">
        <f t="shared" ref="H328" si="1792">IF(E328="","",E328&amp;" - "&amp;E329&amp;" - "&amp;E330&amp;" - "&amp;E331)</f>
        <v/>
      </c>
      <c r="I328" t="str">
        <f t="shared" ref="I328" si="1793">IF(E328="","",E328&amp;" - "&amp;E329&amp;" - "&amp;E330)</f>
        <v/>
      </c>
      <c r="J328" t="str">
        <f t="shared" ref="J328" si="1794">IF(E328="","",E328&amp;" - "&amp;E329)</f>
        <v/>
      </c>
      <c r="K328" t="str">
        <f t="shared" ref="K328" si="1795">IF(E328="","",E328)</f>
        <v/>
      </c>
    </row>
    <row r="329" spans="1:11" x14ac:dyDescent="0.2">
      <c r="A329">
        <f t="shared" si="1438"/>
        <v>55</v>
      </c>
      <c r="B329" t="str">
        <f>IF(Nafnalisti!B331="","",Nafnalisti!B331)</f>
        <v/>
      </c>
      <c r="C329" t="str">
        <f t="shared" si="1446"/>
        <v/>
      </c>
      <c r="D329" t="str">
        <f t="shared" ref="D329" si="1796">IF(C329="","",COUNTIF(C328:C332,C329))</f>
        <v/>
      </c>
      <c r="E329" t="str">
        <f t="shared" si="1789"/>
        <v/>
      </c>
      <c r="F329" t="str">
        <f t="shared" si="1558"/>
        <v/>
      </c>
      <c r="G329" t="str">
        <f t="shared" ref="G329" si="1797">E328&amp;" - "&amp;E329&amp;" - "&amp;E330&amp;" - "&amp;E331&amp;" - "&amp;E332</f>
        <v xml:space="preserve"> -  -  -  - </v>
      </c>
      <c r="H329" t="str">
        <f t="shared" ref="H329" si="1798">IF(E328="","",E328&amp;" - "&amp;E329&amp;" - "&amp;E330&amp;" - "&amp;E331)</f>
        <v/>
      </c>
      <c r="I329" t="str">
        <f t="shared" ref="I329" si="1799">IF(E328="","",E328&amp;" - "&amp;E329&amp;" - "&amp;E330)</f>
        <v/>
      </c>
      <c r="J329" t="str">
        <f t="shared" ref="J329" si="1800">IF(E328="","",E328&amp;" - "&amp;E329)</f>
        <v/>
      </c>
      <c r="K329" t="str">
        <f t="shared" ref="K329" si="1801">IF(E328="","",E328)</f>
        <v/>
      </c>
    </row>
    <row r="330" spans="1:11" x14ac:dyDescent="0.2">
      <c r="A330">
        <f t="shared" ref="A330:A393" si="1802">+A324+1</f>
        <v>55</v>
      </c>
      <c r="B330" t="str">
        <f>IF(Nafnalisti!B332="","",Nafnalisti!B332)</f>
        <v/>
      </c>
      <c r="C330" t="str">
        <f t="shared" si="1446"/>
        <v/>
      </c>
      <c r="D330" t="str">
        <f t="shared" ref="D330" si="1803">IF(C330="","",COUNTIF(C328:C332,C330))</f>
        <v/>
      </c>
      <c r="E330" t="str">
        <f t="shared" si="1789"/>
        <v/>
      </c>
      <c r="F330" t="str">
        <f t="shared" si="1558"/>
        <v/>
      </c>
      <c r="G330" t="str">
        <f t="shared" ref="G330" si="1804">E328&amp;" - "&amp;E329&amp;" - "&amp;E330&amp;" - "&amp;E331&amp;" - "&amp;E332</f>
        <v xml:space="preserve"> -  -  -  - </v>
      </c>
      <c r="H330" t="str">
        <f t="shared" ref="H330" si="1805">IF(E328="","",E328&amp;" - "&amp;E329&amp;" - "&amp;E330&amp;" - "&amp;E331)</f>
        <v/>
      </c>
      <c r="I330" t="str">
        <f t="shared" ref="I330" si="1806">IF(E328="","",E328&amp;" - "&amp;E329&amp;" - "&amp;E330)</f>
        <v/>
      </c>
      <c r="J330" t="str">
        <f t="shared" ref="J330" si="1807">IF(E328="","",E328&amp;" - "&amp;E329)</f>
        <v/>
      </c>
      <c r="K330" t="str">
        <f t="shared" ref="K330" si="1808">IF(E328="","",E328)</f>
        <v/>
      </c>
    </row>
    <row r="331" spans="1:11" x14ac:dyDescent="0.2">
      <c r="A331">
        <f t="shared" si="1802"/>
        <v>55</v>
      </c>
      <c r="B331" t="str">
        <f>IF(Nafnalisti!B333="","",Nafnalisti!B333)</f>
        <v/>
      </c>
      <c r="C331" t="str">
        <f t="shared" si="1446"/>
        <v/>
      </c>
      <c r="D331" t="str">
        <f t="shared" ref="D331" si="1809">IF(C331="","",COUNTIF(C328:C332,C331))</f>
        <v/>
      </c>
      <c r="E331" t="str">
        <f t="shared" si="1789"/>
        <v/>
      </c>
      <c r="F331" t="str">
        <f t="shared" si="1558"/>
        <v/>
      </c>
      <c r="G331" t="str">
        <f t="shared" ref="G331" si="1810">E328&amp;" - "&amp;E329&amp;" - "&amp;E330&amp;" - "&amp;E331&amp;" - "&amp;E332</f>
        <v xml:space="preserve"> -  -  -  - </v>
      </c>
      <c r="H331" t="str">
        <f t="shared" ref="H331" si="1811">IF(E328="","",E328&amp;" - "&amp;E329&amp;" - "&amp;E330&amp;" - "&amp;E331)</f>
        <v/>
      </c>
      <c r="I331" t="str">
        <f t="shared" ref="I331" si="1812">IF(E328="","",E328&amp;" - "&amp;E329&amp;" - "&amp;E330)</f>
        <v/>
      </c>
      <c r="J331" t="str">
        <f t="shared" ref="J331" si="1813">IF(E328="","",E328&amp;" - "&amp;E329)</f>
        <v/>
      </c>
      <c r="K331" t="str">
        <f t="shared" ref="K331" si="1814">IF(E328="","",E328)</f>
        <v/>
      </c>
    </row>
    <row r="332" spans="1:11" x14ac:dyDescent="0.2">
      <c r="A332">
        <f t="shared" si="1802"/>
        <v>55</v>
      </c>
      <c r="B332" t="str">
        <f>IF(Nafnalisti!B334="","",Nafnalisti!B334)</f>
        <v/>
      </c>
      <c r="C332" t="str">
        <f t="shared" ref="C332:C395" si="1815">IF(B332="","",LEFT(B332,FIND(" ",B332)-1))</f>
        <v/>
      </c>
      <c r="D332" t="str">
        <f t="shared" ref="D332" si="1816">IF(C332="","",COUNTIF(C328:C332,C332))</f>
        <v/>
      </c>
      <c r="E332" t="str">
        <f t="shared" si="1789"/>
        <v/>
      </c>
      <c r="F332" t="str">
        <f t="shared" si="1558"/>
        <v/>
      </c>
      <c r="G332" t="str">
        <f t="shared" ref="G332" si="1817">E328&amp;" - "&amp;E329&amp;" - "&amp;E330&amp;" - "&amp;E331&amp;" - "&amp;E332</f>
        <v xml:space="preserve"> -  -  -  - </v>
      </c>
      <c r="H332" t="str">
        <f t="shared" ref="H332" si="1818">IF(E328="","",E328&amp;" - "&amp;E329&amp;" - "&amp;E330&amp;" - "&amp;E331)</f>
        <v/>
      </c>
      <c r="I332" t="str">
        <f t="shared" ref="I332" si="1819">IF(E328="","",E328&amp;" - "&amp;E329&amp;" - "&amp;E330)</f>
        <v/>
      </c>
      <c r="J332" t="str">
        <f t="shared" ref="J332" si="1820">IF(E328="","",E328&amp;" - "&amp;E329)</f>
        <v/>
      </c>
      <c r="K332" t="str">
        <f t="shared" ref="K332" si="1821">IF(E328="","",E328)</f>
        <v/>
      </c>
    </row>
    <row r="333" spans="1:11" x14ac:dyDescent="0.2">
      <c r="A333">
        <f t="shared" si="1802"/>
        <v>55</v>
      </c>
      <c r="B333" t="str">
        <f t="shared" ref="B333" ca="1" si="1822">F328</f>
        <v/>
      </c>
    </row>
    <row r="334" spans="1:11" x14ac:dyDescent="0.2">
      <c r="A334">
        <f t="shared" si="1802"/>
        <v>56</v>
      </c>
      <c r="B334" t="str">
        <f>IF(Nafnalisti!B336="","",Nafnalisti!B336)</f>
        <v/>
      </c>
      <c r="C334" t="str">
        <f t="shared" ref="C334" si="1823">IF(B334="","",LEFT(B334,FIND(" ",B334)-1))</f>
        <v/>
      </c>
      <c r="D334" t="str">
        <f t="shared" ref="D334" si="1824">IF(C334="","",COUNTIF(C334:C338,C334))</f>
        <v/>
      </c>
      <c r="E334" t="str">
        <f t="shared" ref="E334:E338" si="1825">IF(B334="","",IF(D334&lt;2,LEFT(B334,FIND(" ",B334)-1),LEFT(B334,FIND(" ",B334)+1)))</f>
        <v/>
      </c>
      <c r="F334" t="str">
        <f t="shared" ref="F334" ca="1" si="1826">IF(B334="","",OFFSET(F334,0,6-COUNTA(B334:B338)+COUNTIF(D334:D338,"")))</f>
        <v/>
      </c>
      <c r="G334" t="str">
        <f t="shared" ref="G334" si="1827">IF(E334="","",E334&amp;" - "&amp;E335&amp;" - "&amp;E336&amp;" - "&amp;E337&amp;" - "&amp;E338)</f>
        <v/>
      </c>
      <c r="H334" t="str">
        <f t="shared" ref="H334" si="1828">IF(E334="","",E334&amp;" - "&amp;E335&amp;" - "&amp;E336&amp;" - "&amp;E337)</f>
        <v/>
      </c>
      <c r="I334" t="str">
        <f t="shared" ref="I334" si="1829">IF(E334="","",E334&amp;" - "&amp;E335&amp;" - "&amp;E336)</f>
        <v/>
      </c>
      <c r="J334" t="str">
        <f t="shared" ref="J334" si="1830">IF(E334="","",E334&amp;" - "&amp;E335)</f>
        <v/>
      </c>
      <c r="K334" t="str">
        <f t="shared" ref="K334" si="1831">IF(E334="","",E334)</f>
        <v/>
      </c>
    </row>
    <row r="335" spans="1:11" x14ac:dyDescent="0.2">
      <c r="A335">
        <f t="shared" si="1802"/>
        <v>56</v>
      </c>
      <c r="B335" t="str">
        <f>IF(Nafnalisti!B337="","",Nafnalisti!B337)</f>
        <v/>
      </c>
      <c r="C335" t="str">
        <f t="shared" si="1815"/>
        <v/>
      </c>
      <c r="D335" t="str">
        <f t="shared" ref="D335" si="1832">IF(C335="","",COUNTIF(C334:C338,C335))</f>
        <v/>
      </c>
      <c r="E335" t="str">
        <f t="shared" si="1825"/>
        <v/>
      </c>
      <c r="F335" t="str">
        <f t="shared" si="1558"/>
        <v/>
      </c>
      <c r="G335" t="str">
        <f t="shared" ref="G335" si="1833">E334&amp;" - "&amp;E335&amp;" - "&amp;E336&amp;" - "&amp;E337&amp;" - "&amp;E338</f>
        <v xml:space="preserve"> -  -  -  - </v>
      </c>
      <c r="H335" t="str">
        <f t="shared" ref="H335" si="1834">IF(E334="","",E334&amp;" - "&amp;E335&amp;" - "&amp;E336&amp;" - "&amp;E337)</f>
        <v/>
      </c>
      <c r="I335" t="str">
        <f t="shared" ref="I335" si="1835">IF(E334="","",E334&amp;" - "&amp;E335&amp;" - "&amp;E336)</f>
        <v/>
      </c>
      <c r="J335" t="str">
        <f t="shared" ref="J335" si="1836">IF(E334="","",E334&amp;" - "&amp;E335)</f>
        <v/>
      </c>
      <c r="K335" t="str">
        <f t="shared" ref="K335" si="1837">IF(E334="","",E334)</f>
        <v/>
      </c>
    </row>
    <row r="336" spans="1:11" x14ac:dyDescent="0.2">
      <c r="A336">
        <f t="shared" si="1802"/>
        <v>56</v>
      </c>
      <c r="B336" t="str">
        <f>IF(Nafnalisti!B338="","",Nafnalisti!B338)</f>
        <v/>
      </c>
      <c r="C336" t="str">
        <f t="shared" si="1815"/>
        <v/>
      </c>
      <c r="D336" t="str">
        <f t="shared" ref="D336" si="1838">IF(C336="","",COUNTIF(C334:C338,C336))</f>
        <v/>
      </c>
      <c r="E336" t="str">
        <f t="shared" si="1825"/>
        <v/>
      </c>
      <c r="F336" t="str">
        <f t="shared" si="1558"/>
        <v/>
      </c>
      <c r="G336" t="str">
        <f t="shared" ref="G336" si="1839">E334&amp;" - "&amp;E335&amp;" - "&amp;E336&amp;" - "&amp;E337&amp;" - "&amp;E338</f>
        <v xml:space="preserve"> -  -  -  - </v>
      </c>
      <c r="H336" t="str">
        <f t="shared" ref="H336" si="1840">IF(E334="","",E334&amp;" - "&amp;E335&amp;" - "&amp;E336&amp;" - "&amp;E337)</f>
        <v/>
      </c>
      <c r="I336" t="str">
        <f t="shared" ref="I336" si="1841">IF(E334="","",E334&amp;" - "&amp;E335&amp;" - "&amp;E336)</f>
        <v/>
      </c>
      <c r="J336" t="str">
        <f t="shared" ref="J336" si="1842">IF(E334="","",E334&amp;" - "&amp;E335)</f>
        <v/>
      </c>
      <c r="K336" t="str">
        <f t="shared" ref="K336" si="1843">IF(E334="","",E334)</f>
        <v/>
      </c>
    </row>
    <row r="337" spans="1:11" x14ac:dyDescent="0.2">
      <c r="A337">
        <f t="shared" si="1802"/>
        <v>56</v>
      </c>
      <c r="B337" t="str">
        <f>IF(Nafnalisti!B339="","",Nafnalisti!B339)</f>
        <v/>
      </c>
      <c r="C337" t="str">
        <f t="shared" si="1815"/>
        <v/>
      </c>
      <c r="D337" t="str">
        <f t="shared" ref="D337" si="1844">IF(C337="","",COUNTIF(C334:C338,C337))</f>
        <v/>
      </c>
      <c r="E337" t="str">
        <f t="shared" si="1825"/>
        <v/>
      </c>
      <c r="F337" t="str">
        <f t="shared" si="1558"/>
        <v/>
      </c>
      <c r="G337" t="str">
        <f t="shared" ref="G337" si="1845">E334&amp;" - "&amp;E335&amp;" - "&amp;E336&amp;" - "&amp;E337&amp;" - "&amp;E338</f>
        <v xml:space="preserve"> -  -  -  - </v>
      </c>
      <c r="H337" t="str">
        <f t="shared" ref="H337" si="1846">IF(E334="","",E334&amp;" - "&amp;E335&amp;" - "&amp;E336&amp;" - "&amp;E337)</f>
        <v/>
      </c>
      <c r="I337" t="str">
        <f t="shared" ref="I337" si="1847">IF(E334="","",E334&amp;" - "&amp;E335&amp;" - "&amp;E336)</f>
        <v/>
      </c>
      <c r="J337" t="str">
        <f t="shared" ref="J337" si="1848">IF(E334="","",E334&amp;" - "&amp;E335)</f>
        <v/>
      </c>
      <c r="K337" t="str">
        <f t="shared" ref="K337" si="1849">IF(E334="","",E334)</f>
        <v/>
      </c>
    </row>
    <row r="338" spans="1:11" x14ac:dyDescent="0.2">
      <c r="A338">
        <f t="shared" si="1802"/>
        <v>56</v>
      </c>
      <c r="B338" t="str">
        <f>IF(Nafnalisti!B340="","",Nafnalisti!B340)</f>
        <v/>
      </c>
      <c r="C338" t="str">
        <f t="shared" si="1815"/>
        <v/>
      </c>
      <c r="D338" t="str">
        <f t="shared" ref="D338" si="1850">IF(C338="","",COUNTIF(C334:C338,C338))</f>
        <v/>
      </c>
      <c r="E338" t="str">
        <f t="shared" si="1825"/>
        <v/>
      </c>
      <c r="F338" t="str">
        <f t="shared" si="1558"/>
        <v/>
      </c>
      <c r="G338" t="str">
        <f t="shared" ref="G338" si="1851">E334&amp;" - "&amp;E335&amp;" - "&amp;E336&amp;" - "&amp;E337&amp;" - "&amp;E338</f>
        <v xml:space="preserve"> -  -  -  - </v>
      </c>
      <c r="H338" t="str">
        <f t="shared" ref="H338" si="1852">IF(E334="","",E334&amp;" - "&amp;E335&amp;" - "&amp;E336&amp;" - "&amp;E337)</f>
        <v/>
      </c>
      <c r="I338" t="str">
        <f t="shared" ref="I338" si="1853">IF(E334="","",E334&amp;" - "&amp;E335&amp;" - "&amp;E336)</f>
        <v/>
      </c>
      <c r="J338" t="str">
        <f t="shared" ref="J338" si="1854">IF(E334="","",E334&amp;" - "&amp;E335)</f>
        <v/>
      </c>
      <c r="K338" t="str">
        <f t="shared" ref="K338" si="1855">IF(E334="","",E334)</f>
        <v/>
      </c>
    </row>
    <row r="339" spans="1:11" x14ac:dyDescent="0.2">
      <c r="A339">
        <f t="shared" si="1802"/>
        <v>56</v>
      </c>
      <c r="B339" t="str">
        <f t="shared" ref="B339" ca="1" si="1856">F334</f>
        <v/>
      </c>
    </row>
    <row r="340" spans="1:11" x14ac:dyDescent="0.2">
      <c r="A340">
        <f t="shared" si="1802"/>
        <v>57</v>
      </c>
      <c r="B340" t="str">
        <f>IF(Nafnalisti!B342="","",Nafnalisti!B342)</f>
        <v/>
      </c>
      <c r="C340" t="str">
        <f t="shared" ref="C340" si="1857">IF(B340="","",LEFT(B340,FIND(" ",B340)-1))</f>
        <v/>
      </c>
      <c r="D340" t="str">
        <f t="shared" ref="D340" si="1858">IF(C340="","",COUNTIF(C340:C344,C340))</f>
        <v/>
      </c>
      <c r="E340" t="str">
        <f t="shared" ref="E340:E344" si="1859">IF(B340="","",IF(D340&lt;2,LEFT(B340,FIND(" ",B340)-1),LEFT(B340,FIND(" ",B340)+1)))</f>
        <v/>
      </c>
      <c r="F340" t="str">
        <f t="shared" ref="F340" ca="1" si="1860">IF(B340="","",OFFSET(F340,0,6-COUNTA(B340:B344)+COUNTIF(D340:D344,"")))</f>
        <v/>
      </c>
      <c r="G340" t="str">
        <f t="shared" ref="G340" si="1861">IF(E340="","",E340&amp;" - "&amp;E341&amp;" - "&amp;E342&amp;" - "&amp;E343&amp;" - "&amp;E344)</f>
        <v/>
      </c>
      <c r="H340" t="str">
        <f t="shared" ref="H340" si="1862">IF(E340="","",E340&amp;" - "&amp;E341&amp;" - "&amp;E342&amp;" - "&amp;E343)</f>
        <v/>
      </c>
      <c r="I340" t="str">
        <f t="shared" ref="I340" si="1863">IF(E340="","",E340&amp;" - "&amp;E341&amp;" - "&amp;E342)</f>
        <v/>
      </c>
      <c r="J340" t="str">
        <f t="shared" ref="J340" si="1864">IF(E340="","",E340&amp;" - "&amp;E341)</f>
        <v/>
      </c>
      <c r="K340" t="str">
        <f t="shared" ref="K340" si="1865">IF(E340="","",E340)</f>
        <v/>
      </c>
    </row>
    <row r="341" spans="1:11" x14ac:dyDescent="0.2">
      <c r="A341">
        <f t="shared" si="1802"/>
        <v>57</v>
      </c>
      <c r="B341" t="str">
        <f>IF(Nafnalisti!B343="","",Nafnalisti!B343)</f>
        <v/>
      </c>
      <c r="C341" t="str">
        <f t="shared" si="1815"/>
        <v/>
      </c>
      <c r="D341" t="str">
        <f t="shared" ref="D341" si="1866">IF(C341="","",COUNTIF(C340:C344,C341))</f>
        <v/>
      </c>
      <c r="E341" t="str">
        <f t="shared" si="1859"/>
        <v/>
      </c>
      <c r="F341" t="str">
        <f t="shared" si="1558"/>
        <v/>
      </c>
      <c r="G341" t="str">
        <f t="shared" ref="G341" si="1867">E340&amp;" - "&amp;E341&amp;" - "&amp;E342&amp;" - "&amp;E343&amp;" - "&amp;E344</f>
        <v xml:space="preserve"> -  -  -  - </v>
      </c>
      <c r="H341" t="str">
        <f t="shared" ref="H341" si="1868">IF(E340="","",E340&amp;" - "&amp;E341&amp;" - "&amp;E342&amp;" - "&amp;E343)</f>
        <v/>
      </c>
      <c r="I341" t="str">
        <f t="shared" ref="I341" si="1869">IF(E340="","",E340&amp;" - "&amp;E341&amp;" - "&amp;E342)</f>
        <v/>
      </c>
      <c r="J341" t="str">
        <f t="shared" ref="J341" si="1870">IF(E340="","",E340&amp;" - "&amp;E341)</f>
        <v/>
      </c>
      <c r="K341" t="str">
        <f t="shared" ref="K341" si="1871">IF(E340="","",E340)</f>
        <v/>
      </c>
    </row>
    <row r="342" spans="1:11" x14ac:dyDescent="0.2">
      <c r="A342">
        <f t="shared" si="1802"/>
        <v>57</v>
      </c>
      <c r="B342" t="str">
        <f>IF(Nafnalisti!B344="","",Nafnalisti!B344)</f>
        <v/>
      </c>
      <c r="C342" t="str">
        <f t="shared" si="1815"/>
        <v/>
      </c>
      <c r="D342" t="str">
        <f t="shared" ref="D342" si="1872">IF(C342="","",COUNTIF(C340:C344,C342))</f>
        <v/>
      </c>
      <c r="E342" t="str">
        <f t="shared" si="1859"/>
        <v/>
      </c>
      <c r="F342" t="str">
        <f t="shared" si="1558"/>
        <v/>
      </c>
      <c r="G342" t="str">
        <f t="shared" ref="G342" si="1873">E340&amp;" - "&amp;E341&amp;" - "&amp;E342&amp;" - "&amp;E343&amp;" - "&amp;E344</f>
        <v xml:space="preserve"> -  -  -  - </v>
      </c>
      <c r="H342" t="str">
        <f t="shared" ref="H342" si="1874">IF(E340="","",E340&amp;" - "&amp;E341&amp;" - "&amp;E342&amp;" - "&amp;E343)</f>
        <v/>
      </c>
      <c r="I342" t="str">
        <f t="shared" ref="I342" si="1875">IF(E340="","",E340&amp;" - "&amp;E341&amp;" - "&amp;E342)</f>
        <v/>
      </c>
      <c r="J342" t="str">
        <f t="shared" ref="J342" si="1876">IF(E340="","",E340&amp;" - "&amp;E341)</f>
        <v/>
      </c>
      <c r="K342" t="str">
        <f t="shared" ref="K342" si="1877">IF(E340="","",E340)</f>
        <v/>
      </c>
    </row>
    <row r="343" spans="1:11" x14ac:dyDescent="0.2">
      <c r="A343">
        <f t="shared" si="1802"/>
        <v>57</v>
      </c>
      <c r="B343" t="str">
        <f>IF(Nafnalisti!B345="","",Nafnalisti!B345)</f>
        <v/>
      </c>
      <c r="C343" t="str">
        <f t="shared" si="1815"/>
        <v/>
      </c>
      <c r="D343" t="str">
        <f t="shared" ref="D343" si="1878">IF(C343="","",COUNTIF(C340:C344,C343))</f>
        <v/>
      </c>
      <c r="E343" t="str">
        <f t="shared" si="1859"/>
        <v/>
      </c>
      <c r="F343" t="str">
        <f t="shared" si="1558"/>
        <v/>
      </c>
      <c r="G343" t="str">
        <f t="shared" ref="G343" si="1879">E340&amp;" - "&amp;E341&amp;" - "&amp;E342&amp;" - "&amp;E343&amp;" - "&amp;E344</f>
        <v xml:space="preserve"> -  -  -  - </v>
      </c>
      <c r="H343" t="str">
        <f t="shared" ref="H343" si="1880">IF(E340="","",E340&amp;" - "&amp;E341&amp;" - "&amp;E342&amp;" - "&amp;E343)</f>
        <v/>
      </c>
      <c r="I343" t="str">
        <f t="shared" ref="I343" si="1881">IF(E340="","",E340&amp;" - "&amp;E341&amp;" - "&amp;E342)</f>
        <v/>
      </c>
      <c r="J343" t="str">
        <f t="shared" ref="J343" si="1882">IF(E340="","",E340&amp;" - "&amp;E341)</f>
        <v/>
      </c>
      <c r="K343" t="str">
        <f t="shared" ref="K343" si="1883">IF(E340="","",E340)</f>
        <v/>
      </c>
    </row>
    <row r="344" spans="1:11" x14ac:dyDescent="0.2">
      <c r="A344">
        <f t="shared" si="1802"/>
        <v>57</v>
      </c>
      <c r="B344" t="str">
        <f>IF(Nafnalisti!B346="","",Nafnalisti!B346)</f>
        <v/>
      </c>
      <c r="C344" t="str">
        <f t="shared" si="1815"/>
        <v/>
      </c>
      <c r="D344" t="str">
        <f t="shared" ref="D344" si="1884">IF(C344="","",COUNTIF(C340:C344,C344))</f>
        <v/>
      </c>
      <c r="E344" t="str">
        <f t="shared" si="1859"/>
        <v/>
      </c>
      <c r="F344" t="str">
        <f t="shared" si="1558"/>
        <v/>
      </c>
      <c r="G344" t="str">
        <f t="shared" ref="G344" si="1885">E340&amp;" - "&amp;E341&amp;" - "&amp;E342&amp;" - "&amp;E343&amp;" - "&amp;E344</f>
        <v xml:space="preserve"> -  -  -  - </v>
      </c>
      <c r="H344" t="str">
        <f t="shared" ref="H344" si="1886">IF(E340="","",E340&amp;" - "&amp;E341&amp;" - "&amp;E342&amp;" - "&amp;E343)</f>
        <v/>
      </c>
      <c r="I344" t="str">
        <f t="shared" ref="I344" si="1887">IF(E340="","",E340&amp;" - "&amp;E341&amp;" - "&amp;E342)</f>
        <v/>
      </c>
      <c r="J344" t="str">
        <f t="shared" ref="J344" si="1888">IF(E340="","",E340&amp;" - "&amp;E341)</f>
        <v/>
      </c>
      <c r="K344" t="str">
        <f t="shared" ref="K344" si="1889">IF(E340="","",E340)</f>
        <v/>
      </c>
    </row>
    <row r="345" spans="1:11" x14ac:dyDescent="0.2">
      <c r="A345">
        <f t="shared" si="1802"/>
        <v>57</v>
      </c>
      <c r="B345" t="str">
        <f t="shared" ref="B345" ca="1" si="1890">F340</f>
        <v/>
      </c>
    </row>
    <row r="346" spans="1:11" x14ac:dyDescent="0.2">
      <c r="A346">
        <f t="shared" si="1802"/>
        <v>58</v>
      </c>
      <c r="B346" t="str">
        <f>IF(Nafnalisti!B348="","",Nafnalisti!B348)</f>
        <v/>
      </c>
      <c r="C346" t="str">
        <f t="shared" ref="C346" si="1891">IF(B346="","",LEFT(B346,FIND(" ",B346)-1))</f>
        <v/>
      </c>
      <c r="D346" t="str">
        <f t="shared" ref="D346" si="1892">IF(C346="","",COUNTIF(C346:C350,C346))</f>
        <v/>
      </c>
      <c r="E346" t="str">
        <f t="shared" ref="E346:E350" si="1893">IF(B346="","",IF(D346&lt;2,LEFT(B346,FIND(" ",B346)-1),LEFT(B346,FIND(" ",B346)+1)))</f>
        <v/>
      </c>
      <c r="F346" t="str">
        <f t="shared" ref="F346" ca="1" si="1894">IF(B346="","",OFFSET(F346,0,6-COUNTA(B346:B350)+COUNTIF(D346:D350,"")))</f>
        <v/>
      </c>
      <c r="G346" t="str">
        <f t="shared" ref="G346" si="1895">IF(E346="","",E346&amp;" - "&amp;E347&amp;" - "&amp;E348&amp;" - "&amp;E349&amp;" - "&amp;E350)</f>
        <v/>
      </c>
      <c r="H346" t="str">
        <f t="shared" ref="H346" si="1896">IF(E346="","",E346&amp;" - "&amp;E347&amp;" - "&amp;E348&amp;" - "&amp;E349)</f>
        <v/>
      </c>
      <c r="I346" t="str">
        <f t="shared" ref="I346" si="1897">IF(E346="","",E346&amp;" - "&amp;E347&amp;" - "&amp;E348)</f>
        <v/>
      </c>
      <c r="J346" t="str">
        <f t="shared" ref="J346" si="1898">IF(E346="","",E346&amp;" - "&amp;E347)</f>
        <v/>
      </c>
      <c r="K346" t="str">
        <f t="shared" ref="K346" si="1899">IF(E346="","",E346)</f>
        <v/>
      </c>
    </row>
    <row r="347" spans="1:11" x14ac:dyDescent="0.2">
      <c r="A347">
        <f t="shared" si="1802"/>
        <v>58</v>
      </c>
      <c r="B347" t="str">
        <f>IF(Nafnalisti!B349="","",Nafnalisti!B349)</f>
        <v/>
      </c>
      <c r="C347" t="str">
        <f t="shared" si="1815"/>
        <v/>
      </c>
      <c r="D347" t="str">
        <f t="shared" ref="D347" si="1900">IF(C347="","",COUNTIF(C346:C350,C347))</f>
        <v/>
      </c>
      <c r="E347" t="str">
        <f t="shared" si="1893"/>
        <v/>
      </c>
      <c r="F347" t="str">
        <f t="shared" si="1558"/>
        <v/>
      </c>
      <c r="G347" t="str">
        <f t="shared" ref="G347" si="1901">E346&amp;" - "&amp;E347&amp;" - "&amp;E348&amp;" - "&amp;E349&amp;" - "&amp;E350</f>
        <v xml:space="preserve"> -  -  -  - </v>
      </c>
      <c r="H347" t="str">
        <f t="shared" ref="H347" si="1902">IF(E346="","",E346&amp;" - "&amp;E347&amp;" - "&amp;E348&amp;" - "&amp;E349)</f>
        <v/>
      </c>
      <c r="I347" t="str">
        <f t="shared" ref="I347" si="1903">IF(E346="","",E346&amp;" - "&amp;E347&amp;" - "&amp;E348)</f>
        <v/>
      </c>
      <c r="J347" t="str">
        <f t="shared" ref="J347" si="1904">IF(E346="","",E346&amp;" - "&amp;E347)</f>
        <v/>
      </c>
      <c r="K347" t="str">
        <f t="shared" ref="K347" si="1905">IF(E346="","",E346)</f>
        <v/>
      </c>
    </row>
    <row r="348" spans="1:11" x14ac:dyDescent="0.2">
      <c r="A348">
        <f t="shared" si="1802"/>
        <v>58</v>
      </c>
      <c r="B348" t="str">
        <f>IF(Nafnalisti!B350="","",Nafnalisti!B350)</f>
        <v/>
      </c>
      <c r="C348" t="str">
        <f t="shared" si="1815"/>
        <v/>
      </c>
      <c r="D348" t="str">
        <f t="shared" ref="D348" si="1906">IF(C348="","",COUNTIF(C346:C350,C348))</f>
        <v/>
      </c>
      <c r="E348" t="str">
        <f t="shared" si="1893"/>
        <v/>
      </c>
      <c r="F348" t="str">
        <f t="shared" si="1558"/>
        <v/>
      </c>
      <c r="G348" t="str">
        <f t="shared" ref="G348" si="1907">E346&amp;" - "&amp;E347&amp;" - "&amp;E348&amp;" - "&amp;E349&amp;" - "&amp;E350</f>
        <v xml:space="preserve"> -  -  -  - </v>
      </c>
      <c r="H348" t="str">
        <f t="shared" ref="H348" si="1908">IF(E346="","",E346&amp;" - "&amp;E347&amp;" - "&amp;E348&amp;" - "&amp;E349)</f>
        <v/>
      </c>
      <c r="I348" t="str">
        <f t="shared" ref="I348" si="1909">IF(E346="","",E346&amp;" - "&amp;E347&amp;" - "&amp;E348)</f>
        <v/>
      </c>
      <c r="J348" t="str">
        <f t="shared" ref="J348" si="1910">IF(E346="","",E346&amp;" - "&amp;E347)</f>
        <v/>
      </c>
      <c r="K348" t="str">
        <f t="shared" ref="K348" si="1911">IF(E346="","",E346)</f>
        <v/>
      </c>
    </row>
    <row r="349" spans="1:11" x14ac:dyDescent="0.2">
      <c r="A349">
        <f t="shared" si="1802"/>
        <v>58</v>
      </c>
      <c r="B349" t="str">
        <f>IF(Nafnalisti!B351="","",Nafnalisti!B351)</f>
        <v/>
      </c>
      <c r="C349" t="str">
        <f t="shared" si="1815"/>
        <v/>
      </c>
      <c r="D349" t="str">
        <f t="shared" ref="D349" si="1912">IF(C349="","",COUNTIF(C346:C350,C349))</f>
        <v/>
      </c>
      <c r="E349" t="str">
        <f t="shared" si="1893"/>
        <v/>
      </c>
      <c r="F349" t="str">
        <f t="shared" si="1558"/>
        <v/>
      </c>
      <c r="G349" t="str">
        <f t="shared" ref="G349" si="1913">E346&amp;" - "&amp;E347&amp;" - "&amp;E348&amp;" - "&amp;E349&amp;" - "&amp;E350</f>
        <v xml:space="preserve"> -  -  -  - </v>
      </c>
      <c r="H349" t="str">
        <f t="shared" ref="H349" si="1914">IF(E346="","",E346&amp;" - "&amp;E347&amp;" - "&amp;E348&amp;" - "&amp;E349)</f>
        <v/>
      </c>
      <c r="I349" t="str">
        <f t="shared" ref="I349" si="1915">IF(E346="","",E346&amp;" - "&amp;E347&amp;" - "&amp;E348)</f>
        <v/>
      </c>
      <c r="J349" t="str">
        <f t="shared" ref="J349" si="1916">IF(E346="","",E346&amp;" - "&amp;E347)</f>
        <v/>
      </c>
      <c r="K349" t="str">
        <f t="shared" ref="K349" si="1917">IF(E346="","",E346)</f>
        <v/>
      </c>
    </row>
    <row r="350" spans="1:11" x14ac:dyDescent="0.2">
      <c r="A350">
        <f t="shared" si="1802"/>
        <v>58</v>
      </c>
      <c r="B350" t="str">
        <f>IF(Nafnalisti!B352="","",Nafnalisti!B352)</f>
        <v/>
      </c>
      <c r="C350" t="str">
        <f t="shared" si="1815"/>
        <v/>
      </c>
      <c r="D350" t="str">
        <f t="shared" ref="D350" si="1918">IF(C350="","",COUNTIF(C346:C350,C350))</f>
        <v/>
      </c>
      <c r="E350" t="str">
        <f t="shared" si="1893"/>
        <v/>
      </c>
      <c r="F350" t="str">
        <f t="shared" si="1558"/>
        <v/>
      </c>
      <c r="G350" t="str">
        <f t="shared" ref="G350" si="1919">E346&amp;" - "&amp;E347&amp;" - "&amp;E348&amp;" - "&amp;E349&amp;" - "&amp;E350</f>
        <v xml:space="preserve"> -  -  -  - </v>
      </c>
      <c r="H350" t="str">
        <f t="shared" ref="H350" si="1920">IF(E346="","",E346&amp;" - "&amp;E347&amp;" - "&amp;E348&amp;" - "&amp;E349)</f>
        <v/>
      </c>
      <c r="I350" t="str">
        <f t="shared" ref="I350" si="1921">IF(E346="","",E346&amp;" - "&amp;E347&amp;" - "&amp;E348)</f>
        <v/>
      </c>
      <c r="J350" t="str">
        <f t="shared" ref="J350" si="1922">IF(E346="","",E346&amp;" - "&amp;E347)</f>
        <v/>
      </c>
      <c r="K350" t="str">
        <f t="shared" ref="K350" si="1923">IF(E346="","",E346)</f>
        <v/>
      </c>
    </row>
    <row r="351" spans="1:11" x14ac:dyDescent="0.2">
      <c r="A351">
        <f t="shared" si="1802"/>
        <v>58</v>
      </c>
      <c r="B351" t="str">
        <f t="shared" ref="B351" ca="1" si="1924">F346</f>
        <v/>
      </c>
    </row>
    <row r="352" spans="1:11" x14ac:dyDescent="0.2">
      <c r="A352">
        <f t="shared" si="1802"/>
        <v>59</v>
      </c>
      <c r="B352" t="str">
        <f>IF(Nafnalisti!B354="","",Nafnalisti!B354)</f>
        <v/>
      </c>
      <c r="C352" t="str">
        <f t="shared" ref="C352" si="1925">IF(B352="","",LEFT(B352,FIND(" ",B352)-1))</f>
        <v/>
      </c>
      <c r="D352" t="str">
        <f t="shared" ref="D352" si="1926">IF(C352="","",COUNTIF(C352:C356,C352))</f>
        <v/>
      </c>
      <c r="E352" t="str">
        <f t="shared" ref="E352:E356" si="1927">IF(B352="","",IF(D352&lt;2,LEFT(B352,FIND(" ",B352)-1),LEFT(B352,FIND(" ",B352)+1)))</f>
        <v/>
      </c>
      <c r="F352" t="str">
        <f t="shared" ref="F352" ca="1" si="1928">IF(B352="","",OFFSET(F352,0,6-COUNTA(B352:B356)+COUNTIF(D352:D356,"")))</f>
        <v/>
      </c>
      <c r="G352" t="str">
        <f t="shared" ref="G352" si="1929">IF(E352="","",E352&amp;" - "&amp;E353&amp;" - "&amp;E354&amp;" - "&amp;E355&amp;" - "&amp;E356)</f>
        <v/>
      </c>
      <c r="H352" t="str">
        <f t="shared" ref="H352" si="1930">IF(E352="","",E352&amp;" - "&amp;E353&amp;" - "&amp;E354&amp;" - "&amp;E355)</f>
        <v/>
      </c>
      <c r="I352" t="str">
        <f t="shared" ref="I352" si="1931">IF(E352="","",E352&amp;" - "&amp;E353&amp;" - "&amp;E354)</f>
        <v/>
      </c>
      <c r="J352" t="str">
        <f t="shared" ref="J352" si="1932">IF(E352="","",E352&amp;" - "&amp;E353)</f>
        <v/>
      </c>
      <c r="K352" t="str">
        <f t="shared" ref="K352" si="1933">IF(E352="","",E352)</f>
        <v/>
      </c>
    </row>
    <row r="353" spans="1:11" x14ac:dyDescent="0.2">
      <c r="A353">
        <f t="shared" si="1802"/>
        <v>59</v>
      </c>
      <c r="B353" t="str">
        <f>IF(Nafnalisti!B355="","",Nafnalisti!B355)</f>
        <v/>
      </c>
      <c r="C353" t="str">
        <f t="shared" si="1815"/>
        <v/>
      </c>
      <c r="D353" t="str">
        <f t="shared" ref="D353" si="1934">IF(C353="","",COUNTIF(C352:C356,C353))</f>
        <v/>
      </c>
      <c r="E353" t="str">
        <f t="shared" si="1927"/>
        <v/>
      </c>
      <c r="F353" t="str">
        <f t="shared" ref="F353:F416" si="1935">IF(B353="","",F352)</f>
        <v/>
      </c>
      <c r="G353" t="str">
        <f t="shared" ref="G353" si="1936">E352&amp;" - "&amp;E353&amp;" - "&amp;E354&amp;" - "&amp;E355&amp;" - "&amp;E356</f>
        <v xml:space="preserve"> -  -  -  - </v>
      </c>
      <c r="H353" t="str">
        <f t="shared" ref="H353" si="1937">IF(E352="","",E352&amp;" - "&amp;E353&amp;" - "&amp;E354&amp;" - "&amp;E355)</f>
        <v/>
      </c>
      <c r="I353" t="str">
        <f t="shared" ref="I353" si="1938">IF(E352="","",E352&amp;" - "&amp;E353&amp;" - "&amp;E354)</f>
        <v/>
      </c>
      <c r="J353" t="str">
        <f t="shared" ref="J353" si="1939">IF(E352="","",E352&amp;" - "&amp;E353)</f>
        <v/>
      </c>
      <c r="K353" t="str">
        <f t="shared" ref="K353" si="1940">IF(E352="","",E352)</f>
        <v/>
      </c>
    </row>
    <row r="354" spans="1:11" x14ac:dyDescent="0.2">
      <c r="A354">
        <f t="shared" si="1802"/>
        <v>59</v>
      </c>
      <c r="B354" t="str">
        <f>IF(Nafnalisti!B356="","",Nafnalisti!B356)</f>
        <v/>
      </c>
      <c r="C354" t="str">
        <f t="shared" si="1815"/>
        <v/>
      </c>
      <c r="D354" t="str">
        <f t="shared" ref="D354" si="1941">IF(C354="","",COUNTIF(C352:C356,C354))</f>
        <v/>
      </c>
      <c r="E354" t="str">
        <f t="shared" si="1927"/>
        <v/>
      </c>
      <c r="F354" t="str">
        <f t="shared" si="1935"/>
        <v/>
      </c>
      <c r="G354" t="str">
        <f t="shared" ref="G354" si="1942">E352&amp;" - "&amp;E353&amp;" - "&amp;E354&amp;" - "&amp;E355&amp;" - "&amp;E356</f>
        <v xml:space="preserve"> -  -  -  - </v>
      </c>
      <c r="H354" t="str">
        <f t="shared" ref="H354" si="1943">IF(E352="","",E352&amp;" - "&amp;E353&amp;" - "&amp;E354&amp;" - "&amp;E355)</f>
        <v/>
      </c>
      <c r="I354" t="str">
        <f t="shared" ref="I354" si="1944">IF(E352="","",E352&amp;" - "&amp;E353&amp;" - "&amp;E354)</f>
        <v/>
      </c>
      <c r="J354" t="str">
        <f t="shared" ref="J354" si="1945">IF(E352="","",E352&amp;" - "&amp;E353)</f>
        <v/>
      </c>
      <c r="K354" t="str">
        <f t="shared" ref="K354" si="1946">IF(E352="","",E352)</f>
        <v/>
      </c>
    </row>
    <row r="355" spans="1:11" x14ac:dyDescent="0.2">
      <c r="A355">
        <f t="shared" si="1802"/>
        <v>59</v>
      </c>
      <c r="B355" t="str">
        <f>IF(Nafnalisti!B357="","",Nafnalisti!B357)</f>
        <v/>
      </c>
      <c r="C355" t="str">
        <f t="shared" si="1815"/>
        <v/>
      </c>
      <c r="D355" t="str">
        <f t="shared" ref="D355" si="1947">IF(C355="","",COUNTIF(C352:C356,C355))</f>
        <v/>
      </c>
      <c r="E355" t="str">
        <f t="shared" si="1927"/>
        <v/>
      </c>
      <c r="F355" t="str">
        <f t="shared" si="1935"/>
        <v/>
      </c>
      <c r="G355" t="str">
        <f t="shared" ref="G355" si="1948">E352&amp;" - "&amp;E353&amp;" - "&amp;E354&amp;" - "&amp;E355&amp;" - "&amp;E356</f>
        <v xml:space="preserve"> -  -  -  - </v>
      </c>
      <c r="H355" t="str">
        <f t="shared" ref="H355" si="1949">IF(E352="","",E352&amp;" - "&amp;E353&amp;" - "&amp;E354&amp;" - "&amp;E355)</f>
        <v/>
      </c>
      <c r="I355" t="str">
        <f t="shared" ref="I355" si="1950">IF(E352="","",E352&amp;" - "&amp;E353&amp;" - "&amp;E354)</f>
        <v/>
      </c>
      <c r="J355" t="str">
        <f t="shared" ref="J355" si="1951">IF(E352="","",E352&amp;" - "&amp;E353)</f>
        <v/>
      </c>
      <c r="K355" t="str">
        <f t="shared" ref="K355" si="1952">IF(E352="","",E352)</f>
        <v/>
      </c>
    </row>
    <row r="356" spans="1:11" x14ac:dyDescent="0.2">
      <c r="A356">
        <f t="shared" si="1802"/>
        <v>59</v>
      </c>
      <c r="B356" t="str">
        <f>IF(Nafnalisti!B358="","",Nafnalisti!B358)</f>
        <v/>
      </c>
      <c r="C356" t="str">
        <f t="shared" si="1815"/>
        <v/>
      </c>
      <c r="D356" t="str">
        <f t="shared" ref="D356" si="1953">IF(C356="","",COUNTIF(C352:C356,C356))</f>
        <v/>
      </c>
      <c r="E356" t="str">
        <f t="shared" si="1927"/>
        <v/>
      </c>
      <c r="F356" t="str">
        <f t="shared" si="1935"/>
        <v/>
      </c>
      <c r="G356" t="str">
        <f t="shared" ref="G356" si="1954">E352&amp;" - "&amp;E353&amp;" - "&amp;E354&amp;" - "&amp;E355&amp;" - "&amp;E356</f>
        <v xml:space="preserve"> -  -  -  - </v>
      </c>
      <c r="H356" t="str">
        <f t="shared" ref="H356" si="1955">IF(E352="","",E352&amp;" - "&amp;E353&amp;" - "&amp;E354&amp;" - "&amp;E355)</f>
        <v/>
      </c>
      <c r="I356" t="str">
        <f t="shared" ref="I356" si="1956">IF(E352="","",E352&amp;" - "&amp;E353&amp;" - "&amp;E354)</f>
        <v/>
      </c>
      <c r="J356" t="str">
        <f t="shared" ref="J356" si="1957">IF(E352="","",E352&amp;" - "&amp;E353)</f>
        <v/>
      </c>
      <c r="K356" t="str">
        <f t="shared" ref="K356" si="1958">IF(E352="","",E352)</f>
        <v/>
      </c>
    </row>
    <row r="357" spans="1:11" x14ac:dyDescent="0.2">
      <c r="A357">
        <f t="shared" si="1802"/>
        <v>59</v>
      </c>
      <c r="B357" t="str">
        <f t="shared" ref="B357" ca="1" si="1959">F352</f>
        <v/>
      </c>
    </row>
    <row r="358" spans="1:11" x14ac:dyDescent="0.2">
      <c r="A358">
        <f t="shared" si="1802"/>
        <v>60</v>
      </c>
      <c r="B358" t="str">
        <f>IF(Nafnalisti!B360="","",Nafnalisti!B360)</f>
        <v/>
      </c>
      <c r="C358" t="str">
        <f t="shared" ref="C358" si="1960">IF(B358="","",LEFT(B358,FIND(" ",B358)-1))</f>
        <v/>
      </c>
      <c r="D358" t="str">
        <f t="shared" ref="D358" si="1961">IF(C358="","",COUNTIF(C358:C362,C358))</f>
        <v/>
      </c>
      <c r="E358" t="str">
        <f t="shared" ref="E358:E362" si="1962">IF(B358="","",IF(D358&lt;2,LEFT(B358,FIND(" ",B358)-1),LEFT(B358,FIND(" ",B358)+1)))</f>
        <v/>
      </c>
      <c r="F358" t="str">
        <f t="shared" ref="F358" ca="1" si="1963">IF(B358="","",OFFSET(F358,0,6-COUNTA(B358:B362)+COUNTIF(D358:D362,"")))</f>
        <v/>
      </c>
      <c r="G358" t="str">
        <f t="shared" ref="G358" si="1964">IF(E358="","",E358&amp;" - "&amp;E359&amp;" - "&amp;E360&amp;" - "&amp;E361&amp;" - "&amp;E362)</f>
        <v/>
      </c>
      <c r="H358" t="str">
        <f t="shared" ref="H358" si="1965">IF(E358="","",E358&amp;" - "&amp;E359&amp;" - "&amp;E360&amp;" - "&amp;E361)</f>
        <v/>
      </c>
      <c r="I358" t="str">
        <f t="shared" ref="I358" si="1966">IF(E358="","",E358&amp;" - "&amp;E359&amp;" - "&amp;E360)</f>
        <v/>
      </c>
      <c r="J358" t="str">
        <f t="shared" ref="J358" si="1967">IF(E358="","",E358&amp;" - "&amp;E359)</f>
        <v/>
      </c>
      <c r="K358" t="str">
        <f t="shared" ref="K358" si="1968">IF(E358="","",E358)</f>
        <v/>
      </c>
    </row>
    <row r="359" spans="1:11" x14ac:dyDescent="0.2">
      <c r="A359">
        <f t="shared" si="1802"/>
        <v>60</v>
      </c>
      <c r="B359" t="str">
        <f>IF(Nafnalisti!B361="","",Nafnalisti!B361)</f>
        <v/>
      </c>
      <c r="C359" t="str">
        <f t="shared" si="1815"/>
        <v/>
      </c>
      <c r="D359" t="str">
        <f t="shared" ref="D359" si="1969">IF(C359="","",COUNTIF(C358:C362,C359))</f>
        <v/>
      </c>
      <c r="E359" t="str">
        <f t="shared" si="1962"/>
        <v/>
      </c>
      <c r="F359" t="str">
        <f t="shared" si="1935"/>
        <v/>
      </c>
      <c r="G359" t="str">
        <f t="shared" ref="G359" si="1970">E358&amp;" - "&amp;E359&amp;" - "&amp;E360&amp;" - "&amp;E361&amp;" - "&amp;E362</f>
        <v xml:space="preserve"> -  -  -  - </v>
      </c>
      <c r="H359" t="str">
        <f t="shared" ref="H359" si="1971">IF(E358="","",E358&amp;" - "&amp;E359&amp;" - "&amp;E360&amp;" - "&amp;E361)</f>
        <v/>
      </c>
      <c r="I359" t="str">
        <f t="shared" ref="I359" si="1972">IF(E358="","",E358&amp;" - "&amp;E359&amp;" - "&amp;E360)</f>
        <v/>
      </c>
      <c r="J359" t="str">
        <f t="shared" ref="J359" si="1973">IF(E358="","",E358&amp;" - "&amp;E359)</f>
        <v/>
      </c>
      <c r="K359" t="str">
        <f t="shared" ref="K359" si="1974">IF(E358="","",E358)</f>
        <v/>
      </c>
    </row>
    <row r="360" spans="1:11" x14ac:dyDescent="0.2">
      <c r="A360">
        <f t="shared" si="1802"/>
        <v>60</v>
      </c>
      <c r="B360" t="str">
        <f>IF(Nafnalisti!B362="","",Nafnalisti!B362)</f>
        <v/>
      </c>
      <c r="C360" t="str">
        <f t="shared" si="1815"/>
        <v/>
      </c>
      <c r="D360" t="str">
        <f t="shared" ref="D360" si="1975">IF(C360="","",COUNTIF(C358:C362,C360))</f>
        <v/>
      </c>
      <c r="E360" t="str">
        <f t="shared" si="1962"/>
        <v/>
      </c>
      <c r="F360" t="str">
        <f t="shared" si="1935"/>
        <v/>
      </c>
      <c r="G360" t="str">
        <f t="shared" ref="G360" si="1976">E358&amp;" - "&amp;E359&amp;" - "&amp;E360&amp;" - "&amp;E361&amp;" - "&amp;E362</f>
        <v xml:space="preserve"> -  -  -  - </v>
      </c>
      <c r="H360" t="str">
        <f t="shared" ref="H360" si="1977">IF(E358="","",E358&amp;" - "&amp;E359&amp;" - "&amp;E360&amp;" - "&amp;E361)</f>
        <v/>
      </c>
      <c r="I360" t="str">
        <f t="shared" ref="I360" si="1978">IF(E358="","",E358&amp;" - "&amp;E359&amp;" - "&amp;E360)</f>
        <v/>
      </c>
      <c r="J360" t="str">
        <f t="shared" ref="J360" si="1979">IF(E358="","",E358&amp;" - "&amp;E359)</f>
        <v/>
      </c>
      <c r="K360" t="str">
        <f t="shared" ref="K360" si="1980">IF(E358="","",E358)</f>
        <v/>
      </c>
    </row>
    <row r="361" spans="1:11" x14ac:dyDescent="0.2">
      <c r="A361">
        <f t="shared" si="1802"/>
        <v>60</v>
      </c>
      <c r="B361" t="str">
        <f>IF(Nafnalisti!B363="","",Nafnalisti!B363)</f>
        <v/>
      </c>
      <c r="C361" t="str">
        <f t="shared" si="1815"/>
        <v/>
      </c>
      <c r="D361" t="str">
        <f t="shared" ref="D361" si="1981">IF(C361="","",COUNTIF(C358:C362,C361))</f>
        <v/>
      </c>
      <c r="E361" t="str">
        <f t="shared" si="1962"/>
        <v/>
      </c>
      <c r="F361" t="str">
        <f t="shared" si="1935"/>
        <v/>
      </c>
      <c r="G361" t="str">
        <f t="shared" ref="G361" si="1982">E358&amp;" - "&amp;E359&amp;" - "&amp;E360&amp;" - "&amp;E361&amp;" - "&amp;E362</f>
        <v xml:space="preserve"> -  -  -  - </v>
      </c>
      <c r="H361" t="str">
        <f t="shared" ref="H361" si="1983">IF(E358="","",E358&amp;" - "&amp;E359&amp;" - "&amp;E360&amp;" - "&amp;E361)</f>
        <v/>
      </c>
      <c r="I361" t="str">
        <f t="shared" ref="I361" si="1984">IF(E358="","",E358&amp;" - "&amp;E359&amp;" - "&amp;E360)</f>
        <v/>
      </c>
      <c r="J361" t="str">
        <f t="shared" ref="J361" si="1985">IF(E358="","",E358&amp;" - "&amp;E359)</f>
        <v/>
      </c>
      <c r="K361" t="str">
        <f t="shared" ref="K361" si="1986">IF(E358="","",E358)</f>
        <v/>
      </c>
    </row>
    <row r="362" spans="1:11" x14ac:dyDescent="0.2">
      <c r="A362">
        <f t="shared" si="1802"/>
        <v>60</v>
      </c>
      <c r="B362" t="str">
        <f>IF(Nafnalisti!B364="","",Nafnalisti!B364)</f>
        <v/>
      </c>
      <c r="C362" t="str">
        <f t="shared" si="1815"/>
        <v/>
      </c>
      <c r="D362" t="str">
        <f t="shared" ref="D362" si="1987">IF(C362="","",COUNTIF(C358:C362,C362))</f>
        <v/>
      </c>
      <c r="E362" t="str">
        <f t="shared" si="1962"/>
        <v/>
      </c>
      <c r="F362" t="str">
        <f t="shared" si="1935"/>
        <v/>
      </c>
      <c r="G362" t="str">
        <f t="shared" ref="G362" si="1988">E358&amp;" - "&amp;E359&amp;" - "&amp;E360&amp;" - "&amp;E361&amp;" - "&amp;E362</f>
        <v xml:space="preserve"> -  -  -  - </v>
      </c>
      <c r="H362" t="str">
        <f t="shared" ref="H362" si="1989">IF(E358="","",E358&amp;" - "&amp;E359&amp;" - "&amp;E360&amp;" - "&amp;E361)</f>
        <v/>
      </c>
      <c r="I362" t="str">
        <f t="shared" ref="I362" si="1990">IF(E358="","",E358&amp;" - "&amp;E359&amp;" - "&amp;E360)</f>
        <v/>
      </c>
      <c r="J362" t="str">
        <f t="shared" ref="J362" si="1991">IF(E358="","",E358&amp;" - "&amp;E359)</f>
        <v/>
      </c>
      <c r="K362" t="str">
        <f t="shared" ref="K362" si="1992">IF(E358="","",E358)</f>
        <v/>
      </c>
    </row>
    <row r="363" spans="1:11" x14ac:dyDescent="0.2">
      <c r="A363">
        <f t="shared" si="1802"/>
        <v>60</v>
      </c>
      <c r="B363" t="str">
        <f t="shared" ref="B363" ca="1" si="1993">F358</f>
        <v/>
      </c>
    </row>
    <row r="364" spans="1:11" x14ac:dyDescent="0.2">
      <c r="A364">
        <f t="shared" si="1802"/>
        <v>61</v>
      </c>
      <c r="B364" t="str">
        <f>IF(Nafnalisti!B366="","",Nafnalisti!B366)</f>
        <v/>
      </c>
      <c r="C364" t="str">
        <f t="shared" ref="C364" si="1994">IF(B364="","",LEFT(B364,FIND(" ",B364)-1))</f>
        <v/>
      </c>
      <c r="D364" t="str">
        <f t="shared" ref="D364" si="1995">IF(C364="","",COUNTIF(C364:C368,C364))</f>
        <v/>
      </c>
      <c r="E364" t="str">
        <f t="shared" ref="E364:E368" si="1996">IF(B364="","",IF(D364&lt;2,LEFT(B364,FIND(" ",B364)-1),LEFT(B364,FIND(" ",B364)+1)))</f>
        <v/>
      </c>
      <c r="F364" t="str">
        <f t="shared" ref="F364" ca="1" si="1997">IF(B364="","",OFFSET(F364,0,6-COUNTA(B364:B368)+COUNTIF(D364:D368,"")))</f>
        <v/>
      </c>
      <c r="G364" t="str">
        <f t="shared" ref="G364" si="1998">IF(E364="","",E364&amp;" - "&amp;E365&amp;" - "&amp;E366&amp;" - "&amp;E367&amp;" - "&amp;E368)</f>
        <v/>
      </c>
      <c r="H364" t="str">
        <f t="shared" ref="H364" si="1999">IF(E364="","",E364&amp;" - "&amp;E365&amp;" - "&amp;E366&amp;" - "&amp;E367)</f>
        <v/>
      </c>
      <c r="I364" t="str">
        <f t="shared" ref="I364" si="2000">IF(E364="","",E364&amp;" - "&amp;E365&amp;" - "&amp;E366)</f>
        <v/>
      </c>
      <c r="J364" t="str">
        <f t="shared" ref="J364" si="2001">IF(E364="","",E364&amp;" - "&amp;E365)</f>
        <v/>
      </c>
      <c r="K364" t="str">
        <f t="shared" ref="K364" si="2002">IF(E364="","",E364)</f>
        <v/>
      </c>
    </row>
    <row r="365" spans="1:11" x14ac:dyDescent="0.2">
      <c r="A365">
        <f t="shared" si="1802"/>
        <v>61</v>
      </c>
      <c r="B365" t="str">
        <f>IF(Nafnalisti!B367="","",Nafnalisti!B367)</f>
        <v/>
      </c>
      <c r="C365" t="str">
        <f t="shared" si="1815"/>
        <v/>
      </c>
      <c r="D365" t="str">
        <f t="shared" ref="D365" si="2003">IF(C365="","",COUNTIF(C364:C368,C365))</f>
        <v/>
      </c>
      <c r="E365" t="str">
        <f t="shared" si="1996"/>
        <v/>
      </c>
      <c r="F365" t="str">
        <f t="shared" si="1935"/>
        <v/>
      </c>
      <c r="G365" t="str">
        <f t="shared" ref="G365" si="2004">E364&amp;" - "&amp;E365&amp;" - "&amp;E366&amp;" - "&amp;E367&amp;" - "&amp;E368</f>
        <v xml:space="preserve"> -  -  -  - </v>
      </c>
      <c r="H365" t="str">
        <f t="shared" ref="H365" si="2005">IF(E364="","",E364&amp;" - "&amp;E365&amp;" - "&amp;E366&amp;" - "&amp;E367)</f>
        <v/>
      </c>
      <c r="I365" t="str">
        <f t="shared" ref="I365" si="2006">IF(E364="","",E364&amp;" - "&amp;E365&amp;" - "&amp;E366)</f>
        <v/>
      </c>
      <c r="J365" t="str">
        <f t="shared" ref="J365" si="2007">IF(E364="","",E364&amp;" - "&amp;E365)</f>
        <v/>
      </c>
      <c r="K365" t="str">
        <f t="shared" ref="K365" si="2008">IF(E364="","",E364)</f>
        <v/>
      </c>
    </row>
    <row r="366" spans="1:11" x14ac:dyDescent="0.2">
      <c r="A366">
        <f t="shared" si="1802"/>
        <v>61</v>
      </c>
      <c r="B366" t="str">
        <f>IF(Nafnalisti!B368="","",Nafnalisti!B368)</f>
        <v/>
      </c>
      <c r="C366" t="str">
        <f t="shared" si="1815"/>
        <v/>
      </c>
      <c r="D366" t="str">
        <f t="shared" ref="D366" si="2009">IF(C366="","",COUNTIF(C364:C368,C366))</f>
        <v/>
      </c>
      <c r="E366" t="str">
        <f t="shared" si="1996"/>
        <v/>
      </c>
      <c r="F366" t="str">
        <f t="shared" si="1935"/>
        <v/>
      </c>
      <c r="G366" t="str">
        <f t="shared" ref="G366" si="2010">E364&amp;" - "&amp;E365&amp;" - "&amp;E366&amp;" - "&amp;E367&amp;" - "&amp;E368</f>
        <v xml:space="preserve"> -  -  -  - </v>
      </c>
      <c r="H366" t="str">
        <f t="shared" ref="H366" si="2011">IF(E364="","",E364&amp;" - "&amp;E365&amp;" - "&amp;E366&amp;" - "&amp;E367)</f>
        <v/>
      </c>
      <c r="I366" t="str">
        <f t="shared" ref="I366" si="2012">IF(E364="","",E364&amp;" - "&amp;E365&amp;" - "&amp;E366)</f>
        <v/>
      </c>
      <c r="J366" t="str">
        <f t="shared" ref="J366" si="2013">IF(E364="","",E364&amp;" - "&amp;E365)</f>
        <v/>
      </c>
      <c r="K366" t="str">
        <f t="shared" ref="K366" si="2014">IF(E364="","",E364)</f>
        <v/>
      </c>
    </row>
    <row r="367" spans="1:11" x14ac:dyDescent="0.2">
      <c r="A367">
        <f t="shared" si="1802"/>
        <v>61</v>
      </c>
      <c r="B367" t="str">
        <f>IF(Nafnalisti!B369="","",Nafnalisti!B369)</f>
        <v/>
      </c>
      <c r="C367" t="str">
        <f t="shared" si="1815"/>
        <v/>
      </c>
      <c r="D367" t="str">
        <f t="shared" ref="D367" si="2015">IF(C367="","",COUNTIF(C364:C368,C367))</f>
        <v/>
      </c>
      <c r="E367" t="str">
        <f t="shared" si="1996"/>
        <v/>
      </c>
      <c r="F367" t="str">
        <f t="shared" si="1935"/>
        <v/>
      </c>
      <c r="G367" t="str">
        <f t="shared" ref="G367" si="2016">E364&amp;" - "&amp;E365&amp;" - "&amp;E366&amp;" - "&amp;E367&amp;" - "&amp;E368</f>
        <v xml:space="preserve"> -  -  -  - </v>
      </c>
      <c r="H367" t="str">
        <f t="shared" ref="H367" si="2017">IF(E364="","",E364&amp;" - "&amp;E365&amp;" - "&amp;E366&amp;" - "&amp;E367)</f>
        <v/>
      </c>
      <c r="I367" t="str">
        <f t="shared" ref="I367" si="2018">IF(E364="","",E364&amp;" - "&amp;E365&amp;" - "&amp;E366)</f>
        <v/>
      </c>
      <c r="J367" t="str">
        <f t="shared" ref="J367" si="2019">IF(E364="","",E364&amp;" - "&amp;E365)</f>
        <v/>
      </c>
      <c r="K367" t="str">
        <f t="shared" ref="K367" si="2020">IF(E364="","",E364)</f>
        <v/>
      </c>
    </row>
    <row r="368" spans="1:11" x14ac:dyDescent="0.2">
      <c r="A368">
        <f t="shared" si="1802"/>
        <v>61</v>
      </c>
      <c r="B368" t="str">
        <f>IF(Nafnalisti!B370="","",Nafnalisti!B370)</f>
        <v/>
      </c>
      <c r="C368" t="str">
        <f t="shared" si="1815"/>
        <v/>
      </c>
      <c r="D368" t="str">
        <f t="shared" ref="D368" si="2021">IF(C368="","",COUNTIF(C364:C368,C368))</f>
        <v/>
      </c>
      <c r="E368" t="str">
        <f t="shared" si="1996"/>
        <v/>
      </c>
      <c r="F368" t="str">
        <f t="shared" si="1935"/>
        <v/>
      </c>
      <c r="G368" t="str">
        <f t="shared" ref="G368" si="2022">E364&amp;" - "&amp;E365&amp;" - "&amp;E366&amp;" - "&amp;E367&amp;" - "&amp;E368</f>
        <v xml:space="preserve"> -  -  -  - </v>
      </c>
      <c r="H368" t="str">
        <f t="shared" ref="H368" si="2023">IF(E364="","",E364&amp;" - "&amp;E365&amp;" - "&amp;E366&amp;" - "&amp;E367)</f>
        <v/>
      </c>
      <c r="I368" t="str">
        <f t="shared" ref="I368" si="2024">IF(E364="","",E364&amp;" - "&amp;E365&amp;" - "&amp;E366)</f>
        <v/>
      </c>
      <c r="J368" t="str">
        <f t="shared" ref="J368" si="2025">IF(E364="","",E364&amp;" - "&amp;E365)</f>
        <v/>
      </c>
      <c r="K368" t="str">
        <f t="shared" ref="K368" si="2026">IF(E364="","",E364)</f>
        <v/>
      </c>
    </row>
    <row r="369" spans="1:11" x14ac:dyDescent="0.2">
      <c r="A369">
        <f t="shared" si="1802"/>
        <v>61</v>
      </c>
      <c r="B369" t="str">
        <f t="shared" ref="B369" ca="1" si="2027">F364</f>
        <v/>
      </c>
    </row>
    <row r="370" spans="1:11" x14ac:dyDescent="0.2">
      <c r="A370">
        <f t="shared" si="1802"/>
        <v>62</v>
      </c>
      <c r="B370" t="str">
        <f>IF(Nafnalisti!B372="","",Nafnalisti!B372)</f>
        <v/>
      </c>
      <c r="C370" t="str">
        <f t="shared" ref="C370" si="2028">IF(B370="","",LEFT(B370,FIND(" ",B370)-1))</f>
        <v/>
      </c>
      <c r="D370" t="str">
        <f t="shared" ref="D370" si="2029">IF(C370="","",COUNTIF(C370:C374,C370))</f>
        <v/>
      </c>
      <c r="E370" t="str">
        <f t="shared" ref="E370:E374" si="2030">IF(B370="","",IF(D370&lt;2,LEFT(B370,FIND(" ",B370)-1),LEFT(B370,FIND(" ",B370)+1)))</f>
        <v/>
      </c>
      <c r="F370" t="str">
        <f t="shared" ref="F370" ca="1" si="2031">IF(B370="","",OFFSET(F370,0,6-COUNTA(B370:B374)+COUNTIF(D370:D374,"")))</f>
        <v/>
      </c>
      <c r="G370" t="str">
        <f t="shared" ref="G370" si="2032">IF(E370="","",E370&amp;" - "&amp;E371&amp;" - "&amp;E372&amp;" - "&amp;E373&amp;" - "&amp;E374)</f>
        <v/>
      </c>
      <c r="H370" t="str">
        <f t="shared" ref="H370" si="2033">IF(E370="","",E370&amp;" - "&amp;E371&amp;" - "&amp;E372&amp;" - "&amp;E373)</f>
        <v/>
      </c>
      <c r="I370" t="str">
        <f t="shared" ref="I370" si="2034">IF(E370="","",E370&amp;" - "&amp;E371&amp;" - "&amp;E372)</f>
        <v/>
      </c>
      <c r="J370" t="str">
        <f t="shared" ref="J370" si="2035">IF(E370="","",E370&amp;" - "&amp;E371)</f>
        <v/>
      </c>
      <c r="K370" t="str">
        <f t="shared" ref="K370" si="2036">IF(E370="","",E370)</f>
        <v/>
      </c>
    </row>
    <row r="371" spans="1:11" x14ac:dyDescent="0.2">
      <c r="A371">
        <f t="shared" si="1802"/>
        <v>62</v>
      </c>
      <c r="B371" t="str">
        <f>IF(Nafnalisti!B373="","",Nafnalisti!B373)</f>
        <v/>
      </c>
      <c r="C371" t="str">
        <f t="shared" si="1815"/>
        <v/>
      </c>
      <c r="D371" t="str">
        <f t="shared" ref="D371" si="2037">IF(C371="","",COUNTIF(C370:C374,C371))</f>
        <v/>
      </c>
      <c r="E371" t="str">
        <f t="shared" si="2030"/>
        <v/>
      </c>
      <c r="F371" t="str">
        <f t="shared" si="1935"/>
        <v/>
      </c>
      <c r="G371" t="str">
        <f t="shared" ref="G371" si="2038">E370&amp;" - "&amp;E371&amp;" - "&amp;E372&amp;" - "&amp;E373&amp;" - "&amp;E374</f>
        <v xml:space="preserve"> -  -  -  - </v>
      </c>
      <c r="H371" t="str">
        <f t="shared" ref="H371" si="2039">IF(E370="","",E370&amp;" - "&amp;E371&amp;" - "&amp;E372&amp;" - "&amp;E373)</f>
        <v/>
      </c>
      <c r="I371" t="str">
        <f t="shared" ref="I371" si="2040">IF(E370="","",E370&amp;" - "&amp;E371&amp;" - "&amp;E372)</f>
        <v/>
      </c>
      <c r="J371" t="str">
        <f t="shared" ref="J371" si="2041">IF(E370="","",E370&amp;" - "&amp;E371)</f>
        <v/>
      </c>
      <c r="K371" t="str">
        <f t="shared" ref="K371" si="2042">IF(E370="","",E370)</f>
        <v/>
      </c>
    </row>
    <row r="372" spans="1:11" x14ac:dyDescent="0.2">
      <c r="A372">
        <f t="shared" si="1802"/>
        <v>62</v>
      </c>
      <c r="B372" t="str">
        <f>IF(Nafnalisti!B374="","",Nafnalisti!B374)</f>
        <v/>
      </c>
      <c r="C372" t="str">
        <f t="shared" si="1815"/>
        <v/>
      </c>
      <c r="D372" t="str">
        <f t="shared" ref="D372" si="2043">IF(C372="","",COUNTIF(C370:C374,C372))</f>
        <v/>
      </c>
      <c r="E372" t="str">
        <f t="shared" si="2030"/>
        <v/>
      </c>
      <c r="F372" t="str">
        <f t="shared" si="1935"/>
        <v/>
      </c>
      <c r="G372" t="str">
        <f t="shared" ref="G372" si="2044">E370&amp;" - "&amp;E371&amp;" - "&amp;E372&amp;" - "&amp;E373&amp;" - "&amp;E374</f>
        <v xml:space="preserve"> -  -  -  - </v>
      </c>
      <c r="H372" t="str">
        <f t="shared" ref="H372" si="2045">IF(E370="","",E370&amp;" - "&amp;E371&amp;" - "&amp;E372&amp;" - "&amp;E373)</f>
        <v/>
      </c>
      <c r="I372" t="str">
        <f t="shared" ref="I372" si="2046">IF(E370="","",E370&amp;" - "&amp;E371&amp;" - "&amp;E372)</f>
        <v/>
      </c>
      <c r="J372" t="str">
        <f t="shared" ref="J372" si="2047">IF(E370="","",E370&amp;" - "&amp;E371)</f>
        <v/>
      </c>
      <c r="K372" t="str">
        <f t="shared" ref="K372" si="2048">IF(E370="","",E370)</f>
        <v/>
      </c>
    </row>
    <row r="373" spans="1:11" x14ac:dyDescent="0.2">
      <c r="A373">
        <f t="shared" si="1802"/>
        <v>62</v>
      </c>
      <c r="B373" t="str">
        <f>IF(Nafnalisti!B375="","",Nafnalisti!B375)</f>
        <v/>
      </c>
      <c r="C373" t="str">
        <f t="shared" si="1815"/>
        <v/>
      </c>
      <c r="D373" t="str">
        <f t="shared" ref="D373" si="2049">IF(C373="","",COUNTIF(C370:C374,C373))</f>
        <v/>
      </c>
      <c r="E373" t="str">
        <f t="shared" si="2030"/>
        <v/>
      </c>
      <c r="F373" t="str">
        <f t="shared" si="1935"/>
        <v/>
      </c>
      <c r="G373" t="str">
        <f t="shared" ref="G373" si="2050">E370&amp;" - "&amp;E371&amp;" - "&amp;E372&amp;" - "&amp;E373&amp;" - "&amp;E374</f>
        <v xml:space="preserve"> -  -  -  - </v>
      </c>
      <c r="H373" t="str">
        <f t="shared" ref="H373" si="2051">IF(E370="","",E370&amp;" - "&amp;E371&amp;" - "&amp;E372&amp;" - "&amp;E373)</f>
        <v/>
      </c>
      <c r="I373" t="str">
        <f t="shared" ref="I373" si="2052">IF(E370="","",E370&amp;" - "&amp;E371&amp;" - "&amp;E372)</f>
        <v/>
      </c>
      <c r="J373" t="str">
        <f t="shared" ref="J373" si="2053">IF(E370="","",E370&amp;" - "&amp;E371)</f>
        <v/>
      </c>
      <c r="K373" t="str">
        <f t="shared" ref="K373" si="2054">IF(E370="","",E370)</f>
        <v/>
      </c>
    </row>
    <row r="374" spans="1:11" x14ac:dyDescent="0.2">
      <c r="A374">
        <f t="shared" si="1802"/>
        <v>62</v>
      </c>
      <c r="B374" t="str">
        <f>IF(Nafnalisti!B376="","",Nafnalisti!B376)</f>
        <v/>
      </c>
      <c r="C374" t="str">
        <f t="shared" si="1815"/>
        <v/>
      </c>
      <c r="D374" t="str">
        <f t="shared" ref="D374" si="2055">IF(C374="","",COUNTIF(C370:C374,C374))</f>
        <v/>
      </c>
      <c r="E374" t="str">
        <f t="shared" si="2030"/>
        <v/>
      </c>
      <c r="F374" t="str">
        <f t="shared" si="1935"/>
        <v/>
      </c>
      <c r="G374" t="str">
        <f t="shared" ref="G374" si="2056">E370&amp;" - "&amp;E371&amp;" - "&amp;E372&amp;" - "&amp;E373&amp;" - "&amp;E374</f>
        <v xml:space="preserve"> -  -  -  - </v>
      </c>
      <c r="H374" t="str">
        <f t="shared" ref="H374" si="2057">IF(E370="","",E370&amp;" - "&amp;E371&amp;" - "&amp;E372&amp;" - "&amp;E373)</f>
        <v/>
      </c>
      <c r="I374" t="str">
        <f t="shared" ref="I374" si="2058">IF(E370="","",E370&amp;" - "&amp;E371&amp;" - "&amp;E372)</f>
        <v/>
      </c>
      <c r="J374" t="str">
        <f t="shared" ref="J374" si="2059">IF(E370="","",E370&amp;" - "&amp;E371)</f>
        <v/>
      </c>
      <c r="K374" t="str">
        <f t="shared" ref="K374" si="2060">IF(E370="","",E370)</f>
        <v/>
      </c>
    </row>
    <row r="375" spans="1:11" x14ac:dyDescent="0.2">
      <c r="A375">
        <f t="shared" si="1802"/>
        <v>62</v>
      </c>
      <c r="B375" t="str">
        <f t="shared" ref="B375" ca="1" si="2061">F370</f>
        <v/>
      </c>
    </row>
    <row r="376" spans="1:11" x14ac:dyDescent="0.2">
      <c r="A376">
        <f t="shared" si="1802"/>
        <v>63</v>
      </c>
      <c r="B376" t="str">
        <f>IF(Nafnalisti!B378="","",Nafnalisti!B378)</f>
        <v>Hlynur Elísson</v>
      </c>
      <c r="C376" t="str">
        <f t="shared" ref="C376" si="2062">IF(B376="","",LEFT(B376,FIND(" ",B376)-1))</f>
        <v>Hlynur</v>
      </c>
      <c r="D376">
        <f t="shared" ref="D376" si="2063">IF(C376="","",COUNTIF(C376:C380,C376))</f>
        <v>1</v>
      </c>
      <c r="E376" t="str">
        <f t="shared" ref="E376:E380" si="2064">IF(B376="","",IF(D376&lt;2,LEFT(B376,FIND(" ",B376)-1),LEFT(B376,FIND(" ",B376)+1)))</f>
        <v>Hlynur</v>
      </c>
      <c r="F376" t="str">
        <f t="shared" ref="F376" ca="1" si="2065">IF(B376="","",OFFSET(F376,0,6-COUNTA(B376:B380)+COUNTIF(D376:D380,"")))</f>
        <v>Hlynur - Óliver - Trausti - Valur</v>
      </c>
      <c r="G376" t="str">
        <f t="shared" ref="G376" si="2066">IF(E376="","",E376&amp;" - "&amp;E377&amp;" - "&amp;E378&amp;" - "&amp;E379&amp;" - "&amp;E380)</f>
        <v xml:space="preserve">Hlynur - Óliver - Trausti - Valur - </v>
      </c>
      <c r="H376" t="str">
        <f t="shared" ref="H376" si="2067">IF(E376="","",E376&amp;" - "&amp;E377&amp;" - "&amp;E378&amp;" - "&amp;E379)</f>
        <v>Hlynur - Óliver - Trausti - Valur</v>
      </c>
      <c r="I376" t="str">
        <f t="shared" ref="I376" si="2068">IF(E376="","",E376&amp;" - "&amp;E377&amp;" - "&amp;E378)</f>
        <v>Hlynur - Óliver - Trausti</v>
      </c>
      <c r="J376" t="str">
        <f t="shared" ref="J376" si="2069">IF(E376="","",E376&amp;" - "&amp;E377)</f>
        <v>Hlynur - Óliver</v>
      </c>
      <c r="K376" t="str">
        <f t="shared" ref="K376" si="2070">IF(E376="","",E376)</f>
        <v>Hlynur</v>
      </c>
    </row>
    <row r="377" spans="1:11" x14ac:dyDescent="0.2">
      <c r="A377">
        <f t="shared" si="1802"/>
        <v>63</v>
      </c>
      <c r="B377" t="str">
        <f>IF(Nafnalisti!B379="","",Nafnalisti!B379)</f>
        <v>Óliver Hlynsson</v>
      </c>
      <c r="C377" t="str">
        <f t="shared" si="1815"/>
        <v>Óliver</v>
      </c>
      <c r="D377">
        <f t="shared" ref="D377" si="2071">IF(C377="","",COUNTIF(C376:C380,C377))</f>
        <v>1</v>
      </c>
      <c r="E377" t="str">
        <f t="shared" si="2064"/>
        <v>Óliver</v>
      </c>
      <c r="F377" t="str">
        <f t="shared" ca="1" si="1935"/>
        <v>Hlynur - Óliver - Trausti - Valur</v>
      </c>
      <c r="G377" t="str">
        <f t="shared" ref="G377" si="2072">E376&amp;" - "&amp;E377&amp;" - "&amp;E378&amp;" - "&amp;E379&amp;" - "&amp;E380</f>
        <v xml:space="preserve">Hlynur - Óliver - Trausti - Valur - </v>
      </c>
      <c r="H377" t="str">
        <f t="shared" ref="H377" si="2073">IF(E376="","",E376&amp;" - "&amp;E377&amp;" - "&amp;E378&amp;" - "&amp;E379)</f>
        <v>Hlynur - Óliver - Trausti - Valur</v>
      </c>
      <c r="I377" t="str">
        <f t="shared" ref="I377" si="2074">IF(E376="","",E376&amp;" - "&amp;E377&amp;" - "&amp;E378)</f>
        <v>Hlynur - Óliver - Trausti</v>
      </c>
      <c r="J377" t="str">
        <f t="shared" ref="J377" si="2075">IF(E376="","",E376&amp;" - "&amp;E377)</f>
        <v>Hlynur - Óliver</v>
      </c>
      <c r="K377" t="str">
        <f t="shared" ref="K377" si="2076">IF(E376="","",E376)</f>
        <v>Hlynur</v>
      </c>
    </row>
    <row r="378" spans="1:11" x14ac:dyDescent="0.2">
      <c r="A378">
        <f t="shared" si="1802"/>
        <v>63</v>
      </c>
      <c r="B378" t="str">
        <f>IF(Nafnalisti!B380="","",Nafnalisti!B380)</f>
        <v>Trausti Elísson</v>
      </c>
      <c r="C378" t="str">
        <f t="shared" si="1815"/>
        <v>Trausti</v>
      </c>
      <c r="D378">
        <f t="shared" ref="D378" si="2077">IF(C378="","",COUNTIF(C376:C380,C378))</f>
        <v>1</v>
      </c>
      <c r="E378" t="str">
        <f t="shared" si="2064"/>
        <v>Trausti</v>
      </c>
      <c r="F378" t="str">
        <f t="shared" ca="1" si="1935"/>
        <v>Hlynur - Óliver - Trausti - Valur</v>
      </c>
      <c r="G378" t="str">
        <f t="shared" ref="G378" si="2078">E376&amp;" - "&amp;E377&amp;" - "&amp;E378&amp;" - "&amp;E379&amp;" - "&amp;E380</f>
        <v xml:space="preserve">Hlynur - Óliver - Trausti - Valur - </v>
      </c>
      <c r="H378" t="str">
        <f t="shared" ref="H378" si="2079">IF(E376="","",E376&amp;" - "&amp;E377&amp;" - "&amp;E378&amp;" - "&amp;E379)</f>
        <v>Hlynur - Óliver - Trausti - Valur</v>
      </c>
      <c r="I378" t="str">
        <f t="shared" ref="I378" si="2080">IF(E376="","",E376&amp;" - "&amp;E377&amp;" - "&amp;E378)</f>
        <v>Hlynur - Óliver - Trausti</v>
      </c>
      <c r="J378" t="str">
        <f t="shared" ref="J378" si="2081">IF(E376="","",E376&amp;" - "&amp;E377)</f>
        <v>Hlynur - Óliver</v>
      </c>
      <c r="K378" t="str">
        <f t="shared" ref="K378" si="2082">IF(E376="","",E376)</f>
        <v>Hlynur</v>
      </c>
    </row>
    <row r="379" spans="1:11" x14ac:dyDescent="0.2">
      <c r="A379">
        <f t="shared" si="1802"/>
        <v>63</v>
      </c>
      <c r="B379" t="str">
        <f>IF(Nafnalisti!B381="","",Nafnalisti!B381)</f>
        <v>Valur Guðnason</v>
      </c>
      <c r="C379" t="str">
        <f t="shared" si="1815"/>
        <v>Valur</v>
      </c>
      <c r="D379">
        <f t="shared" ref="D379" si="2083">IF(C379="","",COUNTIF(C376:C380,C379))</f>
        <v>1</v>
      </c>
      <c r="E379" t="str">
        <f t="shared" si="2064"/>
        <v>Valur</v>
      </c>
      <c r="F379" t="str">
        <f t="shared" ca="1" si="1935"/>
        <v>Hlynur - Óliver - Trausti - Valur</v>
      </c>
      <c r="G379" t="str">
        <f t="shared" ref="G379" si="2084">E376&amp;" - "&amp;E377&amp;" - "&amp;E378&amp;" - "&amp;E379&amp;" - "&amp;E380</f>
        <v xml:space="preserve">Hlynur - Óliver - Trausti - Valur - </v>
      </c>
      <c r="H379" t="str">
        <f t="shared" ref="H379" si="2085">IF(E376="","",E376&amp;" - "&amp;E377&amp;" - "&amp;E378&amp;" - "&amp;E379)</f>
        <v>Hlynur - Óliver - Trausti - Valur</v>
      </c>
      <c r="I379" t="str">
        <f t="shared" ref="I379" si="2086">IF(E376="","",E376&amp;" - "&amp;E377&amp;" - "&amp;E378)</f>
        <v>Hlynur - Óliver - Trausti</v>
      </c>
      <c r="J379" t="str">
        <f t="shared" ref="J379" si="2087">IF(E376="","",E376&amp;" - "&amp;E377)</f>
        <v>Hlynur - Óliver</v>
      </c>
      <c r="K379" t="str">
        <f t="shared" ref="K379" si="2088">IF(E376="","",E376)</f>
        <v>Hlynur</v>
      </c>
    </row>
    <row r="380" spans="1:11" x14ac:dyDescent="0.2">
      <c r="A380">
        <f t="shared" si="1802"/>
        <v>63</v>
      </c>
      <c r="B380" t="str">
        <f>IF(Nafnalisti!B382="","",Nafnalisti!B382)</f>
        <v/>
      </c>
      <c r="C380" t="str">
        <f t="shared" si="1815"/>
        <v/>
      </c>
      <c r="D380" t="str">
        <f t="shared" ref="D380" si="2089">IF(C380="","",COUNTIF(C376:C380,C380))</f>
        <v/>
      </c>
      <c r="E380" t="str">
        <f t="shared" si="2064"/>
        <v/>
      </c>
      <c r="F380" t="str">
        <f t="shared" si="1935"/>
        <v/>
      </c>
      <c r="G380" t="str">
        <f t="shared" ref="G380" si="2090">E376&amp;" - "&amp;E377&amp;" - "&amp;E378&amp;" - "&amp;E379&amp;" - "&amp;E380</f>
        <v xml:space="preserve">Hlynur - Óliver - Trausti - Valur - </v>
      </c>
      <c r="H380" t="str">
        <f t="shared" ref="H380" si="2091">IF(E376="","",E376&amp;" - "&amp;E377&amp;" - "&amp;E378&amp;" - "&amp;E379)</f>
        <v>Hlynur - Óliver - Trausti - Valur</v>
      </c>
      <c r="I380" t="str">
        <f t="shared" ref="I380" si="2092">IF(E376="","",E376&amp;" - "&amp;E377&amp;" - "&amp;E378)</f>
        <v>Hlynur - Óliver - Trausti</v>
      </c>
      <c r="J380" t="str">
        <f t="shared" ref="J380" si="2093">IF(E376="","",E376&amp;" - "&amp;E377)</f>
        <v>Hlynur - Óliver</v>
      </c>
      <c r="K380" t="str">
        <f t="shared" ref="K380" si="2094">IF(E376="","",E376)</f>
        <v>Hlynur</v>
      </c>
    </row>
    <row r="381" spans="1:11" x14ac:dyDescent="0.2">
      <c r="A381">
        <f t="shared" si="1802"/>
        <v>63</v>
      </c>
      <c r="B381" t="str">
        <f t="shared" ref="B381" ca="1" si="2095">F376</f>
        <v>Hlynur - Óliver - Trausti - Valur</v>
      </c>
    </row>
    <row r="382" spans="1:11" x14ac:dyDescent="0.2">
      <c r="A382">
        <f t="shared" si="1802"/>
        <v>64</v>
      </c>
      <c r="B382" t="str">
        <f>IF(Nafnalisti!B384="","",Nafnalisti!B384)</f>
        <v/>
      </c>
      <c r="C382" t="str">
        <f t="shared" ref="C382" si="2096">IF(B382="","",LEFT(B382,FIND(" ",B382)-1))</f>
        <v/>
      </c>
      <c r="D382" t="str">
        <f t="shared" ref="D382" si="2097">IF(C382="","",COUNTIF(C382:C386,C382))</f>
        <v/>
      </c>
      <c r="E382" t="str">
        <f t="shared" ref="E382:E386" si="2098">IF(B382="","",IF(D382&lt;2,LEFT(B382,FIND(" ",B382)-1),LEFT(B382,FIND(" ",B382)+1)))</f>
        <v/>
      </c>
      <c r="F382" t="str">
        <f t="shared" ref="F382" ca="1" si="2099">IF(B382="","",OFFSET(F382,0,6-COUNTA(B382:B386)+COUNTIF(D382:D386,"")))</f>
        <v/>
      </c>
      <c r="G382" t="str">
        <f t="shared" ref="G382" si="2100">IF(E382="","",E382&amp;" - "&amp;E383&amp;" - "&amp;E384&amp;" - "&amp;E385&amp;" - "&amp;E386)</f>
        <v/>
      </c>
      <c r="H382" t="str">
        <f t="shared" ref="H382" si="2101">IF(E382="","",E382&amp;" - "&amp;E383&amp;" - "&amp;E384&amp;" - "&amp;E385)</f>
        <v/>
      </c>
      <c r="I382" t="str">
        <f t="shared" ref="I382" si="2102">IF(E382="","",E382&amp;" - "&amp;E383&amp;" - "&amp;E384)</f>
        <v/>
      </c>
      <c r="J382" t="str">
        <f t="shared" ref="J382" si="2103">IF(E382="","",E382&amp;" - "&amp;E383)</f>
        <v/>
      </c>
      <c r="K382" t="str">
        <f t="shared" ref="K382" si="2104">IF(E382="","",E382)</f>
        <v/>
      </c>
    </row>
    <row r="383" spans="1:11" x14ac:dyDescent="0.2">
      <c r="A383">
        <f t="shared" si="1802"/>
        <v>64</v>
      </c>
      <c r="B383" t="str">
        <f>IF(Nafnalisti!B385="","",Nafnalisti!B385)</f>
        <v/>
      </c>
      <c r="C383" t="str">
        <f t="shared" si="1815"/>
        <v/>
      </c>
      <c r="D383" t="str">
        <f t="shared" ref="D383" si="2105">IF(C383="","",COUNTIF(C382:C386,C383))</f>
        <v/>
      </c>
      <c r="E383" t="str">
        <f t="shared" si="2098"/>
        <v/>
      </c>
      <c r="F383" t="str">
        <f t="shared" si="1935"/>
        <v/>
      </c>
      <c r="G383" t="str">
        <f t="shared" ref="G383" si="2106">E382&amp;" - "&amp;E383&amp;" - "&amp;E384&amp;" - "&amp;E385&amp;" - "&amp;E386</f>
        <v xml:space="preserve"> -  -  -  - </v>
      </c>
      <c r="H383" t="str">
        <f t="shared" ref="H383" si="2107">IF(E382="","",E382&amp;" - "&amp;E383&amp;" - "&amp;E384&amp;" - "&amp;E385)</f>
        <v/>
      </c>
      <c r="I383" t="str">
        <f t="shared" ref="I383" si="2108">IF(E382="","",E382&amp;" - "&amp;E383&amp;" - "&amp;E384)</f>
        <v/>
      </c>
      <c r="J383" t="str">
        <f t="shared" ref="J383" si="2109">IF(E382="","",E382&amp;" - "&amp;E383)</f>
        <v/>
      </c>
      <c r="K383" t="str">
        <f t="shared" ref="K383" si="2110">IF(E382="","",E382)</f>
        <v/>
      </c>
    </row>
    <row r="384" spans="1:11" x14ac:dyDescent="0.2">
      <c r="A384">
        <f t="shared" si="1802"/>
        <v>64</v>
      </c>
      <c r="B384" t="str">
        <f>IF(Nafnalisti!B386="","",Nafnalisti!B386)</f>
        <v/>
      </c>
      <c r="C384" t="str">
        <f t="shared" si="1815"/>
        <v/>
      </c>
      <c r="D384" t="str">
        <f t="shared" ref="D384" si="2111">IF(C384="","",COUNTIF(C382:C386,C384))</f>
        <v/>
      </c>
      <c r="E384" t="str">
        <f t="shared" si="2098"/>
        <v/>
      </c>
      <c r="F384" t="str">
        <f t="shared" si="1935"/>
        <v/>
      </c>
      <c r="G384" t="str">
        <f t="shared" ref="G384" si="2112">E382&amp;" - "&amp;E383&amp;" - "&amp;E384&amp;" - "&amp;E385&amp;" - "&amp;E386</f>
        <v xml:space="preserve"> -  -  -  - </v>
      </c>
      <c r="H384" t="str">
        <f t="shared" ref="H384" si="2113">IF(E382="","",E382&amp;" - "&amp;E383&amp;" - "&amp;E384&amp;" - "&amp;E385)</f>
        <v/>
      </c>
      <c r="I384" t="str">
        <f t="shared" ref="I384" si="2114">IF(E382="","",E382&amp;" - "&amp;E383&amp;" - "&amp;E384)</f>
        <v/>
      </c>
      <c r="J384" t="str">
        <f t="shared" ref="J384" si="2115">IF(E382="","",E382&amp;" - "&amp;E383)</f>
        <v/>
      </c>
      <c r="K384" t="str">
        <f t="shared" ref="K384" si="2116">IF(E382="","",E382)</f>
        <v/>
      </c>
    </row>
    <row r="385" spans="1:11" x14ac:dyDescent="0.2">
      <c r="A385">
        <f t="shared" si="1802"/>
        <v>64</v>
      </c>
      <c r="B385" t="str">
        <f>IF(Nafnalisti!B387="","",Nafnalisti!B387)</f>
        <v/>
      </c>
      <c r="C385" t="str">
        <f t="shared" si="1815"/>
        <v/>
      </c>
      <c r="D385" t="str">
        <f t="shared" ref="D385" si="2117">IF(C385="","",COUNTIF(C382:C386,C385))</f>
        <v/>
      </c>
      <c r="E385" t="str">
        <f t="shared" si="2098"/>
        <v/>
      </c>
      <c r="F385" t="str">
        <f t="shared" si="1935"/>
        <v/>
      </c>
      <c r="G385" t="str">
        <f t="shared" ref="G385" si="2118">E382&amp;" - "&amp;E383&amp;" - "&amp;E384&amp;" - "&amp;E385&amp;" - "&amp;E386</f>
        <v xml:space="preserve"> -  -  -  - </v>
      </c>
      <c r="H385" t="str">
        <f t="shared" ref="H385" si="2119">IF(E382="","",E382&amp;" - "&amp;E383&amp;" - "&amp;E384&amp;" - "&amp;E385)</f>
        <v/>
      </c>
      <c r="I385" t="str">
        <f t="shared" ref="I385" si="2120">IF(E382="","",E382&amp;" - "&amp;E383&amp;" - "&amp;E384)</f>
        <v/>
      </c>
      <c r="J385" t="str">
        <f t="shared" ref="J385" si="2121">IF(E382="","",E382&amp;" - "&amp;E383)</f>
        <v/>
      </c>
      <c r="K385" t="str">
        <f t="shared" ref="K385" si="2122">IF(E382="","",E382)</f>
        <v/>
      </c>
    </row>
    <row r="386" spans="1:11" x14ac:dyDescent="0.2">
      <c r="A386">
        <f t="shared" si="1802"/>
        <v>64</v>
      </c>
      <c r="B386" t="str">
        <f>IF(Nafnalisti!B388="","",Nafnalisti!B388)</f>
        <v/>
      </c>
      <c r="C386" t="str">
        <f t="shared" si="1815"/>
        <v/>
      </c>
      <c r="D386" t="str">
        <f t="shared" ref="D386" si="2123">IF(C386="","",COUNTIF(C382:C386,C386))</f>
        <v/>
      </c>
      <c r="E386" t="str">
        <f t="shared" si="2098"/>
        <v/>
      </c>
      <c r="F386" t="str">
        <f t="shared" si="1935"/>
        <v/>
      </c>
      <c r="G386" t="str">
        <f t="shared" ref="G386" si="2124">E382&amp;" - "&amp;E383&amp;" - "&amp;E384&amp;" - "&amp;E385&amp;" - "&amp;E386</f>
        <v xml:space="preserve"> -  -  -  - </v>
      </c>
      <c r="H386" t="str">
        <f t="shared" ref="H386" si="2125">IF(E382="","",E382&amp;" - "&amp;E383&amp;" - "&amp;E384&amp;" - "&amp;E385)</f>
        <v/>
      </c>
      <c r="I386" t="str">
        <f t="shared" ref="I386" si="2126">IF(E382="","",E382&amp;" - "&amp;E383&amp;" - "&amp;E384)</f>
        <v/>
      </c>
      <c r="J386" t="str">
        <f t="shared" ref="J386" si="2127">IF(E382="","",E382&amp;" - "&amp;E383)</f>
        <v/>
      </c>
      <c r="K386" t="str">
        <f t="shared" ref="K386" si="2128">IF(E382="","",E382)</f>
        <v/>
      </c>
    </row>
    <row r="387" spans="1:11" x14ac:dyDescent="0.2">
      <c r="A387">
        <f t="shared" si="1802"/>
        <v>64</v>
      </c>
      <c r="B387" t="str">
        <f t="shared" ref="B387" ca="1" si="2129">F382</f>
        <v/>
      </c>
    </row>
    <row r="388" spans="1:11" x14ac:dyDescent="0.2">
      <c r="A388">
        <f t="shared" si="1802"/>
        <v>65</v>
      </c>
      <c r="B388" t="str">
        <f>IF(Nafnalisti!B390="","",Nafnalisti!B390)</f>
        <v>Ásgeir Ingvason</v>
      </c>
      <c r="C388" t="str">
        <f t="shared" ref="C388" si="2130">IF(B388="","",LEFT(B388,FIND(" ",B388)-1))</f>
        <v>Ásgeir</v>
      </c>
      <c r="D388">
        <f t="shared" ref="D388" si="2131">IF(C388="","",COUNTIF(C388:C392,C388))</f>
        <v>2</v>
      </c>
      <c r="E388" t="str">
        <f t="shared" ref="E388:E392" si="2132">IF(B388="","",IF(D388&lt;2,LEFT(B388,FIND(" ",B388)-1),LEFT(B388,FIND(" ",B388)+1)))</f>
        <v>Ásgeir I</v>
      </c>
      <c r="F388" t="str">
        <f t="shared" ref="F388" ca="1" si="2133">IF(B388="","",OFFSET(F388,0,6-COUNTA(B388:B392)+COUNTIF(D388:D392,"")))</f>
        <v>Ásgeir I - Ásgeir N - Einar - Elliði</v>
      </c>
      <c r="G388" t="str">
        <f t="shared" ref="G388" si="2134">IF(E388="","",E388&amp;" - "&amp;E389&amp;" - "&amp;E390&amp;" - "&amp;E391&amp;" - "&amp;E392)</f>
        <v xml:space="preserve">Ásgeir I - Ásgeir N - Einar - Elliði - </v>
      </c>
      <c r="H388" t="str">
        <f t="shared" ref="H388" si="2135">IF(E388="","",E388&amp;" - "&amp;E389&amp;" - "&amp;E390&amp;" - "&amp;E391)</f>
        <v>Ásgeir I - Ásgeir N - Einar - Elliði</v>
      </c>
      <c r="I388" t="str">
        <f t="shared" ref="I388" si="2136">IF(E388="","",E388&amp;" - "&amp;E389&amp;" - "&amp;E390)</f>
        <v>Ásgeir I - Ásgeir N - Einar</v>
      </c>
      <c r="J388" t="str">
        <f t="shared" ref="J388" si="2137">IF(E388="","",E388&amp;" - "&amp;E389)</f>
        <v>Ásgeir I - Ásgeir N</v>
      </c>
      <c r="K388" t="str">
        <f t="shared" ref="K388" si="2138">IF(E388="","",E388)</f>
        <v>Ásgeir I</v>
      </c>
    </row>
    <row r="389" spans="1:11" x14ac:dyDescent="0.2">
      <c r="A389">
        <f t="shared" si="1802"/>
        <v>65</v>
      </c>
      <c r="B389" t="str">
        <f>IF(Nafnalisti!B391="","",Nafnalisti!B391)</f>
        <v>Ásgeir Norðdahl Ólafsson</v>
      </c>
      <c r="C389" t="str">
        <f t="shared" si="1815"/>
        <v>Ásgeir</v>
      </c>
      <c r="D389">
        <f t="shared" ref="D389" si="2139">IF(C389="","",COUNTIF(C388:C392,C389))</f>
        <v>2</v>
      </c>
      <c r="E389" t="str">
        <f t="shared" si="2132"/>
        <v>Ásgeir N</v>
      </c>
      <c r="F389" t="str">
        <f t="shared" ca="1" si="1935"/>
        <v>Ásgeir I - Ásgeir N - Einar - Elliði</v>
      </c>
      <c r="G389" t="str">
        <f t="shared" ref="G389" si="2140">E388&amp;" - "&amp;E389&amp;" - "&amp;E390&amp;" - "&amp;E391&amp;" - "&amp;E392</f>
        <v xml:space="preserve">Ásgeir I - Ásgeir N - Einar - Elliði - </v>
      </c>
      <c r="H389" t="str">
        <f t="shared" ref="H389" si="2141">IF(E388="","",E388&amp;" - "&amp;E389&amp;" - "&amp;E390&amp;" - "&amp;E391)</f>
        <v>Ásgeir I - Ásgeir N - Einar - Elliði</v>
      </c>
      <c r="I389" t="str">
        <f t="shared" ref="I389" si="2142">IF(E388="","",E388&amp;" - "&amp;E389&amp;" - "&amp;E390)</f>
        <v>Ásgeir I - Ásgeir N - Einar</v>
      </c>
      <c r="J389" t="str">
        <f t="shared" ref="J389" si="2143">IF(E388="","",E388&amp;" - "&amp;E389)</f>
        <v>Ásgeir I - Ásgeir N</v>
      </c>
      <c r="K389" t="str">
        <f t="shared" ref="K389" si="2144">IF(E388="","",E388)</f>
        <v>Ásgeir I</v>
      </c>
    </row>
    <row r="390" spans="1:11" x14ac:dyDescent="0.2">
      <c r="A390">
        <f t="shared" si="1802"/>
        <v>65</v>
      </c>
      <c r="B390" t="str">
        <f>IF(Nafnalisti!B392="","",Nafnalisti!B392)</f>
        <v>Einar Z. Ágústsson</v>
      </c>
      <c r="C390" t="str">
        <f t="shared" si="1815"/>
        <v>Einar</v>
      </c>
      <c r="D390">
        <f t="shared" ref="D390" si="2145">IF(C390="","",COUNTIF(C388:C392,C390))</f>
        <v>1</v>
      </c>
      <c r="E390" t="str">
        <f t="shared" si="2132"/>
        <v>Einar</v>
      </c>
      <c r="F390" t="str">
        <f t="shared" ca="1" si="1935"/>
        <v>Ásgeir I - Ásgeir N - Einar - Elliði</v>
      </c>
      <c r="G390" t="str">
        <f t="shared" ref="G390" si="2146">E388&amp;" - "&amp;E389&amp;" - "&amp;E390&amp;" - "&amp;E391&amp;" - "&amp;E392</f>
        <v xml:space="preserve">Ásgeir I - Ásgeir N - Einar - Elliði - </v>
      </c>
      <c r="H390" t="str">
        <f t="shared" ref="H390" si="2147">IF(E388="","",E388&amp;" - "&amp;E389&amp;" - "&amp;E390&amp;" - "&amp;E391)</f>
        <v>Ásgeir I - Ásgeir N - Einar - Elliði</v>
      </c>
      <c r="I390" t="str">
        <f t="shared" ref="I390" si="2148">IF(E388="","",E388&amp;" - "&amp;E389&amp;" - "&amp;E390)</f>
        <v>Ásgeir I - Ásgeir N - Einar</v>
      </c>
      <c r="J390" t="str">
        <f t="shared" ref="J390" si="2149">IF(E388="","",E388&amp;" - "&amp;E389)</f>
        <v>Ásgeir I - Ásgeir N</v>
      </c>
      <c r="K390" t="str">
        <f t="shared" ref="K390" si="2150">IF(E388="","",E388)</f>
        <v>Ásgeir I</v>
      </c>
    </row>
    <row r="391" spans="1:11" x14ac:dyDescent="0.2">
      <c r="A391">
        <f t="shared" si="1802"/>
        <v>65</v>
      </c>
      <c r="B391" t="str">
        <f>IF(Nafnalisti!B393="","",Nafnalisti!B393)</f>
        <v>Elliði Norðdahl Ólafsson</v>
      </c>
      <c r="C391" t="str">
        <f t="shared" si="1815"/>
        <v>Elliði</v>
      </c>
      <c r="D391">
        <f t="shared" ref="D391" si="2151">IF(C391="","",COUNTIF(C388:C392,C391))</f>
        <v>1</v>
      </c>
      <c r="E391" t="str">
        <f t="shared" si="2132"/>
        <v>Elliði</v>
      </c>
      <c r="F391" t="str">
        <f t="shared" ca="1" si="1935"/>
        <v>Ásgeir I - Ásgeir N - Einar - Elliði</v>
      </c>
      <c r="G391" t="str">
        <f t="shared" ref="G391" si="2152">E388&amp;" - "&amp;E389&amp;" - "&amp;E390&amp;" - "&amp;E391&amp;" - "&amp;E392</f>
        <v xml:space="preserve">Ásgeir I - Ásgeir N - Einar - Elliði - </v>
      </c>
      <c r="H391" t="str">
        <f t="shared" ref="H391" si="2153">IF(E388="","",E388&amp;" - "&amp;E389&amp;" - "&amp;E390&amp;" - "&amp;E391)</f>
        <v>Ásgeir I - Ásgeir N - Einar - Elliði</v>
      </c>
      <c r="I391" t="str">
        <f t="shared" ref="I391" si="2154">IF(E388="","",E388&amp;" - "&amp;E389&amp;" - "&amp;E390)</f>
        <v>Ásgeir I - Ásgeir N - Einar</v>
      </c>
      <c r="J391" t="str">
        <f t="shared" ref="J391" si="2155">IF(E388="","",E388&amp;" - "&amp;E389)</f>
        <v>Ásgeir I - Ásgeir N</v>
      </c>
      <c r="K391" t="str">
        <f t="shared" ref="K391" si="2156">IF(E388="","",E388)</f>
        <v>Ásgeir I</v>
      </c>
    </row>
    <row r="392" spans="1:11" x14ac:dyDescent="0.2">
      <c r="A392">
        <f t="shared" si="1802"/>
        <v>65</v>
      </c>
      <c r="B392" t="str">
        <f>IF(Nafnalisti!B394="","",Nafnalisti!B394)</f>
        <v/>
      </c>
      <c r="C392" t="str">
        <f t="shared" si="1815"/>
        <v/>
      </c>
      <c r="D392" t="str">
        <f t="shared" ref="D392" si="2157">IF(C392="","",COUNTIF(C388:C392,C392))</f>
        <v/>
      </c>
      <c r="E392" t="str">
        <f t="shared" si="2132"/>
        <v/>
      </c>
      <c r="F392" t="str">
        <f t="shared" si="1935"/>
        <v/>
      </c>
      <c r="G392" t="str">
        <f t="shared" ref="G392" si="2158">E388&amp;" - "&amp;E389&amp;" - "&amp;E390&amp;" - "&amp;E391&amp;" - "&amp;E392</f>
        <v xml:space="preserve">Ásgeir I - Ásgeir N - Einar - Elliði - </v>
      </c>
      <c r="H392" t="str">
        <f t="shared" ref="H392" si="2159">IF(E388="","",E388&amp;" - "&amp;E389&amp;" - "&amp;E390&amp;" - "&amp;E391)</f>
        <v>Ásgeir I - Ásgeir N - Einar - Elliði</v>
      </c>
      <c r="I392" t="str">
        <f t="shared" ref="I392" si="2160">IF(E388="","",E388&amp;" - "&amp;E389&amp;" - "&amp;E390)</f>
        <v>Ásgeir I - Ásgeir N - Einar</v>
      </c>
      <c r="J392" t="str">
        <f t="shared" ref="J392" si="2161">IF(E388="","",E388&amp;" - "&amp;E389)</f>
        <v>Ásgeir I - Ásgeir N</v>
      </c>
      <c r="K392" t="str">
        <f t="shared" ref="K392" si="2162">IF(E388="","",E388)</f>
        <v>Ásgeir I</v>
      </c>
    </row>
    <row r="393" spans="1:11" x14ac:dyDescent="0.2">
      <c r="A393">
        <f t="shared" si="1802"/>
        <v>65</v>
      </c>
      <c r="B393" t="str">
        <f t="shared" ref="B393" ca="1" si="2163">F388</f>
        <v>Ásgeir I - Ásgeir N - Einar - Elliði</v>
      </c>
    </row>
    <row r="394" spans="1:11" x14ac:dyDescent="0.2">
      <c r="A394">
        <f t="shared" ref="A394" si="2164">+A388+1</f>
        <v>66</v>
      </c>
      <c r="B394" t="str">
        <f>IF(Nafnalisti!B396="","",Nafnalisti!B396)</f>
        <v/>
      </c>
      <c r="C394" t="str">
        <f t="shared" ref="C394" si="2165">IF(B394="","",LEFT(B394,FIND(" ",B394)-1))</f>
        <v/>
      </c>
      <c r="D394" t="str">
        <f t="shared" ref="D394" si="2166">IF(C394="","",COUNTIF(C394:C398,C394))</f>
        <v/>
      </c>
      <c r="E394" t="str">
        <f t="shared" ref="E394:E398" si="2167">IF(B394="","",IF(D394&lt;2,LEFT(B394,FIND(" ",B394)-1),LEFT(B394,FIND(" ",B394)+1)))</f>
        <v/>
      </c>
      <c r="F394" t="str">
        <f t="shared" ref="F394" ca="1" si="2168">IF(B394="","",OFFSET(F394,0,6-COUNTA(B394:B398)+COUNTIF(D394:D398,"")))</f>
        <v/>
      </c>
      <c r="G394" t="str">
        <f t="shared" ref="G394" si="2169">IF(E394="","",E394&amp;" - "&amp;E395&amp;" - "&amp;E396&amp;" - "&amp;E397&amp;" - "&amp;E398)</f>
        <v/>
      </c>
      <c r="H394" t="str">
        <f t="shared" ref="H394" si="2170">IF(E394="","",E394&amp;" - "&amp;E395&amp;" - "&amp;E396&amp;" - "&amp;E397)</f>
        <v/>
      </c>
      <c r="I394" t="str">
        <f t="shared" ref="I394" si="2171">IF(E394="","",E394&amp;" - "&amp;E395&amp;" - "&amp;E396)</f>
        <v/>
      </c>
      <c r="J394" t="str">
        <f t="shared" ref="J394" si="2172">IF(E394="","",E394&amp;" - "&amp;E395)</f>
        <v/>
      </c>
      <c r="K394" t="str">
        <f t="shared" ref="K394" si="2173">IF(E394="","",E394)</f>
        <v/>
      </c>
    </row>
    <row r="395" spans="1:11" x14ac:dyDescent="0.2">
      <c r="A395">
        <f t="shared" ref="A395:A426" si="2174">+A389+1</f>
        <v>66</v>
      </c>
      <c r="B395" t="str">
        <f>IF(Nafnalisti!B397="","",Nafnalisti!B397)</f>
        <v/>
      </c>
      <c r="C395" t="str">
        <f t="shared" si="1815"/>
        <v/>
      </c>
      <c r="D395" t="str">
        <f t="shared" ref="D395" si="2175">IF(C395="","",COUNTIF(C394:C398,C395))</f>
        <v/>
      </c>
      <c r="E395" t="str">
        <f t="shared" si="2167"/>
        <v/>
      </c>
      <c r="F395" t="str">
        <f t="shared" si="1935"/>
        <v/>
      </c>
      <c r="G395" t="str">
        <f t="shared" ref="G395" si="2176">E394&amp;" - "&amp;E395&amp;" - "&amp;E396&amp;" - "&amp;E397&amp;" - "&amp;E398</f>
        <v xml:space="preserve"> -  -  -  - </v>
      </c>
      <c r="H395" t="str">
        <f t="shared" ref="H395" si="2177">IF(E394="","",E394&amp;" - "&amp;E395&amp;" - "&amp;E396&amp;" - "&amp;E397)</f>
        <v/>
      </c>
      <c r="I395" t="str">
        <f t="shared" ref="I395" si="2178">IF(E394="","",E394&amp;" - "&amp;E395&amp;" - "&amp;E396)</f>
        <v/>
      </c>
      <c r="J395" t="str">
        <f t="shared" ref="J395" si="2179">IF(E394="","",E394&amp;" - "&amp;E395)</f>
        <v/>
      </c>
      <c r="K395" t="str">
        <f t="shared" ref="K395" si="2180">IF(E394="","",E394)</f>
        <v/>
      </c>
    </row>
    <row r="396" spans="1:11" x14ac:dyDescent="0.2">
      <c r="A396">
        <f t="shared" si="2174"/>
        <v>66</v>
      </c>
      <c r="B396" t="str">
        <f>IF(Nafnalisti!B398="","",Nafnalisti!B398)</f>
        <v/>
      </c>
      <c r="C396" t="str">
        <f t="shared" ref="C396:C452" si="2181">IF(B396="","",LEFT(B396,FIND(" ",B396)-1))</f>
        <v/>
      </c>
      <c r="D396" t="str">
        <f t="shared" ref="D396" si="2182">IF(C396="","",COUNTIF(C394:C398,C396))</f>
        <v/>
      </c>
      <c r="E396" t="str">
        <f t="shared" si="2167"/>
        <v/>
      </c>
      <c r="F396" t="str">
        <f t="shared" si="1935"/>
        <v/>
      </c>
      <c r="G396" t="str">
        <f t="shared" ref="G396" si="2183">E394&amp;" - "&amp;E395&amp;" - "&amp;E396&amp;" - "&amp;E397&amp;" - "&amp;E398</f>
        <v xml:space="preserve"> -  -  -  - </v>
      </c>
      <c r="H396" t="str">
        <f t="shared" ref="H396" si="2184">IF(E394="","",E394&amp;" - "&amp;E395&amp;" - "&amp;E396&amp;" - "&amp;E397)</f>
        <v/>
      </c>
      <c r="I396" t="str">
        <f t="shared" ref="I396" si="2185">IF(E394="","",E394&amp;" - "&amp;E395&amp;" - "&amp;E396)</f>
        <v/>
      </c>
      <c r="J396" t="str">
        <f t="shared" ref="J396" si="2186">IF(E394="","",E394&amp;" - "&amp;E395)</f>
        <v/>
      </c>
      <c r="K396" t="str">
        <f t="shared" ref="K396" si="2187">IF(E394="","",E394)</f>
        <v/>
      </c>
    </row>
    <row r="397" spans="1:11" x14ac:dyDescent="0.2">
      <c r="A397">
        <f t="shared" si="2174"/>
        <v>66</v>
      </c>
      <c r="B397" t="str">
        <f>IF(Nafnalisti!B399="","",Nafnalisti!B399)</f>
        <v/>
      </c>
      <c r="C397" t="str">
        <f t="shared" si="2181"/>
        <v/>
      </c>
      <c r="D397" t="str">
        <f t="shared" ref="D397" si="2188">IF(C397="","",COUNTIF(C394:C398,C397))</f>
        <v/>
      </c>
      <c r="E397" t="str">
        <f t="shared" si="2167"/>
        <v/>
      </c>
      <c r="F397" t="str">
        <f t="shared" si="1935"/>
        <v/>
      </c>
      <c r="G397" t="str">
        <f t="shared" ref="G397" si="2189">E394&amp;" - "&amp;E395&amp;" - "&amp;E396&amp;" - "&amp;E397&amp;" - "&amp;E398</f>
        <v xml:space="preserve"> -  -  -  - </v>
      </c>
      <c r="H397" t="str">
        <f t="shared" ref="H397" si="2190">IF(E394="","",E394&amp;" - "&amp;E395&amp;" - "&amp;E396&amp;" - "&amp;E397)</f>
        <v/>
      </c>
      <c r="I397" t="str">
        <f t="shared" ref="I397" si="2191">IF(E394="","",E394&amp;" - "&amp;E395&amp;" - "&amp;E396)</f>
        <v/>
      </c>
      <c r="J397" t="str">
        <f t="shared" ref="J397" si="2192">IF(E394="","",E394&amp;" - "&amp;E395)</f>
        <v/>
      </c>
      <c r="K397" t="str">
        <f t="shared" ref="K397" si="2193">IF(E394="","",E394)</f>
        <v/>
      </c>
    </row>
    <row r="398" spans="1:11" x14ac:dyDescent="0.2">
      <c r="A398">
        <f t="shared" si="2174"/>
        <v>66</v>
      </c>
      <c r="B398" t="str">
        <f>IF(Nafnalisti!B400="","",Nafnalisti!B400)</f>
        <v/>
      </c>
      <c r="C398" t="str">
        <f t="shared" si="2181"/>
        <v/>
      </c>
      <c r="D398" t="str">
        <f t="shared" ref="D398" si="2194">IF(C398="","",COUNTIF(C394:C398,C398))</f>
        <v/>
      </c>
      <c r="E398" t="str">
        <f t="shared" si="2167"/>
        <v/>
      </c>
      <c r="F398" t="str">
        <f t="shared" si="1935"/>
        <v/>
      </c>
      <c r="G398" t="str">
        <f t="shared" ref="G398" si="2195">E394&amp;" - "&amp;E395&amp;" - "&amp;E396&amp;" - "&amp;E397&amp;" - "&amp;E398</f>
        <v xml:space="preserve"> -  -  -  - </v>
      </c>
      <c r="H398" t="str">
        <f t="shared" ref="H398" si="2196">IF(E394="","",E394&amp;" - "&amp;E395&amp;" - "&amp;E396&amp;" - "&amp;E397)</f>
        <v/>
      </c>
      <c r="I398" t="str">
        <f t="shared" ref="I398" si="2197">IF(E394="","",E394&amp;" - "&amp;E395&amp;" - "&amp;E396)</f>
        <v/>
      </c>
      <c r="J398" t="str">
        <f t="shared" ref="J398" si="2198">IF(E394="","",E394&amp;" - "&amp;E395)</f>
        <v/>
      </c>
      <c r="K398" t="str">
        <f t="shared" ref="K398" si="2199">IF(E394="","",E394)</f>
        <v/>
      </c>
    </row>
    <row r="399" spans="1:11" x14ac:dyDescent="0.2">
      <c r="A399">
        <f t="shared" si="2174"/>
        <v>66</v>
      </c>
      <c r="B399" t="str">
        <f t="shared" ref="B399" ca="1" si="2200">F394</f>
        <v/>
      </c>
    </row>
    <row r="400" spans="1:11" x14ac:dyDescent="0.2">
      <c r="A400">
        <f t="shared" si="2174"/>
        <v>67</v>
      </c>
      <c r="B400" t="str">
        <f>IF(Nafnalisti!B402="","",Nafnalisti!B402)</f>
        <v/>
      </c>
      <c r="C400" t="str">
        <f t="shared" ref="C400" si="2201">IF(B400="","",LEFT(B400,FIND(" ",B400)-1))</f>
        <v/>
      </c>
      <c r="D400" t="str">
        <f t="shared" ref="D400" si="2202">IF(C400="","",COUNTIF(C400:C404,C400))</f>
        <v/>
      </c>
      <c r="E400" t="str">
        <f t="shared" ref="E400:E404" si="2203">IF(B400="","",IF(D400&lt;2,LEFT(B400,FIND(" ",B400)-1),LEFT(B400,FIND(" ",B400)+1)))</f>
        <v/>
      </c>
      <c r="F400" t="str">
        <f t="shared" ref="F400" ca="1" si="2204">IF(B400="","",OFFSET(F400,0,6-COUNTA(B400:B404)+COUNTIF(D400:D404,"")))</f>
        <v/>
      </c>
      <c r="G400" t="str">
        <f t="shared" ref="G400" si="2205">IF(E400="","",E400&amp;" - "&amp;E401&amp;" - "&amp;E402&amp;" - "&amp;E403&amp;" - "&amp;E404)</f>
        <v/>
      </c>
      <c r="H400" t="str">
        <f t="shared" ref="H400" si="2206">IF(E400="","",E400&amp;" - "&amp;E401&amp;" - "&amp;E402&amp;" - "&amp;E403)</f>
        <v/>
      </c>
      <c r="I400" t="str">
        <f t="shared" ref="I400" si="2207">IF(E400="","",E400&amp;" - "&amp;E401&amp;" - "&amp;E402)</f>
        <v/>
      </c>
      <c r="J400" t="str">
        <f t="shared" ref="J400" si="2208">IF(E400="","",E400&amp;" - "&amp;E401)</f>
        <v/>
      </c>
      <c r="K400" t="str">
        <f t="shared" ref="K400" si="2209">IF(E400="","",E400)</f>
        <v/>
      </c>
    </row>
    <row r="401" spans="1:11" x14ac:dyDescent="0.2">
      <c r="A401">
        <f t="shared" si="2174"/>
        <v>67</v>
      </c>
      <c r="B401" t="str">
        <f>IF(Nafnalisti!B403="","",Nafnalisti!B403)</f>
        <v/>
      </c>
      <c r="C401" t="str">
        <f t="shared" si="2181"/>
        <v/>
      </c>
      <c r="D401" t="str">
        <f t="shared" ref="D401" si="2210">IF(C401="","",COUNTIF(C400:C404,C401))</f>
        <v/>
      </c>
      <c r="E401" t="str">
        <f t="shared" si="2203"/>
        <v/>
      </c>
      <c r="F401" t="str">
        <f t="shared" si="1935"/>
        <v/>
      </c>
      <c r="G401" t="str">
        <f t="shared" ref="G401" si="2211">E400&amp;" - "&amp;E401&amp;" - "&amp;E402&amp;" - "&amp;E403&amp;" - "&amp;E404</f>
        <v xml:space="preserve"> -  -  -  - </v>
      </c>
      <c r="H401" t="str">
        <f t="shared" ref="H401" si="2212">IF(E400="","",E400&amp;" - "&amp;E401&amp;" - "&amp;E402&amp;" - "&amp;E403)</f>
        <v/>
      </c>
      <c r="I401" t="str">
        <f t="shared" ref="I401" si="2213">IF(E400="","",E400&amp;" - "&amp;E401&amp;" - "&amp;E402)</f>
        <v/>
      </c>
      <c r="J401" t="str">
        <f t="shared" ref="J401" si="2214">IF(E400="","",E400&amp;" - "&amp;E401)</f>
        <v/>
      </c>
      <c r="K401" t="str">
        <f t="shared" ref="K401" si="2215">IF(E400="","",E400)</f>
        <v/>
      </c>
    </row>
    <row r="402" spans="1:11" x14ac:dyDescent="0.2">
      <c r="A402">
        <f t="shared" si="2174"/>
        <v>67</v>
      </c>
      <c r="B402" t="str">
        <f>IF(Nafnalisti!B404="","",Nafnalisti!B404)</f>
        <v/>
      </c>
      <c r="C402" t="str">
        <f t="shared" si="2181"/>
        <v/>
      </c>
      <c r="D402" t="str">
        <f t="shared" ref="D402" si="2216">IF(C402="","",COUNTIF(C400:C404,C402))</f>
        <v/>
      </c>
      <c r="E402" t="str">
        <f t="shared" si="2203"/>
        <v/>
      </c>
      <c r="F402" t="str">
        <f t="shared" si="1935"/>
        <v/>
      </c>
      <c r="G402" t="str">
        <f t="shared" ref="G402" si="2217">E400&amp;" - "&amp;E401&amp;" - "&amp;E402&amp;" - "&amp;E403&amp;" - "&amp;E404</f>
        <v xml:space="preserve"> -  -  -  - </v>
      </c>
      <c r="H402" t="str">
        <f t="shared" ref="H402" si="2218">IF(E400="","",E400&amp;" - "&amp;E401&amp;" - "&amp;E402&amp;" - "&amp;E403)</f>
        <v/>
      </c>
      <c r="I402" t="str">
        <f t="shared" ref="I402" si="2219">IF(E400="","",E400&amp;" - "&amp;E401&amp;" - "&amp;E402)</f>
        <v/>
      </c>
      <c r="J402" t="str">
        <f t="shared" ref="J402" si="2220">IF(E400="","",E400&amp;" - "&amp;E401)</f>
        <v/>
      </c>
      <c r="K402" t="str">
        <f t="shared" ref="K402" si="2221">IF(E400="","",E400)</f>
        <v/>
      </c>
    </row>
    <row r="403" spans="1:11" x14ac:dyDescent="0.2">
      <c r="A403">
        <f t="shared" si="2174"/>
        <v>67</v>
      </c>
      <c r="B403" t="str">
        <f>IF(Nafnalisti!B405="","",Nafnalisti!B405)</f>
        <v/>
      </c>
      <c r="C403" t="str">
        <f t="shared" si="2181"/>
        <v/>
      </c>
      <c r="D403" t="str">
        <f t="shared" ref="D403" si="2222">IF(C403="","",COUNTIF(C400:C404,C403))</f>
        <v/>
      </c>
      <c r="E403" t="str">
        <f t="shared" si="2203"/>
        <v/>
      </c>
      <c r="F403" t="str">
        <f t="shared" si="1935"/>
        <v/>
      </c>
      <c r="G403" t="str">
        <f t="shared" ref="G403" si="2223">E400&amp;" - "&amp;E401&amp;" - "&amp;E402&amp;" - "&amp;E403&amp;" - "&amp;E404</f>
        <v xml:space="preserve"> -  -  -  - </v>
      </c>
      <c r="H403" t="str">
        <f t="shared" ref="H403" si="2224">IF(E400="","",E400&amp;" - "&amp;E401&amp;" - "&amp;E402&amp;" - "&amp;E403)</f>
        <v/>
      </c>
      <c r="I403" t="str">
        <f t="shared" ref="I403" si="2225">IF(E400="","",E400&amp;" - "&amp;E401&amp;" - "&amp;E402)</f>
        <v/>
      </c>
      <c r="J403" t="str">
        <f t="shared" ref="J403" si="2226">IF(E400="","",E400&amp;" - "&amp;E401)</f>
        <v/>
      </c>
      <c r="K403" t="str">
        <f t="shared" ref="K403" si="2227">IF(E400="","",E400)</f>
        <v/>
      </c>
    </row>
    <row r="404" spans="1:11" x14ac:dyDescent="0.2">
      <c r="A404">
        <f t="shared" si="2174"/>
        <v>67</v>
      </c>
      <c r="B404" t="str">
        <f>IF(Nafnalisti!B406="","",Nafnalisti!B406)</f>
        <v/>
      </c>
      <c r="C404" t="str">
        <f t="shared" si="2181"/>
        <v/>
      </c>
      <c r="D404" t="str">
        <f t="shared" ref="D404" si="2228">IF(C404="","",COUNTIF(C400:C404,C404))</f>
        <v/>
      </c>
      <c r="E404" t="str">
        <f t="shared" si="2203"/>
        <v/>
      </c>
      <c r="F404" t="str">
        <f t="shared" si="1935"/>
        <v/>
      </c>
      <c r="G404" t="str">
        <f t="shared" ref="G404" si="2229">E400&amp;" - "&amp;E401&amp;" - "&amp;E402&amp;" - "&amp;E403&amp;" - "&amp;E404</f>
        <v xml:space="preserve"> -  -  -  - </v>
      </c>
      <c r="H404" t="str">
        <f t="shared" ref="H404" si="2230">IF(E400="","",E400&amp;" - "&amp;E401&amp;" - "&amp;E402&amp;" - "&amp;E403)</f>
        <v/>
      </c>
      <c r="I404" t="str">
        <f t="shared" ref="I404" si="2231">IF(E400="","",E400&amp;" - "&amp;E401&amp;" - "&amp;E402)</f>
        <v/>
      </c>
      <c r="J404" t="str">
        <f t="shared" ref="J404" si="2232">IF(E400="","",E400&amp;" - "&amp;E401)</f>
        <v/>
      </c>
      <c r="K404" t="str">
        <f t="shared" ref="K404" si="2233">IF(E400="","",E400)</f>
        <v/>
      </c>
    </row>
    <row r="405" spans="1:11" x14ac:dyDescent="0.2">
      <c r="A405">
        <f t="shared" si="2174"/>
        <v>67</v>
      </c>
      <c r="B405" t="str">
        <f t="shared" ref="B405" ca="1" si="2234">F400</f>
        <v/>
      </c>
    </row>
    <row r="406" spans="1:11" x14ac:dyDescent="0.2">
      <c r="A406">
        <f t="shared" si="2174"/>
        <v>68</v>
      </c>
      <c r="B406" t="str">
        <f>IF(Nafnalisti!B408="","",Nafnalisti!B408)</f>
        <v/>
      </c>
      <c r="C406" t="str">
        <f t="shared" ref="C406" si="2235">IF(B406="","",LEFT(B406,FIND(" ",B406)-1))</f>
        <v/>
      </c>
      <c r="D406" t="str">
        <f t="shared" ref="D406" si="2236">IF(C406="","",COUNTIF(C406:C410,C406))</f>
        <v/>
      </c>
      <c r="E406" t="str">
        <f t="shared" ref="E406:E410" si="2237">IF(B406="","",IF(D406&lt;2,LEFT(B406,FIND(" ",B406)-1),LEFT(B406,FIND(" ",B406)+1)))</f>
        <v/>
      </c>
      <c r="F406" t="str">
        <f t="shared" ref="F406" ca="1" si="2238">IF(B406="","",OFFSET(F406,0,6-COUNTA(B406:B410)+COUNTIF(D406:D410,"")))</f>
        <v/>
      </c>
      <c r="G406" t="str">
        <f t="shared" ref="G406" si="2239">IF(E406="","",E406&amp;" - "&amp;E407&amp;" - "&amp;E408&amp;" - "&amp;E409&amp;" - "&amp;E410)</f>
        <v/>
      </c>
      <c r="H406" t="str">
        <f t="shared" ref="H406" si="2240">IF(E406="","",E406&amp;" - "&amp;E407&amp;" - "&amp;E408&amp;" - "&amp;E409)</f>
        <v/>
      </c>
      <c r="I406" t="str">
        <f t="shared" ref="I406" si="2241">IF(E406="","",E406&amp;" - "&amp;E407&amp;" - "&amp;E408)</f>
        <v/>
      </c>
      <c r="J406" t="str">
        <f t="shared" ref="J406" si="2242">IF(E406="","",E406&amp;" - "&amp;E407)</f>
        <v/>
      </c>
      <c r="K406" t="str">
        <f t="shared" ref="K406" si="2243">IF(E406="","",E406)</f>
        <v/>
      </c>
    </row>
    <row r="407" spans="1:11" x14ac:dyDescent="0.2">
      <c r="A407">
        <f t="shared" si="2174"/>
        <v>68</v>
      </c>
      <c r="B407" t="str">
        <f>IF(Nafnalisti!B409="","",Nafnalisti!B409)</f>
        <v/>
      </c>
      <c r="C407" t="str">
        <f t="shared" si="2181"/>
        <v/>
      </c>
      <c r="D407" t="str">
        <f t="shared" ref="D407" si="2244">IF(C407="","",COUNTIF(C406:C410,C407))</f>
        <v/>
      </c>
      <c r="E407" t="str">
        <f t="shared" si="2237"/>
        <v/>
      </c>
      <c r="F407" t="str">
        <f t="shared" si="1935"/>
        <v/>
      </c>
      <c r="G407" t="str">
        <f t="shared" ref="G407" si="2245">E406&amp;" - "&amp;E407&amp;" - "&amp;E408&amp;" - "&amp;E409&amp;" - "&amp;E410</f>
        <v xml:space="preserve"> -  -  -  - </v>
      </c>
      <c r="H407" t="str">
        <f t="shared" ref="H407" si="2246">IF(E406="","",E406&amp;" - "&amp;E407&amp;" - "&amp;E408&amp;" - "&amp;E409)</f>
        <v/>
      </c>
      <c r="I407" t="str">
        <f t="shared" ref="I407" si="2247">IF(E406="","",E406&amp;" - "&amp;E407&amp;" - "&amp;E408)</f>
        <v/>
      </c>
      <c r="J407" t="str">
        <f t="shared" ref="J407" si="2248">IF(E406="","",E406&amp;" - "&amp;E407)</f>
        <v/>
      </c>
      <c r="K407" t="str">
        <f t="shared" ref="K407" si="2249">IF(E406="","",E406)</f>
        <v/>
      </c>
    </row>
    <row r="408" spans="1:11" x14ac:dyDescent="0.2">
      <c r="A408">
        <f t="shared" si="2174"/>
        <v>68</v>
      </c>
      <c r="B408" t="str">
        <f>IF(Nafnalisti!B410="","",Nafnalisti!B410)</f>
        <v/>
      </c>
      <c r="C408" t="str">
        <f t="shared" si="2181"/>
        <v/>
      </c>
      <c r="D408" t="str">
        <f t="shared" ref="D408" si="2250">IF(C408="","",COUNTIF(C406:C410,C408))</f>
        <v/>
      </c>
      <c r="E408" t="str">
        <f t="shared" si="2237"/>
        <v/>
      </c>
      <c r="F408" t="str">
        <f t="shared" si="1935"/>
        <v/>
      </c>
      <c r="G408" t="str">
        <f t="shared" ref="G408" si="2251">E406&amp;" - "&amp;E407&amp;" - "&amp;E408&amp;" - "&amp;E409&amp;" - "&amp;E410</f>
        <v xml:space="preserve"> -  -  -  - </v>
      </c>
      <c r="H408" t="str">
        <f t="shared" ref="H408" si="2252">IF(E406="","",E406&amp;" - "&amp;E407&amp;" - "&amp;E408&amp;" - "&amp;E409)</f>
        <v/>
      </c>
      <c r="I408" t="str">
        <f t="shared" ref="I408" si="2253">IF(E406="","",E406&amp;" - "&amp;E407&amp;" - "&amp;E408)</f>
        <v/>
      </c>
      <c r="J408" t="str">
        <f t="shared" ref="J408" si="2254">IF(E406="","",E406&amp;" - "&amp;E407)</f>
        <v/>
      </c>
      <c r="K408" t="str">
        <f t="shared" ref="K408" si="2255">IF(E406="","",E406)</f>
        <v/>
      </c>
    </row>
    <row r="409" spans="1:11" x14ac:dyDescent="0.2">
      <c r="A409">
        <f t="shared" si="2174"/>
        <v>68</v>
      </c>
      <c r="B409" t="str">
        <f>IF(Nafnalisti!B411="","",Nafnalisti!B411)</f>
        <v/>
      </c>
      <c r="C409" t="str">
        <f t="shared" si="2181"/>
        <v/>
      </c>
      <c r="D409" t="str">
        <f t="shared" ref="D409" si="2256">IF(C409="","",COUNTIF(C406:C410,C409))</f>
        <v/>
      </c>
      <c r="E409" t="str">
        <f t="shared" si="2237"/>
        <v/>
      </c>
      <c r="F409" t="str">
        <f t="shared" si="1935"/>
        <v/>
      </c>
      <c r="G409" t="str">
        <f t="shared" ref="G409" si="2257">E406&amp;" - "&amp;E407&amp;" - "&amp;E408&amp;" - "&amp;E409&amp;" - "&amp;E410</f>
        <v xml:space="preserve"> -  -  -  - </v>
      </c>
      <c r="H409" t="str">
        <f t="shared" ref="H409" si="2258">IF(E406="","",E406&amp;" - "&amp;E407&amp;" - "&amp;E408&amp;" - "&amp;E409)</f>
        <v/>
      </c>
      <c r="I409" t="str">
        <f t="shared" ref="I409" si="2259">IF(E406="","",E406&amp;" - "&amp;E407&amp;" - "&amp;E408)</f>
        <v/>
      </c>
      <c r="J409" t="str">
        <f t="shared" ref="J409" si="2260">IF(E406="","",E406&amp;" - "&amp;E407)</f>
        <v/>
      </c>
      <c r="K409" t="str">
        <f t="shared" ref="K409" si="2261">IF(E406="","",E406)</f>
        <v/>
      </c>
    </row>
    <row r="410" spans="1:11" x14ac:dyDescent="0.2">
      <c r="A410">
        <f t="shared" si="2174"/>
        <v>68</v>
      </c>
      <c r="B410" t="str">
        <f>IF(Nafnalisti!B412="","",Nafnalisti!B412)</f>
        <v/>
      </c>
      <c r="C410" t="str">
        <f t="shared" si="2181"/>
        <v/>
      </c>
      <c r="D410" t="str">
        <f t="shared" ref="D410" si="2262">IF(C410="","",COUNTIF(C406:C410,C410))</f>
        <v/>
      </c>
      <c r="E410" t="str">
        <f t="shared" si="2237"/>
        <v/>
      </c>
      <c r="F410" t="str">
        <f t="shared" si="1935"/>
        <v/>
      </c>
      <c r="G410" t="str">
        <f t="shared" ref="G410" si="2263">E406&amp;" - "&amp;E407&amp;" - "&amp;E408&amp;" - "&amp;E409&amp;" - "&amp;E410</f>
        <v xml:space="preserve"> -  -  -  - </v>
      </c>
      <c r="H410" t="str">
        <f t="shared" ref="H410" si="2264">IF(E406="","",E406&amp;" - "&amp;E407&amp;" - "&amp;E408&amp;" - "&amp;E409)</f>
        <v/>
      </c>
      <c r="I410" t="str">
        <f t="shared" ref="I410" si="2265">IF(E406="","",E406&amp;" - "&amp;E407&amp;" - "&amp;E408)</f>
        <v/>
      </c>
      <c r="J410" t="str">
        <f t="shared" ref="J410" si="2266">IF(E406="","",E406&amp;" - "&amp;E407)</f>
        <v/>
      </c>
      <c r="K410" t="str">
        <f t="shared" ref="K410" si="2267">IF(E406="","",E406)</f>
        <v/>
      </c>
    </row>
    <row r="411" spans="1:11" x14ac:dyDescent="0.2">
      <c r="A411">
        <f t="shared" si="2174"/>
        <v>68</v>
      </c>
      <c r="B411" t="str">
        <f t="shared" ref="B411" ca="1" si="2268">F406</f>
        <v/>
      </c>
    </row>
    <row r="412" spans="1:11" x14ac:dyDescent="0.2">
      <c r="A412">
        <f t="shared" si="2174"/>
        <v>69</v>
      </c>
      <c r="B412" t="str">
        <f>IF(Nafnalisti!B414="","",Nafnalisti!B414)</f>
        <v/>
      </c>
      <c r="C412" t="str">
        <f t="shared" ref="C412" si="2269">IF(B412="","",LEFT(B412,FIND(" ",B412)-1))</f>
        <v/>
      </c>
      <c r="D412" t="str">
        <f t="shared" ref="D412" si="2270">IF(C412="","",COUNTIF(C412:C416,C412))</f>
        <v/>
      </c>
      <c r="E412" t="str">
        <f t="shared" ref="E412:E416" si="2271">IF(B412="","",IF(D412&lt;2,LEFT(B412,FIND(" ",B412)-1),LEFT(B412,FIND(" ",B412)+1)))</f>
        <v/>
      </c>
      <c r="F412" t="str">
        <f t="shared" ref="F412" ca="1" si="2272">IF(B412="","",OFFSET(F412,0,6-COUNTA(B412:B416)+COUNTIF(D412:D416,"")))</f>
        <v/>
      </c>
      <c r="G412" t="str">
        <f t="shared" ref="G412" si="2273">IF(E412="","",E412&amp;" - "&amp;E413&amp;" - "&amp;E414&amp;" - "&amp;E415&amp;" - "&amp;E416)</f>
        <v/>
      </c>
      <c r="H412" t="str">
        <f t="shared" ref="H412" si="2274">IF(E412="","",E412&amp;" - "&amp;E413&amp;" - "&amp;E414&amp;" - "&amp;E415)</f>
        <v/>
      </c>
      <c r="I412" t="str">
        <f t="shared" ref="I412" si="2275">IF(E412="","",E412&amp;" - "&amp;E413&amp;" - "&amp;E414)</f>
        <v/>
      </c>
      <c r="J412" t="str">
        <f t="shared" ref="J412" si="2276">IF(E412="","",E412&amp;" - "&amp;E413)</f>
        <v/>
      </c>
      <c r="K412" t="str">
        <f t="shared" ref="K412" si="2277">IF(E412="","",E412)</f>
        <v/>
      </c>
    </row>
    <row r="413" spans="1:11" x14ac:dyDescent="0.2">
      <c r="A413">
        <f t="shared" si="2174"/>
        <v>69</v>
      </c>
      <c r="B413" t="str">
        <f>IF(Nafnalisti!B415="","",Nafnalisti!B415)</f>
        <v/>
      </c>
      <c r="C413" t="str">
        <f t="shared" si="2181"/>
        <v/>
      </c>
      <c r="D413" t="str">
        <f t="shared" ref="D413" si="2278">IF(C413="","",COUNTIF(C412:C416,C413))</f>
        <v/>
      </c>
      <c r="E413" t="str">
        <f t="shared" si="2271"/>
        <v/>
      </c>
      <c r="F413" t="str">
        <f t="shared" si="1935"/>
        <v/>
      </c>
      <c r="G413" t="str">
        <f t="shared" ref="G413" si="2279">E412&amp;" - "&amp;E413&amp;" - "&amp;E414&amp;" - "&amp;E415&amp;" - "&amp;E416</f>
        <v xml:space="preserve"> -  -  -  - </v>
      </c>
      <c r="H413" t="str">
        <f t="shared" ref="H413" si="2280">IF(E412="","",E412&amp;" - "&amp;E413&amp;" - "&amp;E414&amp;" - "&amp;E415)</f>
        <v/>
      </c>
      <c r="I413" t="str">
        <f t="shared" ref="I413" si="2281">IF(E412="","",E412&amp;" - "&amp;E413&amp;" - "&amp;E414)</f>
        <v/>
      </c>
      <c r="J413" t="str">
        <f t="shared" ref="J413" si="2282">IF(E412="","",E412&amp;" - "&amp;E413)</f>
        <v/>
      </c>
      <c r="K413" t="str">
        <f t="shared" ref="K413" si="2283">IF(E412="","",E412)</f>
        <v/>
      </c>
    </row>
    <row r="414" spans="1:11" x14ac:dyDescent="0.2">
      <c r="A414">
        <f t="shared" si="2174"/>
        <v>69</v>
      </c>
      <c r="B414" t="str">
        <f>IF(Nafnalisti!B416="","",Nafnalisti!B416)</f>
        <v/>
      </c>
      <c r="C414" t="str">
        <f t="shared" si="2181"/>
        <v/>
      </c>
      <c r="D414" t="str">
        <f t="shared" ref="D414" si="2284">IF(C414="","",COUNTIF(C412:C416,C414))</f>
        <v/>
      </c>
      <c r="E414" t="str">
        <f t="shared" si="2271"/>
        <v/>
      </c>
      <c r="F414" t="str">
        <f t="shared" si="1935"/>
        <v/>
      </c>
      <c r="G414" t="str">
        <f t="shared" ref="G414" si="2285">E412&amp;" - "&amp;E413&amp;" - "&amp;E414&amp;" - "&amp;E415&amp;" - "&amp;E416</f>
        <v xml:space="preserve"> -  -  -  - </v>
      </c>
      <c r="H414" t="str">
        <f t="shared" ref="H414" si="2286">IF(E412="","",E412&amp;" - "&amp;E413&amp;" - "&amp;E414&amp;" - "&amp;E415)</f>
        <v/>
      </c>
      <c r="I414" t="str">
        <f t="shared" ref="I414" si="2287">IF(E412="","",E412&amp;" - "&amp;E413&amp;" - "&amp;E414)</f>
        <v/>
      </c>
      <c r="J414" t="str">
        <f t="shared" ref="J414" si="2288">IF(E412="","",E412&amp;" - "&amp;E413)</f>
        <v/>
      </c>
      <c r="K414" t="str">
        <f t="shared" ref="K414" si="2289">IF(E412="","",E412)</f>
        <v/>
      </c>
    </row>
    <row r="415" spans="1:11" x14ac:dyDescent="0.2">
      <c r="A415">
        <f t="shared" si="2174"/>
        <v>69</v>
      </c>
      <c r="B415" t="str">
        <f>IF(Nafnalisti!B417="","",Nafnalisti!B417)</f>
        <v/>
      </c>
      <c r="C415" t="str">
        <f t="shared" si="2181"/>
        <v/>
      </c>
      <c r="D415" t="str">
        <f t="shared" ref="D415" si="2290">IF(C415="","",COUNTIF(C412:C416,C415))</f>
        <v/>
      </c>
      <c r="E415" t="str">
        <f t="shared" si="2271"/>
        <v/>
      </c>
      <c r="F415" t="str">
        <f t="shared" si="1935"/>
        <v/>
      </c>
      <c r="G415" t="str">
        <f t="shared" ref="G415" si="2291">E412&amp;" - "&amp;E413&amp;" - "&amp;E414&amp;" - "&amp;E415&amp;" - "&amp;E416</f>
        <v xml:space="preserve"> -  -  -  - </v>
      </c>
      <c r="H415" t="str">
        <f t="shared" ref="H415" si="2292">IF(E412="","",E412&amp;" - "&amp;E413&amp;" - "&amp;E414&amp;" - "&amp;E415)</f>
        <v/>
      </c>
      <c r="I415" t="str">
        <f t="shared" ref="I415" si="2293">IF(E412="","",E412&amp;" - "&amp;E413&amp;" - "&amp;E414)</f>
        <v/>
      </c>
      <c r="J415" t="str">
        <f t="shared" ref="J415" si="2294">IF(E412="","",E412&amp;" - "&amp;E413)</f>
        <v/>
      </c>
      <c r="K415" t="str">
        <f t="shared" ref="K415" si="2295">IF(E412="","",E412)</f>
        <v/>
      </c>
    </row>
    <row r="416" spans="1:11" x14ac:dyDescent="0.2">
      <c r="A416">
        <f t="shared" si="2174"/>
        <v>69</v>
      </c>
      <c r="B416" t="str">
        <f>IF(Nafnalisti!B418="","",Nafnalisti!B418)</f>
        <v/>
      </c>
      <c r="C416" t="str">
        <f t="shared" si="2181"/>
        <v/>
      </c>
      <c r="D416" t="str">
        <f t="shared" ref="D416" si="2296">IF(C416="","",COUNTIF(C412:C416,C416))</f>
        <v/>
      </c>
      <c r="E416" t="str">
        <f t="shared" si="2271"/>
        <v/>
      </c>
      <c r="F416" t="str">
        <f t="shared" si="1935"/>
        <v/>
      </c>
      <c r="G416" t="str">
        <f t="shared" ref="G416" si="2297">E412&amp;" - "&amp;E413&amp;" - "&amp;E414&amp;" - "&amp;E415&amp;" - "&amp;E416</f>
        <v xml:space="preserve"> -  -  -  - </v>
      </c>
      <c r="H416" t="str">
        <f t="shared" ref="H416" si="2298">IF(E412="","",E412&amp;" - "&amp;E413&amp;" - "&amp;E414&amp;" - "&amp;E415)</f>
        <v/>
      </c>
      <c r="I416" t="str">
        <f t="shared" ref="I416" si="2299">IF(E412="","",E412&amp;" - "&amp;E413&amp;" - "&amp;E414)</f>
        <v/>
      </c>
      <c r="J416" t="str">
        <f t="shared" ref="J416" si="2300">IF(E412="","",E412&amp;" - "&amp;E413)</f>
        <v/>
      </c>
      <c r="K416" t="str">
        <f t="shared" ref="K416" si="2301">IF(E412="","",E412)</f>
        <v/>
      </c>
    </row>
    <row r="417" spans="1:11" x14ac:dyDescent="0.2">
      <c r="A417">
        <f t="shared" si="2174"/>
        <v>69</v>
      </c>
      <c r="B417" t="str">
        <f t="shared" ref="B417" ca="1" si="2302">F412</f>
        <v/>
      </c>
    </row>
    <row r="418" spans="1:11" x14ac:dyDescent="0.2">
      <c r="A418">
        <f t="shared" si="2174"/>
        <v>70</v>
      </c>
      <c r="B418" t="str">
        <f>IF(Nafnalisti!B420="","",Nafnalisti!B420)</f>
        <v>Hilmar Jónsson</v>
      </c>
      <c r="C418" t="str">
        <f t="shared" ref="C418" si="2303">IF(B418="","",LEFT(B418,FIND(" ",B418)-1))</f>
        <v>Hilmar</v>
      </c>
      <c r="D418">
        <f t="shared" ref="D418" si="2304">IF(C418="","",COUNTIF(C418:C422,C418))</f>
        <v>1</v>
      </c>
      <c r="E418" t="str">
        <f t="shared" ref="E418:E422" si="2305">IF(B418="","",IF(D418&lt;2,LEFT(B418,FIND(" ",B418)-1),LEFT(B418,FIND(" ",B418)+1)))</f>
        <v>Hilmar</v>
      </c>
      <c r="F418" t="str">
        <f t="shared" ref="F418" ca="1" si="2306">IF(B418="","",OFFSET(F418,0,6-COUNTA(B418:B422)+COUNTIF(D418:D422,"")))</f>
        <v>Hilmar - Halldór - Sigurjón - Þorbjörn</v>
      </c>
      <c r="G418" t="str">
        <f t="shared" ref="G418" si="2307">IF(E418="","",E418&amp;" - "&amp;E419&amp;" - "&amp;E420&amp;" - "&amp;E421&amp;" - "&amp;E422)</f>
        <v xml:space="preserve">Hilmar - Halldór - Sigurjón - Þorbjörn - </v>
      </c>
      <c r="H418" t="str">
        <f t="shared" ref="H418" si="2308">IF(E418="","",E418&amp;" - "&amp;E419&amp;" - "&amp;E420&amp;" - "&amp;E421)</f>
        <v>Hilmar - Halldór - Sigurjón - Þorbjörn</v>
      </c>
      <c r="I418" t="str">
        <f t="shared" ref="I418" si="2309">IF(E418="","",E418&amp;" - "&amp;E419&amp;" - "&amp;E420)</f>
        <v>Hilmar - Halldór - Sigurjón</v>
      </c>
      <c r="J418" t="str">
        <f t="shared" ref="J418" si="2310">IF(E418="","",E418&amp;" - "&amp;E419)</f>
        <v>Hilmar - Halldór</v>
      </c>
      <c r="K418" t="str">
        <f t="shared" ref="K418" si="2311">IF(E418="","",E418)</f>
        <v>Hilmar</v>
      </c>
    </row>
    <row r="419" spans="1:11" x14ac:dyDescent="0.2">
      <c r="A419">
        <f t="shared" si="2174"/>
        <v>70</v>
      </c>
      <c r="B419" t="str">
        <f>IF(Nafnalisti!B421="","",Nafnalisti!B421)</f>
        <v>Halldór Jónasson</v>
      </c>
      <c r="C419" t="str">
        <f t="shared" si="2181"/>
        <v>Halldór</v>
      </c>
      <c r="D419">
        <f t="shared" ref="D419" si="2312">IF(C419="","",COUNTIF(C418:C422,C419))</f>
        <v>1</v>
      </c>
      <c r="E419" t="str">
        <f t="shared" si="2305"/>
        <v>Halldór</v>
      </c>
      <c r="F419" t="str">
        <f t="shared" ref="F419:F452" ca="1" si="2313">IF(B419="","",F418)</f>
        <v>Hilmar - Halldór - Sigurjón - Þorbjörn</v>
      </c>
      <c r="G419" t="str">
        <f t="shared" ref="G419" si="2314">E418&amp;" - "&amp;E419&amp;" - "&amp;E420&amp;" - "&amp;E421&amp;" - "&amp;E422</f>
        <v xml:space="preserve">Hilmar - Halldór - Sigurjón - Þorbjörn - </v>
      </c>
      <c r="H419" t="str">
        <f t="shared" ref="H419" si="2315">IF(E418="","",E418&amp;" - "&amp;E419&amp;" - "&amp;E420&amp;" - "&amp;E421)</f>
        <v>Hilmar - Halldór - Sigurjón - Þorbjörn</v>
      </c>
      <c r="I419" t="str">
        <f t="shared" ref="I419" si="2316">IF(E418="","",E418&amp;" - "&amp;E419&amp;" - "&amp;E420)</f>
        <v>Hilmar - Halldór - Sigurjón</v>
      </c>
      <c r="J419" t="str">
        <f t="shared" ref="J419" si="2317">IF(E418="","",E418&amp;" - "&amp;E419)</f>
        <v>Hilmar - Halldór</v>
      </c>
      <c r="K419" t="str">
        <f t="shared" ref="K419" si="2318">IF(E418="","",E418)</f>
        <v>Hilmar</v>
      </c>
    </row>
    <row r="420" spans="1:11" x14ac:dyDescent="0.2">
      <c r="A420">
        <f t="shared" si="2174"/>
        <v>70</v>
      </c>
      <c r="B420" t="str">
        <f>IF(Nafnalisti!B422="","",Nafnalisti!B422)</f>
        <v>Sigurjón Einarsson</v>
      </c>
      <c r="C420" t="str">
        <f t="shared" si="2181"/>
        <v>Sigurjón</v>
      </c>
      <c r="D420">
        <f t="shared" ref="D420" si="2319">IF(C420="","",COUNTIF(C418:C422,C420))</f>
        <v>1</v>
      </c>
      <c r="E420" t="str">
        <f t="shared" si="2305"/>
        <v>Sigurjón</v>
      </c>
      <c r="F420" t="str">
        <f t="shared" ca="1" si="2313"/>
        <v>Hilmar - Halldór - Sigurjón - Þorbjörn</v>
      </c>
      <c r="G420" t="str">
        <f t="shared" ref="G420" si="2320">E418&amp;" - "&amp;E419&amp;" - "&amp;E420&amp;" - "&amp;E421&amp;" - "&amp;E422</f>
        <v xml:space="preserve">Hilmar - Halldór - Sigurjón - Þorbjörn - </v>
      </c>
      <c r="H420" t="str">
        <f t="shared" ref="H420" si="2321">IF(E418="","",E418&amp;" - "&amp;E419&amp;" - "&amp;E420&amp;" - "&amp;E421)</f>
        <v>Hilmar - Halldór - Sigurjón - Þorbjörn</v>
      </c>
      <c r="I420" t="str">
        <f t="shared" ref="I420" si="2322">IF(E418="","",E418&amp;" - "&amp;E419&amp;" - "&amp;E420)</f>
        <v>Hilmar - Halldór - Sigurjón</v>
      </c>
      <c r="J420" t="str">
        <f t="shared" ref="J420" si="2323">IF(E418="","",E418&amp;" - "&amp;E419)</f>
        <v>Hilmar - Halldór</v>
      </c>
      <c r="K420" t="str">
        <f t="shared" ref="K420" si="2324">IF(E418="","",E418)</f>
        <v>Hilmar</v>
      </c>
    </row>
    <row r="421" spans="1:11" x14ac:dyDescent="0.2">
      <c r="A421">
        <f t="shared" si="2174"/>
        <v>70</v>
      </c>
      <c r="B421" t="str">
        <f>IF(Nafnalisti!B423="","",Nafnalisti!B423)</f>
        <v>Þorbjörn Guðmundsson</v>
      </c>
      <c r="C421" t="str">
        <f t="shared" si="2181"/>
        <v>Þorbjörn</v>
      </c>
      <c r="D421">
        <f t="shared" ref="D421" si="2325">IF(C421="","",COUNTIF(C418:C422,C421))</f>
        <v>1</v>
      </c>
      <c r="E421" t="str">
        <f t="shared" si="2305"/>
        <v>Þorbjörn</v>
      </c>
      <c r="F421" t="str">
        <f t="shared" ca="1" si="2313"/>
        <v>Hilmar - Halldór - Sigurjón - Þorbjörn</v>
      </c>
      <c r="G421" t="str">
        <f t="shared" ref="G421" si="2326">E418&amp;" - "&amp;E419&amp;" - "&amp;E420&amp;" - "&amp;E421&amp;" - "&amp;E422</f>
        <v xml:space="preserve">Hilmar - Halldór - Sigurjón - Þorbjörn - </v>
      </c>
      <c r="H421" t="str">
        <f t="shared" ref="H421" si="2327">IF(E418="","",E418&amp;" - "&amp;E419&amp;" - "&amp;E420&amp;" - "&amp;E421)</f>
        <v>Hilmar - Halldór - Sigurjón - Þorbjörn</v>
      </c>
      <c r="I421" t="str">
        <f t="shared" ref="I421" si="2328">IF(E418="","",E418&amp;" - "&amp;E419&amp;" - "&amp;E420)</f>
        <v>Hilmar - Halldór - Sigurjón</v>
      </c>
      <c r="J421" t="str">
        <f t="shared" ref="J421" si="2329">IF(E418="","",E418&amp;" - "&amp;E419)</f>
        <v>Hilmar - Halldór</v>
      </c>
      <c r="K421" t="str">
        <f t="shared" ref="K421" si="2330">IF(E418="","",E418)</f>
        <v>Hilmar</v>
      </c>
    </row>
    <row r="422" spans="1:11" x14ac:dyDescent="0.2">
      <c r="A422">
        <f t="shared" si="2174"/>
        <v>70</v>
      </c>
      <c r="B422" t="str">
        <f>IF(Nafnalisti!B424="","",Nafnalisti!B424)</f>
        <v/>
      </c>
      <c r="C422" t="str">
        <f t="shared" si="2181"/>
        <v/>
      </c>
      <c r="D422" t="str">
        <f t="shared" ref="D422" si="2331">IF(C422="","",COUNTIF(C418:C422,C422))</f>
        <v/>
      </c>
      <c r="E422" t="str">
        <f t="shared" si="2305"/>
        <v/>
      </c>
      <c r="F422" t="str">
        <f t="shared" si="2313"/>
        <v/>
      </c>
      <c r="G422" t="str">
        <f t="shared" ref="G422" si="2332">E418&amp;" - "&amp;E419&amp;" - "&amp;E420&amp;" - "&amp;E421&amp;" - "&amp;E422</f>
        <v xml:space="preserve">Hilmar - Halldór - Sigurjón - Þorbjörn - </v>
      </c>
      <c r="H422" t="str">
        <f t="shared" ref="H422" si="2333">IF(E418="","",E418&amp;" - "&amp;E419&amp;" - "&amp;E420&amp;" - "&amp;E421)</f>
        <v>Hilmar - Halldór - Sigurjón - Þorbjörn</v>
      </c>
      <c r="I422" t="str">
        <f t="shared" ref="I422" si="2334">IF(E418="","",E418&amp;" - "&amp;E419&amp;" - "&amp;E420)</f>
        <v>Hilmar - Halldór - Sigurjón</v>
      </c>
      <c r="J422" t="str">
        <f t="shared" ref="J422" si="2335">IF(E418="","",E418&amp;" - "&amp;E419)</f>
        <v>Hilmar - Halldór</v>
      </c>
      <c r="K422" t="str">
        <f t="shared" ref="K422" si="2336">IF(E418="","",E418)</f>
        <v>Hilmar</v>
      </c>
    </row>
    <row r="423" spans="1:11" x14ac:dyDescent="0.2">
      <c r="A423">
        <f t="shared" si="2174"/>
        <v>70</v>
      </c>
      <c r="B423" t="str">
        <f t="shared" ref="B423" ca="1" si="2337">F418</f>
        <v>Hilmar - Halldór - Sigurjón - Þorbjörn</v>
      </c>
    </row>
    <row r="424" spans="1:11" x14ac:dyDescent="0.2">
      <c r="A424">
        <f t="shared" si="2174"/>
        <v>71</v>
      </c>
      <c r="B424" t="str">
        <f>IF(Nafnalisti!B426="","",Nafnalisti!B426)</f>
        <v/>
      </c>
      <c r="C424" t="str">
        <f t="shared" ref="C424" si="2338">IF(B424="","",LEFT(B424,FIND(" ",B424)-1))</f>
        <v/>
      </c>
      <c r="D424" t="str">
        <f t="shared" ref="D424" si="2339">IF(C424="","",COUNTIF(C424:C428,C424))</f>
        <v/>
      </c>
      <c r="E424" t="str">
        <f t="shared" ref="E424:E428" si="2340">IF(B424="","",IF(D424&lt;2,LEFT(B424,FIND(" ",B424)-1),LEFT(B424,FIND(" ",B424)+1)))</f>
        <v/>
      </c>
      <c r="F424" t="str">
        <f t="shared" ref="F424" ca="1" si="2341">IF(B424="","",OFFSET(F424,0,6-COUNTA(B424:B428)+COUNTIF(D424:D428,"")))</f>
        <v/>
      </c>
      <c r="G424" t="str">
        <f t="shared" ref="G424" si="2342">IF(E424="","",E424&amp;" - "&amp;E425&amp;" - "&amp;E426&amp;" - "&amp;E427&amp;" - "&amp;E428)</f>
        <v/>
      </c>
      <c r="H424" t="str">
        <f t="shared" ref="H424" si="2343">IF(E424="","",E424&amp;" - "&amp;E425&amp;" - "&amp;E426&amp;" - "&amp;E427)</f>
        <v/>
      </c>
      <c r="I424" t="str">
        <f t="shared" ref="I424" si="2344">IF(E424="","",E424&amp;" - "&amp;E425&amp;" - "&amp;E426)</f>
        <v/>
      </c>
      <c r="J424" t="str">
        <f t="shared" ref="J424" si="2345">IF(E424="","",E424&amp;" - "&amp;E425)</f>
        <v/>
      </c>
      <c r="K424" t="str">
        <f t="shared" ref="K424" si="2346">IF(E424="","",E424)</f>
        <v/>
      </c>
    </row>
    <row r="425" spans="1:11" x14ac:dyDescent="0.2">
      <c r="A425">
        <f t="shared" si="2174"/>
        <v>71</v>
      </c>
      <c r="B425" t="str">
        <f>IF(Nafnalisti!B427="","",Nafnalisti!B427)</f>
        <v/>
      </c>
      <c r="C425" t="str">
        <f t="shared" si="2181"/>
        <v/>
      </c>
      <c r="D425" t="str">
        <f t="shared" ref="D425" si="2347">IF(C425="","",COUNTIF(C424:C428,C425))</f>
        <v/>
      </c>
      <c r="E425" t="str">
        <f t="shared" si="2340"/>
        <v/>
      </c>
      <c r="F425" t="str">
        <f t="shared" si="2313"/>
        <v/>
      </c>
      <c r="G425" t="str">
        <f t="shared" ref="G425" si="2348">E424&amp;" - "&amp;E425&amp;" - "&amp;E426&amp;" - "&amp;E427&amp;" - "&amp;E428</f>
        <v xml:space="preserve"> -  -  -  - </v>
      </c>
      <c r="H425" t="str">
        <f t="shared" ref="H425" si="2349">IF(E424="","",E424&amp;" - "&amp;E425&amp;" - "&amp;E426&amp;" - "&amp;E427)</f>
        <v/>
      </c>
      <c r="I425" t="str">
        <f t="shared" ref="I425" si="2350">IF(E424="","",E424&amp;" - "&amp;E425&amp;" - "&amp;E426)</f>
        <v/>
      </c>
      <c r="J425" t="str">
        <f t="shared" ref="J425" si="2351">IF(E424="","",E424&amp;" - "&amp;E425)</f>
        <v/>
      </c>
      <c r="K425" t="str">
        <f t="shared" ref="K425" si="2352">IF(E424="","",E424)</f>
        <v/>
      </c>
    </row>
    <row r="426" spans="1:11" x14ac:dyDescent="0.2">
      <c r="A426">
        <f t="shared" si="2174"/>
        <v>71</v>
      </c>
      <c r="B426" t="str">
        <f>IF(Nafnalisti!B428="","",Nafnalisti!B428)</f>
        <v/>
      </c>
      <c r="C426" t="str">
        <f t="shared" si="2181"/>
        <v/>
      </c>
      <c r="D426" t="str">
        <f t="shared" ref="D426" si="2353">IF(C426="","",COUNTIF(C424:C428,C426))</f>
        <v/>
      </c>
      <c r="E426" t="str">
        <f t="shared" si="2340"/>
        <v/>
      </c>
      <c r="F426" t="str">
        <f t="shared" si="2313"/>
        <v/>
      </c>
      <c r="G426" t="str">
        <f t="shared" ref="G426" si="2354">E424&amp;" - "&amp;E425&amp;" - "&amp;E426&amp;" - "&amp;E427&amp;" - "&amp;E428</f>
        <v xml:space="preserve"> -  -  -  - </v>
      </c>
      <c r="H426" t="str">
        <f t="shared" ref="H426" si="2355">IF(E424="","",E424&amp;" - "&amp;E425&amp;" - "&amp;E426&amp;" - "&amp;E427)</f>
        <v/>
      </c>
      <c r="I426" t="str">
        <f t="shared" ref="I426" si="2356">IF(E424="","",E424&amp;" - "&amp;E425&amp;" - "&amp;E426)</f>
        <v/>
      </c>
      <c r="J426" t="str">
        <f t="shared" ref="J426" si="2357">IF(E424="","",E424&amp;" - "&amp;E425)</f>
        <v/>
      </c>
      <c r="K426" t="str">
        <f t="shared" ref="K426" si="2358">IF(E424="","",E424)</f>
        <v/>
      </c>
    </row>
    <row r="427" spans="1:11" x14ac:dyDescent="0.2">
      <c r="A427">
        <f t="shared" ref="A427:A453" si="2359">+A421+1</f>
        <v>71</v>
      </c>
      <c r="B427" t="str">
        <f>IF(Nafnalisti!B429="","",Nafnalisti!B429)</f>
        <v/>
      </c>
      <c r="C427" t="str">
        <f t="shared" si="2181"/>
        <v/>
      </c>
      <c r="D427" t="str">
        <f t="shared" ref="D427" si="2360">IF(C427="","",COUNTIF(C424:C428,C427))</f>
        <v/>
      </c>
      <c r="E427" t="str">
        <f t="shared" si="2340"/>
        <v/>
      </c>
      <c r="F427" t="str">
        <f t="shared" si="2313"/>
        <v/>
      </c>
      <c r="G427" t="str">
        <f t="shared" ref="G427" si="2361">E424&amp;" - "&amp;E425&amp;" - "&amp;E426&amp;" - "&amp;E427&amp;" - "&amp;E428</f>
        <v xml:space="preserve"> -  -  -  - </v>
      </c>
      <c r="H427" t="str">
        <f t="shared" ref="H427" si="2362">IF(E424="","",E424&amp;" - "&amp;E425&amp;" - "&amp;E426&amp;" - "&amp;E427)</f>
        <v/>
      </c>
      <c r="I427" t="str">
        <f t="shared" ref="I427" si="2363">IF(E424="","",E424&amp;" - "&amp;E425&amp;" - "&amp;E426)</f>
        <v/>
      </c>
      <c r="J427" t="str">
        <f t="shared" ref="J427" si="2364">IF(E424="","",E424&amp;" - "&amp;E425)</f>
        <v/>
      </c>
      <c r="K427" t="str">
        <f t="shared" ref="K427" si="2365">IF(E424="","",E424)</f>
        <v/>
      </c>
    </row>
    <row r="428" spans="1:11" x14ac:dyDescent="0.2">
      <c r="A428">
        <f t="shared" si="2359"/>
        <v>71</v>
      </c>
      <c r="B428" t="str">
        <f>IF(Nafnalisti!B430="","",Nafnalisti!B430)</f>
        <v/>
      </c>
      <c r="C428" t="str">
        <f t="shared" si="2181"/>
        <v/>
      </c>
      <c r="D428" t="str">
        <f t="shared" ref="D428" si="2366">IF(C428="","",COUNTIF(C424:C428,C428))</f>
        <v/>
      </c>
      <c r="E428" t="str">
        <f t="shared" si="2340"/>
        <v/>
      </c>
      <c r="F428" t="str">
        <f t="shared" si="2313"/>
        <v/>
      </c>
      <c r="G428" t="str">
        <f t="shared" ref="G428" si="2367">E424&amp;" - "&amp;E425&amp;" - "&amp;E426&amp;" - "&amp;E427&amp;" - "&amp;E428</f>
        <v xml:space="preserve"> -  -  -  - </v>
      </c>
      <c r="H428" t="str">
        <f t="shared" ref="H428" si="2368">IF(E424="","",E424&amp;" - "&amp;E425&amp;" - "&amp;E426&amp;" - "&amp;E427)</f>
        <v/>
      </c>
      <c r="I428" t="str">
        <f t="shared" ref="I428" si="2369">IF(E424="","",E424&amp;" - "&amp;E425&amp;" - "&amp;E426)</f>
        <v/>
      </c>
      <c r="J428" t="str">
        <f t="shared" ref="J428" si="2370">IF(E424="","",E424&amp;" - "&amp;E425)</f>
        <v/>
      </c>
      <c r="K428" t="str">
        <f t="shared" ref="K428" si="2371">IF(E424="","",E424)</f>
        <v/>
      </c>
    </row>
    <row r="429" spans="1:11" x14ac:dyDescent="0.2">
      <c r="A429">
        <f t="shared" si="2359"/>
        <v>71</v>
      </c>
      <c r="B429" t="str">
        <f t="shared" ref="B429" ca="1" si="2372">F424</f>
        <v/>
      </c>
    </row>
    <row r="430" spans="1:11" x14ac:dyDescent="0.2">
      <c r="A430">
        <f t="shared" si="2359"/>
        <v>72</v>
      </c>
      <c r="B430" t="str">
        <f>IF(Nafnalisti!B432="","",Nafnalisti!B432)</f>
        <v/>
      </c>
      <c r="C430" t="str">
        <f t="shared" ref="C430" si="2373">IF(B430="","",LEFT(B430,FIND(" ",B430)-1))</f>
        <v/>
      </c>
      <c r="D430" t="str">
        <f t="shared" ref="D430" si="2374">IF(C430="","",COUNTIF(C430:C434,C430))</f>
        <v/>
      </c>
      <c r="E430" t="str">
        <f t="shared" ref="E430:E434" si="2375">IF(B430="","",IF(D430&lt;2,LEFT(B430,FIND(" ",B430)-1),LEFT(B430,FIND(" ",B430)+1)))</f>
        <v/>
      </c>
      <c r="F430" t="str">
        <f t="shared" ref="F430" ca="1" si="2376">IF(B430="","",OFFSET(F430,0,6-COUNTA(B430:B434)+COUNTIF(D430:D434,"")))</f>
        <v/>
      </c>
      <c r="G430" t="str">
        <f t="shared" ref="G430" si="2377">IF(E430="","",E430&amp;" - "&amp;E431&amp;" - "&amp;E432&amp;" - "&amp;E433&amp;" - "&amp;E434)</f>
        <v/>
      </c>
      <c r="H430" t="str">
        <f t="shared" ref="H430" si="2378">IF(E430="","",E430&amp;" - "&amp;E431&amp;" - "&amp;E432&amp;" - "&amp;E433)</f>
        <v/>
      </c>
      <c r="I430" t="str">
        <f t="shared" ref="I430" si="2379">IF(E430="","",E430&amp;" - "&amp;E431&amp;" - "&amp;E432)</f>
        <v/>
      </c>
      <c r="J430" t="str">
        <f t="shared" ref="J430" si="2380">IF(E430="","",E430&amp;" - "&amp;E431)</f>
        <v/>
      </c>
      <c r="K430" t="str">
        <f t="shared" ref="K430" si="2381">IF(E430="","",E430)</f>
        <v/>
      </c>
    </row>
    <row r="431" spans="1:11" x14ac:dyDescent="0.2">
      <c r="A431">
        <f t="shared" si="2359"/>
        <v>72</v>
      </c>
      <c r="B431" t="str">
        <f>IF(Nafnalisti!B433="","",Nafnalisti!B433)</f>
        <v/>
      </c>
      <c r="C431" t="str">
        <f t="shared" si="2181"/>
        <v/>
      </c>
      <c r="D431" t="str">
        <f t="shared" ref="D431" si="2382">IF(C431="","",COUNTIF(C430:C434,C431))</f>
        <v/>
      </c>
      <c r="E431" t="str">
        <f t="shared" si="2375"/>
        <v/>
      </c>
      <c r="F431" t="str">
        <f t="shared" si="2313"/>
        <v/>
      </c>
      <c r="G431" t="str">
        <f t="shared" ref="G431" si="2383">E430&amp;" - "&amp;E431&amp;" - "&amp;E432&amp;" - "&amp;E433&amp;" - "&amp;E434</f>
        <v xml:space="preserve"> -  -  -  - </v>
      </c>
      <c r="H431" t="str">
        <f t="shared" ref="H431" si="2384">IF(E430="","",E430&amp;" - "&amp;E431&amp;" - "&amp;E432&amp;" - "&amp;E433)</f>
        <v/>
      </c>
      <c r="I431" t="str">
        <f t="shared" ref="I431" si="2385">IF(E430="","",E430&amp;" - "&amp;E431&amp;" - "&amp;E432)</f>
        <v/>
      </c>
      <c r="J431" t="str">
        <f t="shared" ref="J431" si="2386">IF(E430="","",E430&amp;" - "&amp;E431)</f>
        <v/>
      </c>
      <c r="K431" t="str">
        <f t="shared" ref="K431" si="2387">IF(E430="","",E430)</f>
        <v/>
      </c>
    </row>
    <row r="432" spans="1:11" x14ac:dyDescent="0.2">
      <c r="A432">
        <f t="shared" si="2359"/>
        <v>72</v>
      </c>
      <c r="B432" t="str">
        <f>IF(Nafnalisti!B434="","",Nafnalisti!B434)</f>
        <v/>
      </c>
      <c r="C432" t="str">
        <f t="shared" si="2181"/>
        <v/>
      </c>
      <c r="D432" t="str">
        <f t="shared" ref="D432" si="2388">IF(C432="","",COUNTIF(C430:C434,C432))</f>
        <v/>
      </c>
      <c r="E432" t="str">
        <f t="shared" si="2375"/>
        <v/>
      </c>
      <c r="F432" t="str">
        <f t="shared" si="2313"/>
        <v/>
      </c>
      <c r="G432" t="str">
        <f t="shared" ref="G432" si="2389">E430&amp;" - "&amp;E431&amp;" - "&amp;E432&amp;" - "&amp;E433&amp;" - "&amp;E434</f>
        <v xml:space="preserve"> -  -  -  - </v>
      </c>
      <c r="H432" t="str">
        <f t="shared" ref="H432" si="2390">IF(E430="","",E430&amp;" - "&amp;E431&amp;" - "&amp;E432&amp;" - "&amp;E433)</f>
        <v/>
      </c>
      <c r="I432" t="str">
        <f t="shared" ref="I432" si="2391">IF(E430="","",E430&amp;" - "&amp;E431&amp;" - "&amp;E432)</f>
        <v/>
      </c>
      <c r="J432" t="str">
        <f t="shared" ref="J432" si="2392">IF(E430="","",E430&amp;" - "&amp;E431)</f>
        <v/>
      </c>
      <c r="K432" t="str">
        <f t="shared" ref="K432" si="2393">IF(E430="","",E430)</f>
        <v/>
      </c>
    </row>
    <row r="433" spans="1:11" x14ac:dyDescent="0.2">
      <c r="A433">
        <f t="shared" si="2359"/>
        <v>72</v>
      </c>
      <c r="B433" t="str">
        <f>IF(Nafnalisti!B435="","",Nafnalisti!B435)</f>
        <v/>
      </c>
      <c r="C433" t="str">
        <f t="shared" si="2181"/>
        <v/>
      </c>
      <c r="D433" t="str">
        <f t="shared" ref="D433" si="2394">IF(C433="","",COUNTIF(C430:C434,C433))</f>
        <v/>
      </c>
      <c r="E433" t="str">
        <f t="shared" si="2375"/>
        <v/>
      </c>
      <c r="F433" t="str">
        <f t="shared" si="2313"/>
        <v/>
      </c>
      <c r="G433" t="str">
        <f t="shared" ref="G433" si="2395">E430&amp;" - "&amp;E431&amp;" - "&amp;E432&amp;" - "&amp;E433&amp;" - "&amp;E434</f>
        <v xml:space="preserve"> -  -  -  - </v>
      </c>
      <c r="H433" t="str">
        <f t="shared" ref="H433" si="2396">IF(E430="","",E430&amp;" - "&amp;E431&amp;" - "&amp;E432&amp;" - "&amp;E433)</f>
        <v/>
      </c>
      <c r="I433" t="str">
        <f t="shared" ref="I433" si="2397">IF(E430="","",E430&amp;" - "&amp;E431&amp;" - "&amp;E432)</f>
        <v/>
      </c>
      <c r="J433" t="str">
        <f t="shared" ref="J433" si="2398">IF(E430="","",E430&amp;" - "&amp;E431)</f>
        <v/>
      </c>
      <c r="K433" t="str">
        <f t="shared" ref="K433" si="2399">IF(E430="","",E430)</f>
        <v/>
      </c>
    </row>
    <row r="434" spans="1:11" x14ac:dyDescent="0.2">
      <c r="A434">
        <f t="shared" si="2359"/>
        <v>72</v>
      </c>
      <c r="B434" t="str">
        <f>IF(Nafnalisti!B436="","",Nafnalisti!B436)</f>
        <v/>
      </c>
      <c r="C434" t="str">
        <f t="shared" si="2181"/>
        <v/>
      </c>
      <c r="D434" t="str">
        <f t="shared" ref="D434" si="2400">IF(C434="","",COUNTIF(C430:C434,C434))</f>
        <v/>
      </c>
      <c r="E434" t="str">
        <f t="shared" si="2375"/>
        <v/>
      </c>
      <c r="F434" t="str">
        <f t="shared" si="2313"/>
        <v/>
      </c>
      <c r="G434" t="str">
        <f t="shared" ref="G434" si="2401">E430&amp;" - "&amp;E431&amp;" - "&amp;E432&amp;" - "&amp;E433&amp;" - "&amp;E434</f>
        <v xml:space="preserve"> -  -  -  - </v>
      </c>
      <c r="H434" t="str">
        <f t="shared" ref="H434" si="2402">IF(E430="","",E430&amp;" - "&amp;E431&amp;" - "&amp;E432&amp;" - "&amp;E433)</f>
        <v/>
      </c>
      <c r="I434" t="str">
        <f t="shared" ref="I434" si="2403">IF(E430="","",E430&amp;" - "&amp;E431&amp;" - "&amp;E432)</f>
        <v/>
      </c>
      <c r="J434" t="str">
        <f t="shared" ref="J434" si="2404">IF(E430="","",E430&amp;" - "&amp;E431)</f>
        <v/>
      </c>
      <c r="K434" t="str">
        <f t="shared" ref="K434" si="2405">IF(E430="","",E430)</f>
        <v/>
      </c>
    </row>
    <row r="435" spans="1:11" x14ac:dyDescent="0.2">
      <c r="A435">
        <f t="shared" si="2359"/>
        <v>72</v>
      </c>
      <c r="B435" t="str">
        <f t="shared" ref="B435" ca="1" si="2406">F430</f>
        <v/>
      </c>
    </row>
    <row r="436" spans="1:11" x14ac:dyDescent="0.2">
      <c r="A436">
        <f t="shared" si="2359"/>
        <v>73</v>
      </c>
      <c r="B436" t="str">
        <f>IF(Nafnalisti!B438="","",Nafnalisti!B438)</f>
        <v/>
      </c>
      <c r="C436" t="str">
        <f t="shared" ref="C436" si="2407">IF(B436="","",LEFT(B436,FIND(" ",B436)-1))</f>
        <v/>
      </c>
      <c r="D436" t="str">
        <f t="shared" ref="D436" si="2408">IF(C436="","",COUNTIF(C436:C440,C436))</f>
        <v/>
      </c>
      <c r="E436" t="str">
        <f t="shared" ref="E436:E440" si="2409">IF(B436="","",IF(D436&lt;2,LEFT(B436,FIND(" ",B436)-1),LEFT(B436,FIND(" ",B436)+1)))</f>
        <v/>
      </c>
      <c r="F436" t="str">
        <f t="shared" ref="F436" ca="1" si="2410">IF(B436="","",OFFSET(F436,0,6-COUNTA(B436:B440)+COUNTIF(D436:D440,"")))</f>
        <v/>
      </c>
      <c r="G436" t="str">
        <f t="shared" ref="G436" si="2411">IF(E436="","",E436&amp;" - "&amp;E437&amp;" - "&amp;E438&amp;" - "&amp;E439&amp;" - "&amp;E440)</f>
        <v/>
      </c>
      <c r="H436" t="str">
        <f t="shared" ref="H436" si="2412">IF(E436="","",E436&amp;" - "&amp;E437&amp;" - "&amp;E438&amp;" - "&amp;E439)</f>
        <v/>
      </c>
      <c r="I436" t="str">
        <f t="shared" ref="I436" si="2413">IF(E436="","",E436&amp;" - "&amp;E437&amp;" - "&amp;E438)</f>
        <v/>
      </c>
      <c r="J436" t="str">
        <f t="shared" ref="J436" si="2414">IF(E436="","",E436&amp;" - "&amp;E437)</f>
        <v/>
      </c>
      <c r="K436" t="str">
        <f t="shared" ref="K436" si="2415">IF(E436="","",E436)</f>
        <v/>
      </c>
    </row>
    <row r="437" spans="1:11" x14ac:dyDescent="0.2">
      <c r="A437">
        <f t="shared" si="2359"/>
        <v>73</v>
      </c>
      <c r="B437" t="str">
        <f>IF(Nafnalisti!B439="","",Nafnalisti!B439)</f>
        <v/>
      </c>
      <c r="C437" t="str">
        <f t="shared" si="2181"/>
        <v/>
      </c>
      <c r="D437" t="str">
        <f t="shared" ref="D437" si="2416">IF(C437="","",COUNTIF(C436:C440,C437))</f>
        <v/>
      </c>
      <c r="E437" t="str">
        <f t="shared" si="2409"/>
        <v/>
      </c>
      <c r="F437" t="str">
        <f t="shared" si="2313"/>
        <v/>
      </c>
      <c r="G437" t="str">
        <f t="shared" ref="G437" si="2417">E436&amp;" - "&amp;E437&amp;" - "&amp;E438&amp;" - "&amp;E439&amp;" - "&amp;E440</f>
        <v xml:space="preserve"> -  -  -  - </v>
      </c>
      <c r="H437" t="str">
        <f t="shared" ref="H437" si="2418">IF(E436="","",E436&amp;" - "&amp;E437&amp;" - "&amp;E438&amp;" - "&amp;E439)</f>
        <v/>
      </c>
      <c r="I437" t="str">
        <f t="shared" ref="I437" si="2419">IF(E436="","",E436&amp;" - "&amp;E437&amp;" - "&amp;E438)</f>
        <v/>
      </c>
      <c r="J437" t="str">
        <f t="shared" ref="J437" si="2420">IF(E436="","",E436&amp;" - "&amp;E437)</f>
        <v/>
      </c>
      <c r="K437" t="str">
        <f t="shared" ref="K437" si="2421">IF(E436="","",E436)</f>
        <v/>
      </c>
    </row>
    <row r="438" spans="1:11" x14ac:dyDescent="0.2">
      <c r="A438">
        <f t="shared" si="2359"/>
        <v>73</v>
      </c>
      <c r="B438" t="str">
        <f>IF(Nafnalisti!B440="","",Nafnalisti!B440)</f>
        <v/>
      </c>
      <c r="C438" t="str">
        <f t="shared" si="2181"/>
        <v/>
      </c>
      <c r="D438" t="str">
        <f t="shared" ref="D438" si="2422">IF(C438="","",COUNTIF(C436:C440,C438))</f>
        <v/>
      </c>
      <c r="E438" t="str">
        <f t="shared" si="2409"/>
        <v/>
      </c>
      <c r="F438" t="str">
        <f t="shared" si="2313"/>
        <v/>
      </c>
      <c r="G438" t="str">
        <f t="shared" ref="G438" si="2423">E436&amp;" - "&amp;E437&amp;" - "&amp;E438&amp;" - "&amp;E439&amp;" - "&amp;E440</f>
        <v xml:space="preserve"> -  -  -  - </v>
      </c>
      <c r="H438" t="str">
        <f t="shared" ref="H438" si="2424">IF(E436="","",E436&amp;" - "&amp;E437&amp;" - "&amp;E438&amp;" - "&amp;E439)</f>
        <v/>
      </c>
      <c r="I438" t="str">
        <f t="shared" ref="I438" si="2425">IF(E436="","",E436&amp;" - "&amp;E437&amp;" - "&amp;E438)</f>
        <v/>
      </c>
      <c r="J438" t="str">
        <f t="shared" ref="J438" si="2426">IF(E436="","",E436&amp;" - "&amp;E437)</f>
        <v/>
      </c>
      <c r="K438" t="str">
        <f t="shared" ref="K438" si="2427">IF(E436="","",E436)</f>
        <v/>
      </c>
    </row>
    <row r="439" spans="1:11" x14ac:dyDescent="0.2">
      <c r="A439">
        <f t="shared" si="2359"/>
        <v>73</v>
      </c>
      <c r="B439" t="str">
        <f>IF(Nafnalisti!B441="","",Nafnalisti!B441)</f>
        <v/>
      </c>
      <c r="C439" t="str">
        <f t="shared" si="2181"/>
        <v/>
      </c>
      <c r="D439" t="str">
        <f t="shared" ref="D439" si="2428">IF(C439="","",COUNTIF(C436:C440,C439))</f>
        <v/>
      </c>
      <c r="E439" t="str">
        <f t="shared" si="2409"/>
        <v/>
      </c>
      <c r="F439" t="str">
        <f t="shared" si="2313"/>
        <v/>
      </c>
      <c r="G439" t="str">
        <f t="shared" ref="G439" si="2429">E436&amp;" - "&amp;E437&amp;" - "&amp;E438&amp;" - "&amp;E439&amp;" - "&amp;E440</f>
        <v xml:space="preserve"> -  -  -  - </v>
      </c>
      <c r="H439" t="str">
        <f t="shared" ref="H439" si="2430">IF(E436="","",E436&amp;" - "&amp;E437&amp;" - "&amp;E438&amp;" - "&amp;E439)</f>
        <v/>
      </c>
      <c r="I439" t="str">
        <f t="shared" ref="I439" si="2431">IF(E436="","",E436&amp;" - "&amp;E437&amp;" - "&amp;E438)</f>
        <v/>
      </c>
      <c r="J439" t="str">
        <f t="shared" ref="J439" si="2432">IF(E436="","",E436&amp;" - "&amp;E437)</f>
        <v/>
      </c>
      <c r="K439" t="str">
        <f t="shared" ref="K439" si="2433">IF(E436="","",E436)</f>
        <v/>
      </c>
    </row>
    <row r="440" spans="1:11" x14ac:dyDescent="0.2">
      <c r="A440">
        <f t="shared" si="2359"/>
        <v>73</v>
      </c>
      <c r="B440" t="str">
        <f>IF(Nafnalisti!B442="","",Nafnalisti!B442)</f>
        <v/>
      </c>
      <c r="C440" t="str">
        <f t="shared" si="2181"/>
        <v/>
      </c>
      <c r="D440" t="str">
        <f t="shared" ref="D440" si="2434">IF(C440="","",COUNTIF(C436:C440,C440))</f>
        <v/>
      </c>
      <c r="E440" t="str">
        <f t="shared" si="2409"/>
        <v/>
      </c>
      <c r="F440" t="str">
        <f t="shared" si="2313"/>
        <v/>
      </c>
      <c r="G440" t="str">
        <f t="shared" ref="G440" si="2435">E436&amp;" - "&amp;E437&amp;" - "&amp;E438&amp;" - "&amp;E439&amp;" - "&amp;E440</f>
        <v xml:space="preserve"> -  -  -  - </v>
      </c>
      <c r="H440" t="str">
        <f t="shared" ref="H440" si="2436">IF(E436="","",E436&amp;" - "&amp;E437&amp;" - "&amp;E438&amp;" - "&amp;E439)</f>
        <v/>
      </c>
      <c r="I440" t="str">
        <f t="shared" ref="I440" si="2437">IF(E436="","",E436&amp;" - "&amp;E437&amp;" - "&amp;E438)</f>
        <v/>
      </c>
      <c r="J440" t="str">
        <f t="shared" ref="J440" si="2438">IF(E436="","",E436&amp;" - "&amp;E437)</f>
        <v/>
      </c>
      <c r="K440" t="str">
        <f t="shared" ref="K440" si="2439">IF(E436="","",E436)</f>
        <v/>
      </c>
    </row>
    <row r="441" spans="1:11" x14ac:dyDescent="0.2">
      <c r="A441">
        <f t="shared" si="2359"/>
        <v>73</v>
      </c>
      <c r="B441" t="str">
        <f t="shared" ref="B441" ca="1" si="2440">F436</f>
        <v/>
      </c>
    </row>
    <row r="442" spans="1:11" x14ac:dyDescent="0.2">
      <c r="A442">
        <f t="shared" si="2359"/>
        <v>74</v>
      </c>
      <c r="B442" t="str">
        <f>IF(Nafnalisti!B444="","",Nafnalisti!B444)</f>
        <v/>
      </c>
      <c r="C442" t="str">
        <f t="shared" ref="C442" si="2441">IF(B442="","",LEFT(B442,FIND(" ",B442)-1))</f>
        <v/>
      </c>
      <c r="D442" t="str">
        <f t="shared" ref="D442" si="2442">IF(C442="","",COUNTIF(C442:C446,C442))</f>
        <v/>
      </c>
      <c r="E442" t="str">
        <f t="shared" ref="E442:E446" si="2443">IF(B442="","",IF(D442&lt;2,LEFT(B442,FIND(" ",B442)-1),LEFT(B442,FIND(" ",B442)+1)))</f>
        <v/>
      </c>
      <c r="F442" t="str">
        <f t="shared" ref="F442" ca="1" si="2444">IF(B442="","",OFFSET(F442,0,6-COUNTA(B442:B446)+COUNTIF(D442:D446,"")))</f>
        <v/>
      </c>
      <c r="G442" t="str">
        <f t="shared" ref="G442" si="2445">IF(E442="","",E442&amp;" - "&amp;E443&amp;" - "&amp;E444&amp;" - "&amp;E445&amp;" - "&amp;E446)</f>
        <v/>
      </c>
      <c r="H442" t="str">
        <f t="shared" ref="H442" si="2446">IF(E442="","",E442&amp;" - "&amp;E443&amp;" - "&amp;E444&amp;" - "&amp;E445)</f>
        <v/>
      </c>
      <c r="I442" t="str">
        <f t="shared" ref="I442" si="2447">IF(E442="","",E442&amp;" - "&amp;E443&amp;" - "&amp;E444)</f>
        <v/>
      </c>
      <c r="J442" t="str">
        <f t="shared" ref="J442" si="2448">IF(E442="","",E442&amp;" - "&amp;E443)</f>
        <v/>
      </c>
      <c r="K442" t="str">
        <f t="shared" ref="K442" si="2449">IF(E442="","",E442)</f>
        <v/>
      </c>
    </row>
    <row r="443" spans="1:11" x14ac:dyDescent="0.2">
      <c r="A443">
        <f t="shared" si="2359"/>
        <v>74</v>
      </c>
      <c r="B443" t="str">
        <f>IF(Nafnalisti!B445="","",Nafnalisti!B445)</f>
        <v/>
      </c>
      <c r="C443" t="str">
        <f t="shared" si="2181"/>
        <v/>
      </c>
      <c r="D443" t="str">
        <f t="shared" ref="D443" si="2450">IF(C443="","",COUNTIF(C442:C446,C443))</f>
        <v/>
      </c>
      <c r="E443" t="str">
        <f t="shared" si="2443"/>
        <v/>
      </c>
      <c r="F443" t="str">
        <f t="shared" si="2313"/>
        <v/>
      </c>
      <c r="G443" t="str">
        <f t="shared" ref="G443" si="2451">E442&amp;" - "&amp;E443&amp;" - "&amp;E444&amp;" - "&amp;E445&amp;" - "&amp;E446</f>
        <v xml:space="preserve"> -  -  -  - </v>
      </c>
      <c r="H443" t="str">
        <f t="shared" ref="H443" si="2452">IF(E442="","",E442&amp;" - "&amp;E443&amp;" - "&amp;E444&amp;" - "&amp;E445)</f>
        <v/>
      </c>
      <c r="I443" t="str">
        <f t="shared" ref="I443" si="2453">IF(E442="","",E442&amp;" - "&amp;E443&amp;" - "&amp;E444)</f>
        <v/>
      </c>
      <c r="J443" t="str">
        <f t="shared" ref="J443" si="2454">IF(E442="","",E442&amp;" - "&amp;E443)</f>
        <v/>
      </c>
      <c r="K443" t="str">
        <f t="shared" ref="K443" si="2455">IF(E442="","",E442)</f>
        <v/>
      </c>
    </row>
    <row r="444" spans="1:11" x14ac:dyDescent="0.2">
      <c r="A444">
        <f t="shared" si="2359"/>
        <v>74</v>
      </c>
      <c r="B444" t="str">
        <f>IF(Nafnalisti!B446="","",Nafnalisti!B446)</f>
        <v/>
      </c>
      <c r="C444" t="str">
        <f t="shared" si="2181"/>
        <v/>
      </c>
      <c r="D444" t="str">
        <f t="shared" ref="D444" si="2456">IF(C444="","",COUNTIF(C442:C446,C444))</f>
        <v/>
      </c>
      <c r="E444" t="str">
        <f t="shared" si="2443"/>
        <v/>
      </c>
      <c r="F444" t="str">
        <f t="shared" si="2313"/>
        <v/>
      </c>
      <c r="G444" t="str">
        <f t="shared" ref="G444" si="2457">E442&amp;" - "&amp;E443&amp;" - "&amp;E444&amp;" - "&amp;E445&amp;" - "&amp;E446</f>
        <v xml:space="preserve"> -  -  -  - </v>
      </c>
      <c r="H444" t="str">
        <f t="shared" ref="H444" si="2458">IF(E442="","",E442&amp;" - "&amp;E443&amp;" - "&amp;E444&amp;" - "&amp;E445)</f>
        <v/>
      </c>
      <c r="I444" t="str">
        <f t="shared" ref="I444" si="2459">IF(E442="","",E442&amp;" - "&amp;E443&amp;" - "&amp;E444)</f>
        <v/>
      </c>
      <c r="J444" t="str">
        <f t="shared" ref="J444" si="2460">IF(E442="","",E442&amp;" - "&amp;E443)</f>
        <v/>
      </c>
      <c r="K444" t="str">
        <f t="shared" ref="K444" si="2461">IF(E442="","",E442)</f>
        <v/>
      </c>
    </row>
    <row r="445" spans="1:11" x14ac:dyDescent="0.2">
      <c r="A445">
        <f t="shared" si="2359"/>
        <v>74</v>
      </c>
      <c r="B445" t="str">
        <f>IF(Nafnalisti!B447="","",Nafnalisti!B447)</f>
        <v/>
      </c>
      <c r="C445" t="str">
        <f t="shared" si="2181"/>
        <v/>
      </c>
      <c r="D445" t="str">
        <f t="shared" ref="D445" si="2462">IF(C445="","",COUNTIF(C442:C446,C445))</f>
        <v/>
      </c>
      <c r="E445" t="str">
        <f t="shared" si="2443"/>
        <v/>
      </c>
      <c r="F445" t="str">
        <f t="shared" si="2313"/>
        <v/>
      </c>
      <c r="G445" t="str">
        <f t="shared" ref="G445" si="2463">E442&amp;" - "&amp;E443&amp;" - "&amp;E444&amp;" - "&amp;E445&amp;" - "&amp;E446</f>
        <v xml:space="preserve"> -  -  -  - </v>
      </c>
      <c r="H445" t="str">
        <f t="shared" ref="H445" si="2464">IF(E442="","",E442&amp;" - "&amp;E443&amp;" - "&amp;E444&amp;" - "&amp;E445)</f>
        <v/>
      </c>
      <c r="I445" t="str">
        <f t="shared" ref="I445" si="2465">IF(E442="","",E442&amp;" - "&amp;E443&amp;" - "&amp;E444)</f>
        <v/>
      </c>
      <c r="J445" t="str">
        <f t="shared" ref="J445" si="2466">IF(E442="","",E442&amp;" - "&amp;E443)</f>
        <v/>
      </c>
      <c r="K445" t="str">
        <f t="shared" ref="K445" si="2467">IF(E442="","",E442)</f>
        <v/>
      </c>
    </row>
    <row r="446" spans="1:11" x14ac:dyDescent="0.2">
      <c r="A446">
        <f t="shared" si="2359"/>
        <v>74</v>
      </c>
      <c r="B446" t="str">
        <f>IF(Nafnalisti!B448="","",Nafnalisti!B448)</f>
        <v/>
      </c>
      <c r="C446" t="str">
        <f t="shared" si="2181"/>
        <v/>
      </c>
      <c r="D446" t="str">
        <f t="shared" ref="D446" si="2468">IF(C446="","",COUNTIF(C442:C446,C446))</f>
        <v/>
      </c>
      <c r="E446" t="str">
        <f t="shared" si="2443"/>
        <v/>
      </c>
      <c r="F446" t="str">
        <f t="shared" si="2313"/>
        <v/>
      </c>
      <c r="G446" t="str">
        <f t="shared" ref="G446" si="2469">E442&amp;" - "&amp;E443&amp;" - "&amp;E444&amp;" - "&amp;E445&amp;" - "&amp;E446</f>
        <v xml:space="preserve"> -  -  -  - </v>
      </c>
      <c r="H446" t="str">
        <f t="shared" ref="H446" si="2470">IF(E442="","",E442&amp;" - "&amp;E443&amp;" - "&amp;E444&amp;" - "&amp;E445)</f>
        <v/>
      </c>
      <c r="I446" t="str">
        <f t="shared" ref="I446" si="2471">IF(E442="","",E442&amp;" - "&amp;E443&amp;" - "&amp;E444)</f>
        <v/>
      </c>
      <c r="J446" t="str">
        <f t="shared" ref="J446" si="2472">IF(E442="","",E442&amp;" - "&amp;E443)</f>
        <v/>
      </c>
      <c r="K446" t="str">
        <f t="shared" ref="K446" si="2473">IF(E442="","",E442)</f>
        <v/>
      </c>
    </row>
    <row r="447" spans="1:11" x14ac:dyDescent="0.2">
      <c r="A447">
        <f t="shared" si="2359"/>
        <v>74</v>
      </c>
      <c r="B447" t="str">
        <f t="shared" ref="B447" ca="1" si="2474">F442</f>
        <v/>
      </c>
    </row>
    <row r="448" spans="1:11" x14ac:dyDescent="0.2">
      <c r="A448">
        <f t="shared" si="2359"/>
        <v>75</v>
      </c>
      <c r="B448" t="str">
        <f>IF(Nafnalisti!B450="","",Nafnalisti!B450)</f>
        <v/>
      </c>
      <c r="C448" t="str">
        <f t="shared" ref="C448" si="2475">IF(B448="","",LEFT(B448,FIND(" ",B448)-1))</f>
        <v/>
      </c>
      <c r="D448" t="str">
        <f t="shared" ref="D448" si="2476">IF(C448="","",COUNTIF(C448:C452,C448))</f>
        <v/>
      </c>
      <c r="E448" t="str">
        <f t="shared" ref="E448:E452" si="2477">IF(B448="","",IF(D448&lt;2,LEFT(B448,FIND(" ",B448)-1),LEFT(B448,FIND(" ",B448)+1)))</f>
        <v/>
      </c>
      <c r="F448" t="str">
        <f t="shared" ref="F448" ca="1" si="2478">IF(B448="","",OFFSET(F448,0,6-COUNTA(B448:B452)+COUNTIF(D448:D452,"")))</f>
        <v/>
      </c>
      <c r="G448" t="str">
        <f t="shared" ref="G448" si="2479">IF(E448="","",E448&amp;" - "&amp;E449&amp;" - "&amp;E450&amp;" - "&amp;E451&amp;" - "&amp;E452)</f>
        <v/>
      </c>
      <c r="H448" t="str">
        <f t="shared" ref="H448" si="2480">IF(E448="","",E448&amp;" - "&amp;E449&amp;" - "&amp;E450&amp;" - "&amp;E451)</f>
        <v/>
      </c>
      <c r="I448" t="str">
        <f t="shared" ref="I448" si="2481">IF(E448="","",E448&amp;" - "&amp;E449&amp;" - "&amp;E450)</f>
        <v/>
      </c>
      <c r="J448" t="str">
        <f t="shared" ref="J448" si="2482">IF(E448="","",E448&amp;" - "&amp;E449)</f>
        <v/>
      </c>
      <c r="K448" t="str">
        <f t="shared" ref="K448" si="2483">IF(E448="","",E448)</f>
        <v/>
      </c>
    </row>
    <row r="449" spans="1:11" x14ac:dyDescent="0.2">
      <c r="A449">
        <f t="shared" si="2359"/>
        <v>75</v>
      </c>
      <c r="B449" t="str">
        <f>IF(Nafnalisti!B451="","",Nafnalisti!B451)</f>
        <v/>
      </c>
      <c r="C449" t="str">
        <f t="shared" si="2181"/>
        <v/>
      </c>
      <c r="D449" t="str">
        <f t="shared" ref="D449" si="2484">IF(C449="","",COUNTIF(C448:C452,C449))</f>
        <v/>
      </c>
      <c r="E449" t="str">
        <f t="shared" si="2477"/>
        <v/>
      </c>
      <c r="F449" t="str">
        <f t="shared" si="2313"/>
        <v/>
      </c>
      <c r="G449" t="str">
        <f t="shared" ref="G449" si="2485">E448&amp;" - "&amp;E449&amp;" - "&amp;E450&amp;" - "&amp;E451&amp;" - "&amp;E452</f>
        <v xml:space="preserve"> -  -  -  - </v>
      </c>
      <c r="H449" t="str">
        <f t="shared" ref="H449" si="2486">IF(E448="","",E448&amp;" - "&amp;E449&amp;" - "&amp;E450&amp;" - "&amp;E451)</f>
        <v/>
      </c>
      <c r="I449" t="str">
        <f t="shared" ref="I449" si="2487">IF(E448="","",E448&amp;" - "&amp;E449&amp;" - "&amp;E450)</f>
        <v/>
      </c>
      <c r="J449" t="str">
        <f t="shared" ref="J449" si="2488">IF(E448="","",E448&amp;" - "&amp;E449)</f>
        <v/>
      </c>
      <c r="K449" t="str">
        <f t="shared" ref="K449" si="2489">IF(E448="","",E448)</f>
        <v/>
      </c>
    </row>
    <row r="450" spans="1:11" x14ac:dyDescent="0.2">
      <c r="A450">
        <f t="shared" si="2359"/>
        <v>75</v>
      </c>
      <c r="B450" t="str">
        <f>IF(Nafnalisti!B452="","",Nafnalisti!B452)</f>
        <v/>
      </c>
      <c r="C450" t="str">
        <f t="shared" si="2181"/>
        <v/>
      </c>
      <c r="D450" t="str">
        <f t="shared" ref="D450" si="2490">IF(C450="","",COUNTIF(C448:C452,C450))</f>
        <v/>
      </c>
      <c r="E450" t="str">
        <f t="shared" si="2477"/>
        <v/>
      </c>
      <c r="F450" t="str">
        <f t="shared" si="2313"/>
        <v/>
      </c>
      <c r="G450" t="str">
        <f t="shared" ref="G450" si="2491">E448&amp;" - "&amp;E449&amp;" - "&amp;E450&amp;" - "&amp;E451&amp;" - "&amp;E452</f>
        <v xml:space="preserve"> -  -  -  - </v>
      </c>
      <c r="H450" t="str">
        <f t="shared" ref="H450" si="2492">IF(E448="","",E448&amp;" - "&amp;E449&amp;" - "&amp;E450&amp;" - "&amp;E451)</f>
        <v/>
      </c>
      <c r="I450" t="str">
        <f t="shared" ref="I450" si="2493">IF(E448="","",E448&amp;" - "&amp;E449&amp;" - "&amp;E450)</f>
        <v/>
      </c>
      <c r="J450" t="str">
        <f t="shared" ref="J450" si="2494">IF(E448="","",E448&amp;" - "&amp;E449)</f>
        <v/>
      </c>
      <c r="K450" t="str">
        <f t="shared" ref="K450" si="2495">IF(E448="","",E448)</f>
        <v/>
      </c>
    </row>
    <row r="451" spans="1:11" x14ac:dyDescent="0.2">
      <c r="A451">
        <f t="shared" si="2359"/>
        <v>75</v>
      </c>
      <c r="B451" t="str">
        <f>IF(Nafnalisti!B453="","",Nafnalisti!B453)</f>
        <v/>
      </c>
      <c r="C451" t="str">
        <f t="shared" si="2181"/>
        <v/>
      </c>
      <c r="D451" t="str">
        <f t="shared" ref="D451" si="2496">IF(C451="","",COUNTIF(C448:C452,C451))</f>
        <v/>
      </c>
      <c r="E451" t="str">
        <f t="shared" si="2477"/>
        <v/>
      </c>
      <c r="F451" t="str">
        <f t="shared" si="2313"/>
        <v/>
      </c>
      <c r="G451" t="str">
        <f t="shared" ref="G451" si="2497">E448&amp;" - "&amp;E449&amp;" - "&amp;E450&amp;" - "&amp;E451&amp;" - "&amp;E452</f>
        <v xml:space="preserve"> -  -  -  - </v>
      </c>
      <c r="H451" t="str">
        <f t="shared" ref="H451" si="2498">IF(E448="","",E448&amp;" - "&amp;E449&amp;" - "&amp;E450&amp;" - "&amp;E451)</f>
        <v/>
      </c>
      <c r="I451" t="str">
        <f t="shared" ref="I451" si="2499">IF(E448="","",E448&amp;" - "&amp;E449&amp;" - "&amp;E450)</f>
        <v/>
      </c>
      <c r="J451" t="str">
        <f t="shared" ref="J451" si="2500">IF(E448="","",E448&amp;" - "&amp;E449)</f>
        <v/>
      </c>
      <c r="K451" t="str">
        <f t="shared" ref="K451" si="2501">IF(E448="","",E448)</f>
        <v/>
      </c>
    </row>
    <row r="452" spans="1:11" x14ac:dyDescent="0.2">
      <c r="A452">
        <f t="shared" si="2359"/>
        <v>75</v>
      </c>
      <c r="B452" t="str">
        <f>IF(Nafnalisti!B454="","",Nafnalisti!B454)</f>
        <v/>
      </c>
      <c r="C452" t="str">
        <f t="shared" si="2181"/>
        <v/>
      </c>
      <c r="D452" t="str">
        <f t="shared" ref="D452" si="2502">IF(C452="","",COUNTIF(C448:C452,C452))</f>
        <v/>
      </c>
      <c r="E452" t="str">
        <f t="shared" si="2477"/>
        <v/>
      </c>
      <c r="F452" t="str">
        <f t="shared" si="2313"/>
        <v/>
      </c>
      <c r="G452" t="str">
        <f t="shared" ref="G452" si="2503">E448&amp;" - "&amp;E449&amp;" - "&amp;E450&amp;" - "&amp;E451&amp;" - "&amp;E452</f>
        <v xml:space="preserve"> -  -  -  - </v>
      </c>
      <c r="H452" t="str">
        <f t="shared" ref="H452" si="2504">IF(E448="","",E448&amp;" - "&amp;E449&amp;" - "&amp;E450&amp;" - "&amp;E451)</f>
        <v/>
      </c>
      <c r="I452" t="str">
        <f t="shared" ref="I452" si="2505">IF(E448="","",E448&amp;" - "&amp;E449&amp;" - "&amp;E450)</f>
        <v/>
      </c>
      <c r="J452" t="str">
        <f t="shared" ref="J452" si="2506">IF(E448="","",E448&amp;" - "&amp;E449)</f>
        <v/>
      </c>
      <c r="K452" t="str">
        <f t="shared" ref="K452" si="2507">IF(E448="","",E448)</f>
        <v/>
      </c>
    </row>
    <row r="453" spans="1:11" x14ac:dyDescent="0.2">
      <c r="A453">
        <f t="shared" si="2359"/>
        <v>75</v>
      </c>
      <c r="B453" t="str">
        <f t="shared" ref="B453" ca="1" si="2508">F448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ð5"/>
  <dimension ref="A1:O421"/>
  <sheetViews>
    <sheetView workbookViewId="0">
      <selection activeCell="F2" sqref="F2"/>
    </sheetView>
  </sheetViews>
  <sheetFormatPr baseColWidth="10" defaultColWidth="8.6640625" defaultRowHeight="15" x14ac:dyDescent="0.2"/>
  <cols>
    <col min="1" max="1" width="5.83203125" bestFit="1" customWidth="1"/>
    <col min="2" max="2" width="28.6640625" bestFit="1" customWidth="1"/>
    <col min="3" max="3" width="10.5" bestFit="1" customWidth="1"/>
    <col min="7" max="8" width="4.5" customWidth="1"/>
    <col min="9" max="10" width="6.5" bestFit="1" customWidth="1"/>
    <col min="11" max="11" width="48" bestFit="1" customWidth="1"/>
    <col min="13" max="14" width="8.5" bestFit="1" customWidth="1"/>
    <col min="15" max="15" width="6" bestFit="1" customWidth="1"/>
    <col min="16" max="16" width="10.5" customWidth="1"/>
    <col min="17" max="17" width="28.6640625" customWidth="1"/>
    <col min="18" max="18" width="7.33203125" customWidth="1"/>
    <col min="19" max="19" width="48" bestFit="1" customWidth="1"/>
  </cols>
  <sheetData>
    <row r="1" spans="1:15" x14ac:dyDescent="0.2">
      <c r="A1" t="s">
        <v>35</v>
      </c>
      <c r="B1" t="s">
        <v>111</v>
      </c>
      <c r="C1" t="s">
        <v>22</v>
      </c>
      <c r="D1" t="s">
        <v>112</v>
      </c>
      <c r="E1" t="s">
        <v>113</v>
      </c>
      <c r="F1" t="s">
        <v>93</v>
      </c>
      <c r="G1" t="s">
        <v>117</v>
      </c>
      <c r="J1" s="5" t="s">
        <v>115</v>
      </c>
      <c r="K1" s="5" t="s">
        <v>116</v>
      </c>
      <c r="L1" s="5" t="s">
        <v>114</v>
      </c>
      <c r="M1" s="5" t="s">
        <v>112</v>
      </c>
      <c r="N1" s="5" t="s">
        <v>113</v>
      </c>
      <c r="O1" s="5" t="s">
        <v>93</v>
      </c>
    </row>
    <row r="2" spans="1:15" x14ac:dyDescent="0.2">
      <c r="A2">
        <f ca="1">IF(Tafla1[[#This Row],[Raðtala]]&gt;MAX(Nafnalisti!$S$4:$S$425),"",OFFSET(Nafnalisti!$B$3,MATCH(Tafla1[[#This Row],[Raðtala]],Nafnalisti!$S$4:$S$425,0),-1))</f>
        <v>1</v>
      </c>
      <c r="B2" t="str">
        <f ca="1">IF(Tafla1[[#This Row],[Raðtala]]&gt;MAX(Nafnalisti!$S$4:$S$425),"",OFFSET(Nafnalisti!$B$3,MATCH(Tafla1[[#This Row],[Raðtala]],Nafnalisti!$S$4:$S$425,0),0))</f>
        <v>Jón Karlsson</v>
      </c>
      <c r="C2">
        <f ca="1">IF(Tafla1[[#This Row],[Raðtala]]&gt;MAX(Nafnalisti!$S$4:$S$425),"",OFFSET(Nafnalisti!$B$3,MATCH(Tafla1[[#This Row],[Raðtala]],Nafnalisti!$S$4:$S$425,0),1))</f>
        <v>238.0001</v>
      </c>
      <c r="D2" s="28">
        <f t="shared" ref="D2:D3" ca="1" si="0">IF(C2="","",10000-(F2*1000)+C2+RAND()/1000)</f>
        <v>6238.0009562128198</v>
      </c>
      <c r="E2">
        <f t="shared" ref="E2:E3" ca="1" si="1">IF(C2="","",_xlfn.RANK.EQ($D2,$D$2:$D$423,1))</f>
        <v>100</v>
      </c>
      <c r="F2">
        <f ca="1">IF(Tafla1[[#This Row],[Raðtala]]&gt;MAX(Nafnalisti!$S$4:$S$425),"",OFFSET(Nafnalisti!$B$3,MATCH(Tafla1[[#This Row],[Raðtala]],Nafnalisti!$S$4:$S$425,0),13))</f>
        <v>4</v>
      </c>
      <c r="G2">
        <v>1</v>
      </c>
      <c r="J2" s="6">
        <f ca="1">IF(Tafla1[[#This Row],[Raðtala]]&gt;MAX(Nafnalisti!$T$4:$T$425),"",OFFSET(Nafnalisti!$B$3,MATCH(Tafla1[[#This Row],[Raðtala]],Nafnalisti!$T$4:$T$425,0)-5,-1))</f>
        <v>1</v>
      </c>
      <c r="K2" s="6" t="str">
        <f ca="1">IF(Tafla1[[#This Row],[Raðtala]]&gt;MAX(Nafnalisti!$T$4:$T$425),"",OFFSET(Nafnalisti!$B$3,MATCH(Tafla1[[#This Row],[Raðtala]],Nafnalisti!$T$4:$T$425,0),0))</f>
        <v>Jón K - Jón Þ - Jónas - Karl - Páll</v>
      </c>
      <c r="L2" s="6">
        <f ca="1">IF(Tafla1[[#This Row],[Raðtala]]&gt;MAX(Nafnalisti!$T$4:$T$425),"",OFFSET(Nafnalisti!$B$3,MATCH(Tafla1[[#This Row],[Raðtala]],Nafnalisti!$T$4:$T$425,0),1))</f>
        <v>580.00009999999997</v>
      </c>
      <c r="M2" s="29">
        <f ca="1">IF(L2="","",10000-(O2*1000)+L2+RAND()/1000)</f>
        <v>5580.0003848899096</v>
      </c>
      <c r="N2" s="6">
        <f ca="1">IF(L2="","",_xlfn.RANK.EQ($M2,$M$2:$M$71,1))</f>
        <v>1</v>
      </c>
      <c r="O2" s="6">
        <f ca="1">IF(Tafla1[[#This Row],[Raðtala]]&gt;MAX(Nafnalisti!$T$4:$T$425),"",OFFSET(Nafnalisti!$B$3,MATCH(Tafla1[[#This Row],[Raðtala]],Nafnalisti!$T$4:$T$425,0),13))</f>
        <v>5</v>
      </c>
    </row>
    <row r="3" spans="1:15" x14ac:dyDescent="0.2">
      <c r="A3">
        <f ca="1">IF(Tafla1[[#This Row],[Raðtala]]&gt;MAX(Nafnalisti!$S$4:$S$425),"",OFFSET(Nafnalisti!$B$3,MATCH(Tafla1[[#This Row],[Raðtala]],Nafnalisti!$S$4:$S$425,0),-1))</f>
        <v>1</v>
      </c>
      <c r="B3" t="str">
        <f ca="1">IF(Tafla1[[#This Row],[Raðtala]]&gt;MAX(Nafnalisti!$S$4:$S$425),"",OFFSET(Nafnalisti!$B$3,MATCH(Tafla1[[#This Row],[Raðtala]],Nafnalisti!$S$4:$S$425,0),0))</f>
        <v>Jón Þór Ólafsson</v>
      </c>
      <c r="C3">
        <f ca="1">IF(Tafla1[[#This Row],[Raðtala]]&gt;MAX(Nafnalisti!$S$4:$S$425),"",OFFSET(Nafnalisti!$B$3,MATCH(Tafla1[[#This Row],[Raðtala]],Nafnalisti!$S$4:$S$425,0),1))</f>
        <v>305.00009999999997</v>
      </c>
      <c r="D3" s="28">
        <f t="shared" ca="1" si="0"/>
        <v>5305.0007917234789</v>
      </c>
      <c r="E3">
        <f t="shared" ca="1" si="1"/>
        <v>25</v>
      </c>
      <c r="F3">
        <f ca="1">IF(Tafla1[[#This Row],[Raðtala]]&gt;MAX(Nafnalisti!$S$4:$S$425),"",OFFSET(Nafnalisti!$B$3,MATCH(Tafla1[[#This Row],[Raðtala]],Nafnalisti!$S$4:$S$425,0),13))</f>
        <v>5</v>
      </c>
      <c r="G3">
        <v>2</v>
      </c>
      <c r="J3" s="6">
        <f ca="1">IF(Tafla1[[#This Row],[Raðtala]]&gt;MAX(Nafnalisti!$T$4:$T$425),"",OFFSET(Nafnalisti!$B$3,MATCH(Tafla1[[#This Row],[Raðtala]],Nafnalisti!$T$4:$T$425,0)-5,-1))</f>
        <v>2</v>
      </c>
      <c r="K3" s="6" t="str">
        <f ca="1">IF(Tafla1[[#This Row],[Raðtala]]&gt;MAX(Nafnalisti!$T$4:$T$425),"",OFFSET(Nafnalisti!$B$3,MATCH(Tafla1[[#This Row],[Raðtala]],Nafnalisti!$T$4:$T$425,0),0))</f>
        <v>Ásmundur - Gunnar -  - Viðar</v>
      </c>
      <c r="L3" s="6">
        <f ca="1">IF(Tafla1[[#This Row],[Raðtala]]&gt;MAX(Nafnalisti!$T$4:$T$425),"",OFFSET(Nafnalisti!$B$3,MATCH(Tafla1[[#This Row],[Raðtala]],Nafnalisti!$T$4:$T$425,0),1))</f>
        <v>608.00009999999997</v>
      </c>
      <c r="M3" s="29">
        <f t="shared" ref="M3:M66" ca="1" si="2">IF(L3="","",10000-(O3*1000)+L3+RAND()/1000)</f>
        <v>5608.0009793782829</v>
      </c>
      <c r="N3" s="6">
        <f t="shared" ref="N3:N66" ca="1" si="3">IF(L3="","",_xlfn.RANK.EQ($M3,$M$2:$M$71,1))</f>
        <v>31</v>
      </c>
      <c r="O3" s="6">
        <f ca="1">IF(Tafla1[[#This Row],[Raðtala]]&gt;MAX(Nafnalisti!$T$4:$T$425),"",OFFSET(Nafnalisti!$B$3,MATCH(Tafla1[[#This Row],[Raðtala]],Nafnalisti!$T$4:$T$425,0),13))</f>
        <v>5</v>
      </c>
    </row>
    <row r="4" spans="1:15" x14ac:dyDescent="0.2">
      <c r="A4">
        <f ca="1">IF(Tafla1[[#This Row],[Raðtala]]&gt;MAX(Nafnalisti!$S$4:$S$425),"",OFFSET(Nafnalisti!$B$3,MATCH(Tafla1[[#This Row],[Raðtala]],Nafnalisti!$S$4:$S$425,0),-1))</f>
        <v>1</v>
      </c>
      <c r="B4" t="str">
        <f ca="1">IF(Tafla1[[#This Row],[Raðtala]]&gt;MAX(Nafnalisti!$S$4:$S$425),"",OFFSET(Nafnalisti!$B$3,MATCH(Tafla1[[#This Row],[Raðtala]],Nafnalisti!$S$4:$S$425,0),0))</f>
        <v>Jónas Kristjánsson</v>
      </c>
      <c r="C4">
        <f ca="1">IF(Tafla1[[#This Row],[Raðtala]]&gt;MAX(Nafnalisti!$S$4:$S$425),"",OFFSET(Nafnalisti!$B$3,MATCH(Tafla1[[#This Row],[Raðtala]],Nafnalisti!$S$4:$S$425,0),1))</f>
        <v>316.00009999999997</v>
      </c>
      <c r="D4" s="28">
        <f t="shared" ref="D4:D67" ca="1" si="4">IF(C4="","",10000-(F4*1000)+C4+RAND()/1000)</f>
        <v>5316.0010084195983</v>
      </c>
      <c r="E4">
        <f t="shared" ref="E4:E67" ca="1" si="5">IF(C4="","",_xlfn.RANK.EQ($D4,$D$2:$D$423,1))</f>
        <v>70</v>
      </c>
      <c r="F4">
        <f ca="1">IF(Tafla1[[#This Row],[Raðtala]]&gt;MAX(Nafnalisti!$S$4:$S$425),"",OFFSET(Nafnalisti!$B$3,MATCH(Tafla1[[#This Row],[Raðtala]],Nafnalisti!$S$4:$S$425,0),13))</f>
        <v>5</v>
      </c>
      <c r="G4">
        <v>3</v>
      </c>
      <c r="J4" s="6">
        <f ca="1">IF(Tafla1[[#This Row],[Raðtala]]&gt;MAX(Nafnalisti!$T$4:$T$425),"",OFFSET(Nafnalisti!$B$3,MATCH(Tafla1[[#This Row],[Raðtala]],Nafnalisti!$T$4:$T$425,0)-5,-1))</f>
        <v>3</v>
      </c>
      <c r="K4" s="6" t="str">
        <f ca="1">IF(Tafla1[[#This Row],[Raðtala]]&gt;MAX(Nafnalisti!$T$4:$T$425),"",OFFSET(Nafnalisti!$B$3,MATCH(Tafla1[[#This Row],[Raðtala]],Nafnalisti!$T$4:$T$425,0),0))</f>
        <v>Páll - Guðmundur - Hannes - Sigurður</v>
      </c>
      <c r="L4" s="6">
        <f ca="1">IF(Tafla1[[#This Row],[Raðtala]]&gt;MAX(Nafnalisti!$T$4:$T$425),"",OFFSET(Nafnalisti!$B$3,MATCH(Tafla1[[#This Row],[Raðtala]],Nafnalisti!$T$4:$T$425,0),1))</f>
        <v>591.00009999999997</v>
      </c>
      <c r="M4" s="29">
        <f t="shared" ca="1" si="2"/>
        <v>5591.000796320599</v>
      </c>
      <c r="N4" s="6">
        <f t="shared" ca="1" si="3"/>
        <v>11</v>
      </c>
      <c r="O4" s="6">
        <f ca="1">IF(Tafla1[[#This Row],[Raðtala]]&gt;MAX(Nafnalisti!$T$4:$T$425),"",OFFSET(Nafnalisti!$B$3,MATCH(Tafla1[[#This Row],[Raðtala]],Nafnalisti!$T$4:$T$425,0),13))</f>
        <v>5</v>
      </c>
    </row>
    <row r="5" spans="1:15" x14ac:dyDescent="0.2">
      <c r="A5">
        <f ca="1">IF(Tafla1[[#This Row],[Raðtala]]&gt;MAX(Nafnalisti!$S$4:$S$425),"",OFFSET(Nafnalisti!$B$3,MATCH(Tafla1[[#This Row],[Raðtala]],Nafnalisti!$S$4:$S$425,0),-1))</f>
        <v>1</v>
      </c>
      <c r="B5" t="str">
        <f ca="1">IF(Tafla1[[#This Row],[Raðtala]]&gt;MAX(Nafnalisti!$S$4:$S$425),"",OFFSET(Nafnalisti!$B$3,MATCH(Tafla1[[#This Row],[Raðtala]],Nafnalisti!$S$4:$S$425,0),0))</f>
        <v xml:space="preserve">Karl Vídalín </v>
      </c>
      <c r="C5">
        <f ca="1">IF(Tafla1[[#This Row],[Raðtala]]&gt;MAX(Nafnalisti!$S$4:$S$425),"",OFFSET(Nafnalisti!$B$3,MATCH(Tafla1[[#This Row],[Raðtala]],Nafnalisti!$S$4:$S$425,0),1))</f>
        <v>181.0001</v>
      </c>
      <c r="D5" s="28">
        <f t="shared" ca="1" si="4"/>
        <v>7181.0005366155938</v>
      </c>
      <c r="E5">
        <f t="shared" ca="1" si="5"/>
        <v>148</v>
      </c>
      <c r="F5">
        <f ca="1">IF(Tafla1[[#This Row],[Raðtala]]&gt;MAX(Nafnalisti!$S$4:$S$425),"",OFFSET(Nafnalisti!$B$3,MATCH(Tafla1[[#This Row],[Raðtala]],Nafnalisti!$S$4:$S$425,0),13))</f>
        <v>3</v>
      </c>
      <c r="G5">
        <v>4</v>
      </c>
      <c r="J5" s="6">
        <f ca="1">IF(Tafla1[[#This Row],[Raðtala]]&gt;MAX(Nafnalisti!$T$4:$T$425),"",OFFSET(Nafnalisti!$B$3,MATCH(Tafla1[[#This Row],[Raðtala]],Nafnalisti!$T$4:$T$425,0)-5,-1))</f>
        <v>4</v>
      </c>
      <c r="K5" s="6" t="str">
        <f ca="1">IF(Tafla1[[#This Row],[Raðtala]]&gt;MAX(Nafnalisti!$T$4:$T$425),"",OFFSET(Nafnalisti!$B$3,MATCH(Tafla1[[#This Row],[Raðtala]],Nafnalisti!$T$4:$T$425,0),0))</f>
        <v>Guðmundur - Ingimar - Jónas - Kristján - Róbert</v>
      </c>
      <c r="L5" s="6">
        <f ca="1">IF(Tafla1[[#This Row],[Raðtala]]&gt;MAX(Nafnalisti!$T$4:$T$425),"",OFFSET(Nafnalisti!$B$3,MATCH(Tafla1[[#This Row],[Raðtala]],Nafnalisti!$T$4:$T$425,0),1))</f>
        <v>590.00009999999997</v>
      </c>
      <c r="M5" s="29">
        <f t="shared" ca="1" si="2"/>
        <v>5590.0004658398957</v>
      </c>
      <c r="N5" s="6">
        <f t="shared" ca="1" si="3"/>
        <v>10</v>
      </c>
      <c r="O5" s="6">
        <f ca="1">IF(Tafla1[[#This Row],[Raðtala]]&gt;MAX(Nafnalisti!$T$4:$T$425),"",OFFSET(Nafnalisti!$B$3,MATCH(Tafla1[[#This Row],[Raðtala]],Nafnalisti!$T$4:$T$425,0),13))</f>
        <v>5</v>
      </c>
    </row>
    <row r="6" spans="1:15" x14ac:dyDescent="0.2">
      <c r="A6">
        <f ca="1">IF(Tafla1[[#This Row],[Raðtala]]&gt;MAX(Nafnalisti!$S$4:$S$425),"",OFFSET(Nafnalisti!$B$3,MATCH(Tafla1[[#This Row],[Raðtala]],Nafnalisti!$S$4:$S$425,0),-1))</f>
        <v>1</v>
      </c>
      <c r="B6" t="str">
        <f ca="1">IF(Tafla1[[#This Row],[Raðtala]]&gt;MAX(Nafnalisti!$S$4:$S$425),"",OFFSET(Nafnalisti!$B$3,MATCH(Tafla1[[#This Row],[Raðtala]],Nafnalisti!$S$4:$S$425,0),0))</f>
        <v>Páll Birkir Reynisson</v>
      </c>
      <c r="C6">
        <f ca="1">IF(Tafla1[[#This Row],[Raðtala]]&gt;MAX(Nafnalisti!$S$4:$S$425),"",OFFSET(Nafnalisti!$B$3,MATCH(Tafla1[[#This Row],[Raðtala]],Nafnalisti!$S$4:$S$425,0),1))</f>
        <v>171.0001</v>
      </c>
      <c r="D6" s="28">
        <f t="shared" ca="1" si="4"/>
        <v>7171.0001046001526</v>
      </c>
      <c r="E6">
        <f t="shared" ca="1" si="5"/>
        <v>143</v>
      </c>
      <c r="F6">
        <f ca="1">IF(Tafla1[[#This Row],[Raðtala]]&gt;MAX(Nafnalisti!$S$4:$S$425),"",OFFSET(Nafnalisti!$B$3,MATCH(Tafla1[[#This Row],[Raðtala]],Nafnalisti!$S$4:$S$425,0),13))</f>
        <v>3</v>
      </c>
      <c r="G6">
        <v>5</v>
      </c>
      <c r="J6" s="6">
        <f ca="1">IF(Tafla1[[#This Row],[Raðtala]]&gt;MAX(Nafnalisti!$T$4:$T$425),"",OFFSET(Nafnalisti!$B$3,MATCH(Tafla1[[#This Row],[Raðtala]],Nafnalisti!$T$4:$T$425,0)-5,-1))</f>
        <v>5</v>
      </c>
      <c r="K6" s="6" t="str">
        <f ca="1">IF(Tafla1[[#This Row],[Raðtala]]&gt;MAX(Nafnalisti!$T$4:$T$425),"",OFFSET(Nafnalisti!$B$3,MATCH(Tafla1[[#This Row],[Raðtala]],Nafnalisti!$T$4:$T$425,0),0))</f>
        <v>Guðmundur Ó - Guðmundur S - Ragnar - Ríkharður</v>
      </c>
      <c r="L6" s="6">
        <f ca="1">IF(Tafla1[[#This Row],[Raðtala]]&gt;MAX(Nafnalisti!$T$4:$T$425),"",OFFSET(Nafnalisti!$B$3,MATCH(Tafla1[[#This Row],[Raðtala]],Nafnalisti!$T$4:$T$425,0),1))</f>
        <v>583.00009999999997</v>
      </c>
      <c r="M6" s="29">
        <f t="shared" ca="1" si="2"/>
        <v>5583.0009410642879</v>
      </c>
      <c r="N6" s="6">
        <f t="shared" ca="1" si="3"/>
        <v>3</v>
      </c>
      <c r="O6" s="6">
        <f ca="1">IF(Tafla1[[#This Row],[Raðtala]]&gt;MAX(Nafnalisti!$T$4:$T$425),"",OFFSET(Nafnalisti!$B$3,MATCH(Tafla1[[#This Row],[Raðtala]],Nafnalisti!$T$4:$T$425,0),13))</f>
        <v>5</v>
      </c>
    </row>
    <row r="7" spans="1:15" x14ac:dyDescent="0.2">
      <c r="A7">
        <f ca="1">IF(Tafla1[[#This Row],[Raðtala]]&gt;MAX(Nafnalisti!$S$4:$S$425),"",OFFSET(Nafnalisti!$B$3,MATCH(Tafla1[[#This Row],[Raðtala]],Nafnalisti!$S$4:$S$425,0),-1))</f>
        <v>2</v>
      </c>
      <c r="B7" t="str">
        <f ca="1">IF(Tafla1[[#This Row],[Raðtala]]&gt;MAX(Nafnalisti!$S$4:$S$425),"",OFFSET(Nafnalisti!$B$3,MATCH(Tafla1[[#This Row],[Raðtala]],Nafnalisti!$S$4:$S$425,0),0))</f>
        <v>Ásmundur Kristinsson</v>
      </c>
      <c r="C7">
        <f ca="1">IF(Tafla1[[#This Row],[Raðtala]]&gt;MAX(Nafnalisti!$S$4:$S$425),"",OFFSET(Nafnalisti!$B$3,MATCH(Tafla1[[#This Row],[Raðtala]],Nafnalisti!$S$4:$S$425,0),1))</f>
        <v>316.00009999999997</v>
      </c>
      <c r="D7" s="28">
        <f t="shared" ca="1" si="4"/>
        <v>5316.000204576796</v>
      </c>
      <c r="E7">
        <f t="shared" ca="1" si="5"/>
        <v>69</v>
      </c>
      <c r="F7">
        <f ca="1">IF(Tafla1[[#This Row],[Raðtala]]&gt;MAX(Nafnalisti!$S$4:$S$425),"",OFFSET(Nafnalisti!$B$3,MATCH(Tafla1[[#This Row],[Raðtala]],Nafnalisti!$S$4:$S$425,0),13))</f>
        <v>5</v>
      </c>
      <c r="G7">
        <v>6</v>
      </c>
      <c r="J7" s="6">
        <f ca="1">IF(Tafla1[[#This Row],[Raðtala]]&gt;MAX(Nafnalisti!$T$4:$T$425),"",OFFSET(Nafnalisti!$B$3,MATCH(Tafla1[[#This Row],[Raðtala]],Nafnalisti!$T$4:$T$425,0)-5,-1))</f>
        <v>6</v>
      </c>
      <c r="K7" s="6" t="str">
        <f ca="1">IF(Tafla1[[#This Row],[Raðtala]]&gt;MAX(Nafnalisti!$T$4:$T$425),"",OFFSET(Nafnalisti!$B$3,MATCH(Tafla1[[#This Row],[Raðtala]],Nafnalisti!$T$4:$T$425,0),0))</f>
        <v>Einar B - Einar L - Hannes - Þorfinnur</v>
      </c>
      <c r="L7" s="6">
        <f ca="1">IF(Tafla1[[#This Row],[Raðtala]]&gt;MAX(Nafnalisti!$T$4:$T$425),"",OFFSET(Nafnalisti!$B$3,MATCH(Tafla1[[#This Row],[Raðtala]],Nafnalisti!$T$4:$T$425,0),1))</f>
        <v>589.00009999999997</v>
      </c>
      <c r="M7" s="29">
        <f t="shared" ca="1" si="2"/>
        <v>5589.000507697775</v>
      </c>
      <c r="N7" s="6">
        <f t="shared" ca="1" si="3"/>
        <v>9</v>
      </c>
      <c r="O7" s="6">
        <f ca="1">IF(Tafla1[[#This Row],[Raðtala]]&gt;MAX(Nafnalisti!$T$4:$T$425),"",OFFSET(Nafnalisti!$B$3,MATCH(Tafla1[[#This Row],[Raðtala]],Nafnalisti!$T$4:$T$425,0),13))</f>
        <v>5</v>
      </c>
    </row>
    <row r="8" spans="1:15" x14ac:dyDescent="0.2">
      <c r="A8">
        <f ca="1">IF(Tafla1[[#This Row],[Raðtala]]&gt;MAX(Nafnalisti!$S$4:$S$425),"",OFFSET(Nafnalisti!$B$3,MATCH(Tafla1[[#This Row],[Raðtala]],Nafnalisti!$S$4:$S$425,0),-1))</f>
        <v>2</v>
      </c>
      <c r="B8" t="str">
        <f ca="1">IF(Tafla1[[#This Row],[Raðtala]]&gt;MAX(Nafnalisti!$S$4:$S$425),"",OFFSET(Nafnalisti!$B$3,MATCH(Tafla1[[#This Row],[Raðtala]],Nafnalisti!$S$4:$S$425,0),0))</f>
        <v>Gunnar Karl Gunnlaugsson</v>
      </c>
      <c r="C8">
        <f ca="1">IF(Tafla1[[#This Row],[Raðtala]]&gt;MAX(Nafnalisti!$S$4:$S$425),"",OFFSET(Nafnalisti!$B$3,MATCH(Tafla1[[#This Row],[Raðtala]],Nafnalisti!$S$4:$S$425,0),1))</f>
        <v>308.00009999999997</v>
      </c>
      <c r="D8" s="28">
        <f t="shared" ca="1" si="4"/>
        <v>5308.0004354725506</v>
      </c>
      <c r="E8">
        <f t="shared" ca="1" si="5"/>
        <v>35</v>
      </c>
      <c r="F8">
        <f ca="1">IF(Tafla1[[#This Row],[Raðtala]]&gt;MAX(Nafnalisti!$S$4:$S$425),"",OFFSET(Nafnalisti!$B$3,MATCH(Tafla1[[#This Row],[Raðtala]],Nafnalisti!$S$4:$S$425,0),13))</f>
        <v>5</v>
      </c>
      <c r="G8">
        <v>7</v>
      </c>
      <c r="J8" s="6">
        <f ca="1">IF(Tafla1[[#This Row],[Raðtala]]&gt;MAX(Nafnalisti!$T$4:$T$425),"",OFFSET(Nafnalisti!$B$3,MATCH(Tafla1[[#This Row],[Raðtala]],Nafnalisti!$T$4:$T$425,0)-5,-1))</f>
        <v>7</v>
      </c>
      <c r="K8" s="6" t="str">
        <f ca="1">IF(Tafla1[[#This Row],[Raðtala]]&gt;MAX(Nafnalisti!$T$4:$T$425),"",OFFSET(Nafnalisti!$B$3,MATCH(Tafla1[[#This Row],[Raðtala]],Nafnalisti!$T$4:$T$425,0),0))</f>
        <v>Árni - Ásgeir - Sigurjón - Þórarinn</v>
      </c>
      <c r="L8" s="6">
        <f ca="1">IF(Tafla1[[#This Row],[Raðtala]]&gt;MAX(Nafnalisti!$T$4:$T$425),"",OFFSET(Nafnalisti!$B$3,MATCH(Tafla1[[#This Row],[Raðtala]],Nafnalisti!$T$4:$T$425,0),1))</f>
        <v>588.00009999999997</v>
      </c>
      <c r="M8" s="29">
        <f t="shared" ca="1" si="2"/>
        <v>5588.0006692942488</v>
      </c>
      <c r="N8" s="6">
        <f t="shared" ca="1" si="3"/>
        <v>8</v>
      </c>
      <c r="O8" s="6">
        <f ca="1">IF(Tafla1[[#This Row],[Raðtala]]&gt;MAX(Nafnalisti!$T$4:$T$425),"",OFFSET(Nafnalisti!$B$3,MATCH(Tafla1[[#This Row],[Raðtala]],Nafnalisti!$T$4:$T$425,0),13))</f>
        <v>5</v>
      </c>
    </row>
    <row r="9" spans="1:15" x14ac:dyDescent="0.2">
      <c r="A9">
        <f ca="1">IF(Tafla1[[#This Row],[Raðtala]]&gt;MAX(Nafnalisti!$S$4:$S$425),"",OFFSET(Nafnalisti!$B$3,MATCH(Tafla1[[#This Row],[Raðtala]],Nafnalisti!$S$4:$S$425,0),-1))</f>
        <v>2</v>
      </c>
      <c r="B9" t="str">
        <f ca="1">IF(Tafla1[[#This Row],[Raðtala]]&gt;MAX(Nafnalisti!$S$4:$S$425),"",OFFSET(Nafnalisti!$B$3,MATCH(Tafla1[[#This Row],[Raðtala]],Nafnalisti!$S$4:$S$425,0),0))</f>
        <v>Viðar Jónasson</v>
      </c>
      <c r="C9">
        <f ca="1">IF(Tafla1[[#This Row],[Raðtala]]&gt;MAX(Nafnalisti!$S$4:$S$425),"",OFFSET(Nafnalisti!$B$3,MATCH(Tafla1[[#This Row],[Raðtala]],Nafnalisti!$S$4:$S$425,0),1))</f>
        <v>321.00009999999997</v>
      </c>
      <c r="D9" s="28">
        <f t="shared" ca="1" si="4"/>
        <v>5321.0006517965039</v>
      </c>
      <c r="E9">
        <f t="shared" ca="1" si="5"/>
        <v>82</v>
      </c>
      <c r="F9">
        <f ca="1">IF(Tafla1[[#This Row],[Raðtala]]&gt;MAX(Nafnalisti!$S$4:$S$425),"",OFFSET(Nafnalisti!$B$3,MATCH(Tafla1[[#This Row],[Raðtala]],Nafnalisti!$S$4:$S$425,0),13))</f>
        <v>5</v>
      </c>
      <c r="G9">
        <v>8</v>
      </c>
      <c r="J9" s="6">
        <f ca="1">IF(Tafla1[[#This Row],[Raðtala]]&gt;MAX(Nafnalisti!$T$4:$T$425),"",OFFSET(Nafnalisti!$B$3,MATCH(Tafla1[[#This Row],[Raðtala]],Nafnalisti!$T$4:$T$425,0)-5,-1))</f>
        <v>8</v>
      </c>
      <c r="K9" s="6" t="str">
        <f ca="1">IF(Tafla1[[#This Row],[Raðtala]]&gt;MAX(Nafnalisti!$T$4:$T$425),"",OFFSET(Nafnalisti!$B$3,MATCH(Tafla1[[#This Row],[Raðtala]],Nafnalisti!$T$4:$T$425,0),0))</f>
        <v>Daði - Elías - Hans - Loftur - Óskar</v>
      </c>
      <c r="L9" s="6">
        <f ca="1">IF(Tafla1[[#This Row],[Raðtala]]&gt;MAX(Nafnalisti!$T$4:$T$425),"",OFFSET(Nafnalisti!$B$3,MATCH(Tafla1[[#This Row],[Raðtala]],Nafnalisti!$T$4:$T$425,0),1))</f>
        <v>601.00009999999997</v>
      </c>
      <c r="M9" s="29">
        <f t="shared" ca="1" si="2"/>
        <v>5601.0006682720295</v>
      </c>
      <c r="N9" s="6">
        <f t="shared" ca="1" si="3"/>
        <v>23</v>
      </c>
      <c r="O9" s="6">
        <f ca="1">IF(Tafla1[[#This Row],[Raðtala]]&gt;MAX(Nafnalisti!$T$4:$T$425),"",OFFSET(Nafnalisti!$B$3,MATCH(Tafla1[[#This Row],[Raðtala]],Nafnalisti!$T$4:$T$425,0),13))</f>
        <v>5</v>
      </c>
    </row>
    <row r="10" spans="1:15" x14ac:dyDescent="0.2">
      <c r="A10">
        <f ca="1">IF(Tafla1[[#This Row],[Raðtala]]&gt;MAX(Nafnalisti!$S$4:$S$425),"",OFFSET(Nafnalisti!$B$3,MATCH(Tafla1[[#This Row],[Raðtala]],Nafnalisti!$S$4:$S$425,0),-1))</f>
        <v>2</v>
      </c>
      <c r="B10" t="str">
        <f ca="1">IF(Tafla1[[#This Row],[Raðtala]]&gt;MAX(Nafnalisti!$S$4:$S$425),"",OFFSET(Nafnalisti!$B$3,MATCH(Tafla1[[#This Row],[Raðtala]],Nafnalisti!$S$4:$S$425,0),0))</f>
        <v>Örn Baldursson</v>
      </c>
      <c r="C10">
        <f ca="1">IF(Tafla1[[#This Row],[Raðtala]]&gt;MAX(Nafnalisti!$S$4:$S$425),"",OFFSET(Nafnalisti!$B$3,MATCH(Tafla1[[#This Row],[Raðtala]],Nafnalisti!$S$4:$S$425,0),1))</f>
        <v>204.0001</v>
      </c>
      <c r="D10" s="28">
        <f t="shared" ca="1" si="4"/>
        <v>7204.0002058806695</v>
      </c>
      <c r="E10">
        <f t="shared" ca="1" si="5"/>
        <v>171</v>
      </c>
      <c r="F10">
        <f ca="1">IF(Tafla1[[#This Row],[Raðtala]]&gt;MAX(Nafnalisti!$S$4:$S$425),"",OFFSET(Nafnalisti!$B$3,MATCH(Tafla1[[#This Row],[Raðtala]],Nafnalisti!$S$4:$S$425,0),13))</f>
        <v>3</v>
      </c>
      <c r="G10">
        <v>9</v>
      </c>
      <c r="J10" s="6">
        <f ca="1">IF(Tafla1[[#This Row],[Raðtala]]&gt;MAX(Nafnalisti!$T$4:$T$425),"",OFFSET(Nafnalisti!$B$3,MATCH(Tafla1[[#This Row],[Raðtala]],Nafnalisti!$T$4:$T$425,0)-5,-1))</f>
        <v>9</v>
      </c>
      <c r="K10" s="6" t="str">
        <f ca="1">IF(Tafla1[[#This Row],[Raðtala]]&gt;MAX(Nafnalisti!$T$4:$T$425),"",OFFSET(Nafnalisti!$B$3,MATCH(Tafla1[[#This Row],[Raðtala]],Nafnalisti!$T$4:$T$425,0),0))</f>
        <v>Guðjón - Guðmundur - Jens - Sverrir - Tryggvi</v>
      </c>
      <c r="L10" s="6">
        <f ca="1">IF(Tafla1[[#This Row],[Raðtala]]&gt;MAX(Nafnalisti!$T$4:$T$425),"",OFFSET(Nafnalisti!$B$3,MATCH(Tafla1[[#This Row],[Raðtala]],Nafnalisti!$T$4:$T$425,0),1))</f>
        <v>601.00009999999997</v>
      </c>
      <c r="M10" s="29">
        <f t="shared" ca="1" si="2"/>
        <v>5601.0007893358252</v>
      </c>
      <c r="N10" s="6">
        <f t="shared" ca="1" si="3"/>
        <v>24</v>
      </c>
      <c r="O10" s="6">
        <f ca="1">IF(Tafla1[[#This Row],[Raðtala]]&gt;MAX(Nafnalisti!$T$4:$T$425),"",OFFSET(Nafnalisti!$B$3,MATCH(Tafla1[[#This Row],[Raðtala]],Nafnalisti!$T$4:$T$425,0),13))</f>
        <v>5</v>
      </c>
    </row>
    <row r="11" spans="1:15" x14ac:dyDescent="0.2">
      <c r="A11">
        <f ca="1">IF(Tafla1[[#This Row],[Raðtala]]&gt;MAX(Nafnalisti!$S$4:$S$425),"",OFFSET(Nafnalisti!$B$3,MATCH(Tafla1[[#This Row],[Raðtala]],Nafnalisti!$S$4:$S$425,0),-1))</f>
        <v>3</v>
      </c>
      <c r="B11" t="str">
        <f ca="1">IF(Tafla1[[#This Row],[Raðtala]]&gt;MAX(Nafnalisti!$S$4:$S$425),"",OFFSET(Nafnalisti!$B$3,MATCH(Tafla1[[#This Row],[Raðtala]],Nafnalisti!$S$4:$S$425,0),0))</f>
        <v>Páll Bjarnason</v>
      </c>
      <c r="C11">
        <f ca="1">IF(Tafla1[[#This Row],[Raðtala]]&gt;MAX(Nafnalisti!$S$4:$S$425),"",OFFSET(Nafnalisti!$B$3,MATCH(Tafla1[[#This Row],[Raðtala]],Nafnalisti!$S$4:$S$425,0),1))</f>
        <v>321.00009999999997</v>
      </c>
      <c r="D11" s="28">
        <f t="shared" ca="1" si="4"/>
        <v>5321.0006350554941</v>
      </c>
      <c r="E11">
        <f t="shared" ca="1" si="5"/>
        <v>81</v>
      </c>
      <c r="F11">
        <f ca="1">IF(Tafla1[[#This Row],[Raðtala]]&gt;MAX(Nafnalisti!$S$4:$S$425),"",OFFSET(Nafnalisti!$B$3,MATCH(Tafla1[[#This Row],[Raðtala]],Nafnalisti!$S$4:$S$425,0),13))</f>
        <v>5</v>
      </c>
      <c r="G11">
        <v>10</v>
      </c>
      <c r="J11" s="6">
        <f ca="1">IF(Tafla1[[#This Row],[Raðtala]]&gt;MAX(Nafnalisti!$T$4:$T$425),"",OFFSET(Nafnalisti!$B$3,MATCH(Tafla1[[#This Row],[Raðtala]],Nafnalisti!$T$4:$T$425,0)-5,-1))</f>
        <v>10</v>
      </c>
      <c r="K11" s="6" t="str">
        <f ca="1">IF(Tafla1[[#This Row],[Raðtala]]&gt;MAX(Nafnalisti!$T$4:$T$425),"",OFFSET(Nafnalisti!$B$3,MATCH(Tafla1[[#This Row],[Raðtala]],Nafnalisti!$T$4:$T$425,0),0))</f>
        <v>Henning - Oddur - Sigurjón</v>
      </c>
      <c r="L11" s="6">
        <f ca="1">IF(Tafla1[[#This Row],[Raðtala]]&gt;MAX(Nafnalisti!$T$4:$T$425),"",OFFSET(Nafnalisti!$B$3,MATCH(Tafla1[[#This Row],[Raðtala]],Nafnalisti!$T$4:$T$425,0),1))</f>
        <v>612.00009999999997</v>
      </c>
      <c r="M11" s="29">
        <f t="shared" ca="1" si="2"/>
        <v>5612.0006361397745</v>
      </c>
      <c r="N11" s="6">
        <f t="shared" ca="1" si="3"/>
        <v>32</v>
      </c>
      <c r="O11" s="6">
        <f ca="1">IF(Tafla1[[#This Row],[Raðtala]]&gt;MAX(Nafnalisti!$T$4:$T$425),"",OFFSET(Nafnalisti!$B$3,MATCH(Tafla1[[#This Row],[Raðtala]],Nafnalisti!$T$4:$T$425,0),13))</f>
        <v>5</v>
      </c>
    </row>
    <row r="12" spans="1:15" x14ac:dyDescent="0.2">
      <c r="A12">
        <f ca="1">IF(Tafla1[[#This Row],[Raðtala]]&gt;MAX(Nafnalisti!$S$4:$S$425),"",OFFSET(Nafnalisti!$B$3,MATCH(Tafla1[[#This Row],[Raðtala]],Nafnalisti!$S$4:$S$425,0),-1))</f>
        <v>3</v>
      </c>
      <c r="B12" t="str">
        <f ca="1">IF(Tafla1[[#This Row],[Raðtala]]&gt;MAX(Nafnalisti!$S$4:$S$425),"",OFFSET(Nafnalisti!$B$3,MATCH(Tafla1[[#This Row],[Raðtala]],Nafnalisti!$S$4:$S$425,0),0))</f>
        <v>Guðmundur Hannesson</v>
      </c>
      <c r="C12">
        <f ca="1">IF(Tafla1[[#This Row],[Raðtala]]&gt;MAX(Nafnalisti!$S$4:$S$425),"",OFFSET(Nafnalisti!$B$3,MATCH(Tafla1[[#This Row],[Raðtala]],Nafnalisti!$S$4:$S$425,0),1))</f>
        <v>236.0001</v>
      </c>
      <c r="D12" s="28">
        <f t="shared" ca="1" si="4"/>
        <v>6236.0010968160868</v>
      </c>
      <c r="E12">
        <f t="shared" ca="1" si="5"/>
        <v>99</v>
      </c>
      <c r="F12">
        <f ca="1">IF(Tafla1[[#This Row],[Raðtala]]&gt;MAX(Nafnalisti!$S$4:$S$425),"",OFFSET(Nafnalisti!$B$3,MATCH(Tafla1[[#This Row],[Raðtala]],Nafnalisti!$S$4:$S$425,0),13))</f>
        <v>4</v>
      </c>
      <c r="G12">
        <v>11</v>
      </c>
      <c r="J12" s="6">
        <f ca="1">IF(Tafla1[[#This Row],[Raðtala]]&gt;MAX(Nafnalisti!$T$4:$T$425),"",OFFSET(Nafnalisti!$B$3,MATCH(Tafla1[[#This Row],[Raðtala]],Nafnalisti!$T$4:$T$425,0)-5,-1))</f>
        <v>11</v>
      </c>
      <c r="K12" s="6" t="str">
        <f ca="1">IF(Tafla1[[#This Row],[Raðtala]]&gt;MAX(Nafnalisti!$T$4:$T$425),"",OFFSET(Nafnalisti!$B$3,MATCH(Tafla1[[#This Row],[Raðtala]],Nafnalisti!$T$4:$T$425,0),0))</f>
        <v>Cristian - Reynir - Steinar Á - Steinar Þ</v>
      </c>
      <c r="L12" s="6">
        <f ca="1">IF(Tafla1[[#This Row],[Raðtala]]&gt;MAX(Nafnalisti!$T$4:$T$425),"",OFFSET(Nafnalisti!$B$3,MATCH(Tafla1[[#This Row],[Raðtala]],Nafnalisti!$T$4:$T$425,0),1))</f>
        <v>349.00009999999997</v>
      </c>
      <c r="M12" s="29">
        <f t="shared" ca="1" si="2"/>
        <v>7349.0010342781343</v>
      </c>
      <c r="N12" s="6">
        <f t="shared" ca="1" si="3"/>
        <v>42</v>
      </c>
      <c r="O12" s="6">
        <f ca="1">IF(Tafla1[[#This Row],[Raðtala]]&gt;MAX(Nafnalisti!$T$4:$T$425),"",OFFSET(Nafnalisti!$B$3,MATCH(Tafla1[[#This Row],[Raðtala]],Nafnalisti!$T$4:$T$425,0),13))</f>
        <v>3</v>
      </c>
    </row>
    <row r="13" spans="1:15" x14ac:dyDescent="0.2">
      <c r="A13">
        <f ca="1">IF(Tafla1[[#This Row],[Raðtala]]&gt;MAX(Nafnalisti!$S$4:$S$425),"",OFFSET(Nafnalisti!$B$3,MATCH(Tafla1[[#This Row],[Raðtala]],Nafnalisti!$S$4:$S$425,0),-1))</f>
        <v>3</v>
      </c>
      <c r="B13" t="str">
        <f ca="1">IF(Tafla1[[#This Row],[Raðtala]]&gt;MAX(Nafnalisti!$S$4:$S$425),"",OFFSET(Nafnalisti!$B$3,MATCH(Tafla1[[#This Row],[Raðtala]],Nafnalisti!$S$4:$S$425,0),0))</f>
        <v>Hannes G. Sigurðsson</v>
      </c>
      <c r="C13">
        <f ca="1">IF(Tafla1[[#This Row],[Raðtala]]&gt;MAX(Nafnalisti!$S$4:$S$425),"",OFFSET(Nafnalisti!$B$3,MATCH(Tafla1[[#This Row],[Raðtala]],Nafnalisti!$S$4:$S$425,0),1))</f>
        <v>313.00009999999997</v>
      </c>
      <c r="D13" s="28">
        <f t="shared" ca="1" si="4"/>
        <v>5313.0009158215271</v>
      </c>
      <c r="E13">
        <f t="shared" ca="1" si="5"/>
        <v>63</v>
      </c>
      <c r="F13">
        <f ca="1">IF(Tafla1[[#This Row],[Raðtala]]&gt;MAX(Nafnalisti!$S$4:$S$425),"",OFFSET(Nafnalisti!$B$3,MATCH(Tafla1[[#This Row],[Raðtala]],Nafnalisti!$S$4:$S$425,0),13))</f>
        <v>5</v>
      </c>
      <c r="G13">
        <v>12</v>
      </c>
      <c r="J13" s="6">
        <f ca="1">IF(Tafla1[[#This Row],[Raðtala]]&gt;MAX(Nafnalisti!$T$4:$T$425),"",OFFSET(Nafnalisti!$B$3,MATCH(Tafla1[[#This Row],[Raðtala]],Nafnalisti!$T$4:$T$425,0)-5,-1))</f>
        <v>12</v>
      </c>
      <c r="K13" s="6" t="str">
        <f ca="1">IF(Tafla1[[#This Row],[Raðtala]]&gt;MAX(Nafnalisti!$T$4:$T$425),"",OFFSET(Nafnalisti!$B$3,MATCH(Tafla1[[#This Row],[Raðtala]],Nafnalisti!$T$4:$T$425,0),0))</f>
        <v>Bragi - Davíð - Hilmar - Jóhannes</v>
      </c>
      <c r="L13" s="6">
        <f ca="1">IF(Tafla1[[#This Row],[Raðtala]]&gt;MAX(Nafnalisti!$T$4:$T$425),"",OFFSET(Nafnalisti!$B$3,MATCH(Tafla1[[#This Row],[Raðtala]],Nafnalisti!$T$4:$T$425,0),1))</f>
        <v>617.00009999999997</v>
      </c>
      <c r="M13" s="29">
        <f t="shared" ca="1" si="2"/>
        <v>5617.000403383232</v>
      </c>
      <c r="N13" s="6">
        <f t="shared" ca="1" si="3"/>
        <v>34</v>
      </c>
      <c r="O13" s="6">
        <f ca="1">IF(Tafla1[[#This Row],[Raðtala]]&gt;MAX(Nafnalisti!$T$4:$T$425),"",OFFSET(Nafnalisti!$B$3,MATCH(Tafla1[[#This Row],[Raðtala]],Nafnalisti!$T$4:$T$425,0),13))</f>
        <v>5</v>
      </c>
    </row>
    <row r="14" spans="1:15" x14ac:dyDescent="0.2">
      <c r="A14">
        <f ca="1">IF(Tafla1[[#This Row],[Raðtala]]&gt;MAX(Nafnalisti!$S$4:$S$425),"",OFFSET(Nafnalisti!$B$3,MATCH(Tafla1[[#This Row],[Raðtala]],Nafnalisti!$S$4:$S$425,0),-1))</f>
        <v>3</v>
      </c>
      <c r="B14" t="str">
        <f ca="1">IF(Tafla1[[#This Row],[Raðtala]]&gt;MAX(Nafnalisti!$S$4:$S$425),"",OFFSET(Nafnalisti!$B$3,MATCH(Tafla1[[#This Row],[Raðtala]],Nafnalisti!$S$4:$S$425,0),0))</f>
        <v>Sigurður I. Hannesson</v>
      </c>
      <c r="C14">
        <f ca="1">IF(Tafla1[[#This Row],[Raðtala]]&gt;MAX(Nafnalisti!$S$4:$S$425),"",OFFSET(Nafnalisti!$B$3,MATCH(Tafla1[[#This Row],[Raðtala]],Nafnalisti!$S$4:$S$425,0),1))</f>
        <v>311.00009999999997</v>
      </c>
      <c r="D14" s="28">
        <f t="shared" ca="1" si="4"/>
        <v>5311.0002924492146</v>
      </c>
      <c r="E14">
        <f t="shared" ca="1" si="5"/>
        <v>51</v>
      </c>
      <c r="F14">
        <f ca="1">IF(Tafla1[[#This Row],[Raðtala]]&gt;MAX(Nafnalisti!$S$4:$S$425),"",OFFSET(Nafnalisti!$B$3,MATCH(Tafla1[[#This Row],[Raðtala]],Nafnalisti!$S$4:$S$425,0),13))</f>
        <v>5</v>
      </c>
      <c r="G14">
        <v>13</v>
      </c>
      <c r="J14" s="6">
        <f ca="1">IF(Tafla1[[#This Row],[Raðtala]]&gt;MAX(Nafnalisti!$T$4:$T$425),"",OFFSET(Nafnalisti!$B$3,MATCH(Tafla1[[#This Row],[Raðtala]],Nafnalisti!$T$4:$T$425,0)-5,-1))</f>
        <v>13</v>
      </c>
      <c r="K14" s="6" t="str">
        <f ca="1">IF(Tafla1[[#This Row],[Raðtala]]&gt;MAX(Nafnalisti!$T$4:$T$425),"",OFFSET(Nafnalisti!$B$3,MATCH(Tafla1[[#This Row],[Raðtala]],Nafnalisti!$T$4:$T$425,0),0))</f>
        <v>Guðmundur - Daníel - Geir - Stefán - Oddur</v>
      </c>
      <c r="L14" s="6">
        <f ca="1">IF(Tafla1[[#This Row],[Raðtala]]&gt;MAX(Nafnalisti!$T$4:$T$425),"",OFFSET(Nafnalisti!$B$3,MATCH(Tafla1[[#This Row],[Raðtala]],Nafnalisti!$T$4:$T$425,0),1))</f>
        <v>585.00009999999997</v>
      </c>
      <c r="M14" s="29">
        <f t="shared" ca="1" si="2"/>
        <v>5585.0009756458176</v>
      </c>
      <c r="N14" s="6">
        <f t="shared" ca="1" si="3"/>
        <v>6</v>
      </c>
      <c r="O14" s="6">
        <f ca="1">IF(Tafla1[[#This Row],[Raðtala]]&gt;MAX(Nafnalisti!$T$4:$T$425),"",OFFSET(Nafnalisti!$B$3,MATCH(Tafla1[[#This Row],[Raðtala]],Nafnalisti!$T$4:$T$425,0),13))</f>
        <v>5</v>
      </c>
    </row>
    <row r="15" spans="1:15" x14ac:dyDescent="0.2">
      <c r="A15">
        <f ca="1">IF(Tafla1[[#This Row],[Raðtala]]&gt;MAX(Nafnalisti!$S$4:$S$425),"",OFFSET(Nafnalisti!$B$3,MATCH(Tafla1[[#This Row],[Raðtala]],Nafnalisti!$S$4:$S$425,0),-1))</f>
        <v>4</v>
      </c>
      <c r="B15" t="str">
        <f ca="1">IF(Tafla1[[#This Row],[Raðtala]]&gt;MAX(Nafnalisti!$S$4:$S$425),"",OFFSET(Nafnalisti!$B$3,MATCH(Tafla1[[#This Row],[Raðtala]],Nafnalisti!$S$4:$S$425,0),0))</f>
        <v>Guðmundur Óskar Hauksson</v>
      </c>
      <c r="C15">
        <f ca="1">IF(Tafla1[[#This Row],[Raðtala]]&gt;MAX(Nafnalisti!$S$4:$S$425),"",OFFSET(Nafnalisti!$B$3,MATCH(Tafla1[[#This Row],[Raðtala]],Nafnalisti!$S$4:$S$425,0),1))</f>
        <v>242.0001</v>
      </c>
      <c r="D15" s="28">
        <f t="shared" ca="1" si="4"/>
        <v>6242.0006873325046</v>
      </c>
      <c r="E15">
        <f t="shared" ca="1" si="5"/>
        <v>104</v>
      </c>
      <c r="F15">
        <f ca="1">IF(Tafla1[[#This Row],[Raðtala]]&gt;MAX(Nafnalisti!$S$4:$S$425),"",OFFSET(Nafnalisti!$B$3,MATCH(Tafla1[[#This Row],[Raðtala]],Nafnalisti!$S$4:$S$425,0),13))</f>
        <v>4</v>
      </c>
      <c r="G15">
        <v>14</v>
      </c>
      <c r="J15" s="6">
        <f ca="1">IF(Tafla1[[#This Row],[Raðtala]]&gt;MAX(Nafnalisti!$T$4:$T$425),"",OFFSET(Nafnalisti!$B$3,MATCH(Tafla1[[#This Row],[Raðtala]],Nafnalisti!$T$4:$T$425,0)-5,-1))</f>
        <v>14</v>
      </c>
      <c r="K15" s="6" t="str">
        <f ca="1">IF(Tafla1[[#This Row],[Raðtala]]&gt;MAX(Nafnalisti!$T$4:$T$425),"",OFFSET(Nafnalisti!$B$3,MATCH(Tafla1[[#This Row],[Raðtala]],Nafnalisti!$T$4:$T$425,0),0))</f>
        <v>Magnús - Hrólfur - Sigurður - Kristján</v>
      </c>
      <c r="L15" s="6">
        <f ca="1">IF(Tafla1[[#This Row],[Raðtala]]&gt;MAX(Nafnalisti!$T$4:$T$425),"",OFFSET(Nafnalisti!$B$3,MATCH(Tafla1[[#This Row],[Raðtala]],Nafnalisti!$T$4:$T$425,0),1))</f>
        <v>605.00009999999997</v>
      </c>
      <c r="M15" s="29">
        <f t="shared" ca="1" si="2"/>
        <v>5605.0005731166721</v>
      </c>
      <c r="N15" s="6">
        <f t="shared" ca="1" si="3"/>
        <v>28</v>
      </c>
      <c r="O15" s="6">
        <f ca="1">IF(Tafla1[[#This Row],[Raðtala]]&gt;MAX(Nafnalisti!$T$4:$T$425),"",OFFSET(Nafnalisti!$B$3,MATCH(Tafla1[[#This Row],[Raðtala]],Nafnalisti!$T$4:$T$425,0),13))</f>
        <v>5</v>
      </c>
    </row>
    <row r="16" spans="1:15" x14ac:dyDescent="0.2">
      <c r="A16">
        <f ca="1">IF(Tafla1[[#This Row],[Raðtala]]&gt;MAX(Nafnalisti!$S$4:$S$425),"",OFFSET(Nafnalisti!$B$3,MATCH(Tafla1[[#This Row],[Raðtala]],Nafnalisti!$S$4:$S$425,0),-1))</f>
        <v>4</v>
      </c>
      <c r="B16" t="str">
        <f ca="1">IF(Tafla1[[#This Row],[Raðtala]]&gt;MAX(Nafnalisti!$S$4:$S$425),"",OFFSET(Nafnalisti!$B$3,MATCH(Tafla1[[#This Row],[Raðtala]],Nafnalisti!$S$4:$S$425,0),0))</f>
        <v>Ingimar Þ. Friðriksson</v>
      </c>
      <c r="C16">
        <f ca="1">IF(Tafla1[[#This Row],[Raðtala]]&gt;MAX(Nafnalisti!$S$4:$S$425),"",OFFSET(Nafnalisti!$B$3,MATCH(Tafla1[[#This Row],[Raðtala]],Nafnalisti!$S$4:$S$425,0),1))</f>
        <v>253.0001</v>
      </c>
      <c r="D16" s="28">
        <f t="shared" ca="1" si="4"/>
        <v>6253.0010757248583</v>
      </c>
      <c r="E16">
        <f t="shared" ca="1" si="5"/>
        <v>122</v>
      </c>
      <c r="F16">
        <f ca="1">IF(Tafla1[[#This Row],[Raðtala]]&gt;MAX(Nafnalisti!$S$4:$S$425),"",OFFSET(Nafnalisti!$B$3,MATCH(Tafla1[[#This Row],[Raðtala]],Nafnalisti!$S$4:$S$425,0),13))</f>
        <v>4</v>
      </c>
      <c r="G16">
        <v>15</v>
      </c>
      <c r="J16" s="6">
        <f ca="1">IF(Tafla1[[#This Row],[Raðtala]]&gt;MAX(Nafnalisti!$T$4:$T$425),"",OFFSET(Nafnalisti!$B$3,MATCH(Tafla1[[#This Row],[Raðtala]],Nafnalisti!$T$4:$T$425,0)-5,-1))</f>
        <v>15</v>
      </c>
      <c r="K16" s="6" t="str">
        <f ca="1">IF(Tafla1[[#This Row],[Raðtala]]&gt;MAX(Nafnalisti!$T$4:$T$425),"",OFFSET(Nafnalisti!$B$3,MATCH(Tafla1[[#This Row],[Raðtala]],Nafnalisti!$T$4:$T$425,0),0))</f>
        <v>Haraldur - Ragnar - Sigurður S - Sigurður V</v>
      </c>
      <c r="L16" s="6">
        <f ca="1">IF(Tafla1[[#This Row],[Raðtala]]&gt;MAX(Nafnalisti!$T$4:$T$425),"",OFFSET(Nafnalisti!$B$3,MATCH(Tafla1[[#This Row],[Raðtala]],Nafnalisti!$T$4:$T$425,0),1))</f>
        <v>593.00009999999997</v>
      </c>
      <c r="M16" s="29">
        <f t="shared" ca="1" si="2"/>
        <v>5593.0006179404736</v>
      </c>
      <c r="N16" s="6">
        <f t="shared" ca="1" si="3"/>
        <v>16</v>
      </c>
      <c r="O16" s="6">
        <f ca="1">IF(Tafla1[[#This Row],[Raðtala]]&gt;MAX(Nafnalisti!$T$4:$T$425),"",OFFSET(Nafnalisti!$B$3,MATCH(Tafla1[[#This Row],[Raðtala]],Nafnalisti!$T$4:$T$425,0),13))</f>
        <v>5</v>
      </c>
    </row>
    <row r="17" spans="1:15" x14ac:dyDescent="0.2">
      <c r="A17">
        <f ca="1">IF(Tafla1[[#This Row],[Raðtala]]&gt;MAX(Nafnalisti!$S$4:$S$425),"",OFFSET(Nafnalisti!$B$3,MATCH(Tafla1[[#This Row],[Raðtala]],Nafnalisti!$S$4:$S$425,0),-1))</f>
        <v>4</v>
      </c>
      <c r="B17" t="str">
        <f ca="1">IF(Tafla1[[#This Row],[Raðtala]]&gt;MAX(Nafnalisti!$S$4:$S$425),"",OFFSET(Nafnalisti!$B$3,MATCH(Tafla1[[#This Row],[Raðtala]],Nafnalisti!$S$4:$S$425,0),0))</f>
        <v>Jónas Gunnarsson</v>
      </c>
      <c r="C17">
        <f ca="1">IF(Tafla1[[#This Row],[Raðtala]]&gt;MAX(Nafnalisti!$S$4:$S$425),"",OFFSET(Nafnalisti!$B$3,MATCH(Tafla1[[#This Row],[Raðtala]],Nafnalisti!$S$4:$S$425,0),1))</f>
        <v>310.00009999999997</v>
      </c>
      <c r="D17" s="28">
        <f t="shared" ca="1" si="4"/>
        <v>5310.0001444951504</v>
      </c>
      <c r="E17">
        <f t="shared" ca="1" si="5"/>
        <v>43</v>
      </c>
      <c r="F17">
        <f ca="1">IF(Tafla1[[#This Row],[Raðtala]]&gt;MAX(Nafnalisti!$S$4:$S$425),"",OFFSET(Nafnalisti!$B$3,MATCH(Tafla1[[#This Row],[Raðtala]],Nafnalisti!$S$4:$S$425,0),13))</f>
        <v>5</v>
      </c>
      <c r="G17">
        <v>16</v>
      </c>
      <c r="J17" s="6">
        <f ca="1">IF(Tafla1[[#This Row],[Raðtala]]&gt;MAX(Nafnalisti!$T$4:$T$425),"",OFFSET(Nafnalisti!$B$3,MATCH(Tafla1[[#This Row],[Raðtala]],Nafnalisti!$T$4:$T$425,0)-5,-1))</f>
        <v>16</v>
      </c>
      <c r="K17" s="6" t="str">
        <f ca="1">IF(Tafla1[[#This Row],[Raðtala]]&gt;MAX(Nafnalisti!$T$4:$T$425),"",OFFSET(Nafnalisti!$B$3,MATCH(Tafla1[[#This Row],[Raðtala]],Nafnalisti!$T$4:$T$425,0),0))</f>
        <v>Hel - Arn - Bjö - Jör - Pét - Þor - Þór</v>
      </c>
      <c r="L17" s="6">
        <f ca="1">IF(Tafla1[[#This Row],[Raðtala]]&gt;MAX(Nafnalisti!$T$4:$T$425),"",OFFSET(Nafnalisti!$B$3,MATCH(Tafla1[[#This Row],[Raðtala]],Nafnalisti!$T$4:$T$425,0),1))</f>
        <v>613.00009999999997</v>
      </c>
      <c r="M17" s="29">
        <f t="shared" ca="1" si="2"/>
        <v>5613.0009839214072</v>
      </c>
      <c r="N17" s="6">
        <f t="shared" ca="1" si="3"/>
        <v>33</v>
      </c>
      <c r="O17" s="6">
        <f ca="1">IF(Tafla1[[#This Row],[Raðtala]]&gt;MAX(Nafnalisti!$T$4:$T$425),"",OFFSET(Nafnalisti!$B$3,MATCH(Tafla1[[#This Row],[Raðtala]],Nafnalisti!$T$4:$T$425,0),13))</f>
        <v>5</v>
      </c>
    </row>
    <row r="18" spans="1:15" x14ac:dyDescent="0.2">
      <c r="A18">
        <f ca="1">IF(Tafla1[[#This Row],[Raðtala]]&gt;MAX(Nafnalisti!$S$4:$S$425),"",OFFSET(Nafnalisti!$B$3,MATCH(Tafla1[[#This Row],[Raðtala]],Nafnalisti!$S$4:$S$425,0),-1))</f>
        <v>4</v>
      </c>
      <c r="B18" t="str">
        <f ca="1">IF(Tafla1[[#This Row],[Raðtala]]&gt;MAX(Nafnalisti!$S$4:$S$425),"",OFFSET(Nafnalisti!$B$3,MATCH(Tafla1[[#This Row],[Raðtala]],Nafnalisti!$S$4:$S$425,0),0))</f>
        <v>Kristján Ólafsson</v>
      </c>
      <c r="C18">
        <f ca="1">IF(Tafla1[[#This Row],[Raðtala]]&gt;MAX(Nafnalisti!$S$4:$S$425),"",OFFSET(Nafnalisti!$B$3,MATCH(Tafla1[[#This Row],[Raðtala]],Nafnalisti!$S$4:$S$425,0),1))</f>
        <v>311.00009999999997</v>
      </c>
      <c r="D18" s="28">
        <f t="shared" ca="1" si="4"/>
        <v>5311.0010444814834</v>
      </c>
      <c r="E18">
        <f t="shared" ca="1" si="5"/>
        <v>55</v>
      </c>
      <c r="F18">
        <f ca="1">IF(Tafla1[[#This Row],[Raðtala]]&gt;MAX(Nafnalisti!$S$4:$S$425),"",OFFSET(Nafnalisti!$B$3,MATCH(Tafla1[[#This Row],[Raðtala]],Nafnalisti!$S$4:$S$425,0),13))</f>
        <v>5</v>
      </c>
      <c r="G18">
        <v>17</v>
      </c>
      <c r="J18" s="6">
        <f ca="1">IF(Tafla1[[#This Row],[Raðtala]]&gt;MAX(Nafnalisti!$T$4:$T$425),"",OFFSET(Nafnalisti!$B$3,MATCH(Tafla1[[#This Row],[Raðtala]],Nafnalisti!$T$4:$T$425,0)-5,-1))</f>
        <v>17</v>
      </c>
      <c r="K18" s="6" t="str">
        <f ca="1">IF(Tafla1[[#This Row],[Raðtala]]&gt;MAX(Nafnalisti!$T$4:$T$425),"",OFFSET(Nafnalisti!$B$3,MATCH(Tafla1[[#This Row],[Raðtala]],Nafnalisti!$T$4:$T$425,0),0))</f>
        <v>Börkur - Jón - Rúnar - Sigurður</v>
      </c>
      <c r="L18" s="6">
        <f ca="1">IF(Tafla1[[#This Row],[Raðtala]]&gt;MAX(Nafnalisti!$T$4:$T$425),"",OFFSET(Nafnalisti!$B$3,MATCH(Tafla1[[#This Row],[Raðtala]],Nafnalisti!$T$4:$T$425,0),1))</f>
        <v>605.00009999999997</v>
      </c>
      <c r="M18" s="29">
        <f t="shared" ca="1" si="2"/>
        <v>5605.0004089682834</v>
      </c>
      <c r="N18" s="6">
        <f t="shared" ca="1" si="3"/>
        <v>26</v>
      </c>
      <c r="O18" s="6">
        <f ca="1">IF(Tafla1[[#This Row],[Raðtala]]&gt;MAX(Nafnalisti!$T$4:$T$425),"",OFFSET(Nafnalisti!$B$3,MATCH(Tafla1[[#This Row],[Raðtala]],Nafnalisti!$T$4:$T$425,0),13))</f>
        <v>5</v>
      </c>
    </row>
    <row r="19" spans="1:15" x14ac:dyDescent="0.2">
      <c r="A19">
        <f ca="1">IF(Tafla1[[#This Row],[Raðtala]]&gt;MAX(Nafnalisti!$S$4:$S$425),"",OFFSET(Nafnalisti!$B$3,MATCH(Tafla1[[#This Row],[Raðtala]],Nafnalisti!$S$4:$S$425,0),-1))</f>
        <v>4</v>
      </c>
      <c r="B19" t="str">
        <f ca="1">IF(Tafla1[[#This Row],[Raðtala]]&gt;MAX(Nafnalisti!$S$4:$S$425),"",OFFSET(Nafnalisti!$B$3,MATCH(Tafla1[[#This Row],[Raðtala]],Nafnalisti!$S$4:$S$425,0),0))</f>
        <v>Róbert Arnþórsson</v>
      </c>
      <c r="C19">
        <f ca="1">IF(Tafla1[[#This Row],[Raðtala]]&gt;MAX(Nafnalisti!$S$4:$S$425),"",OFFSET(Nafnalisti!$B$3,MATCH(Tafla1[[#This Row],[Raðtala]],Nafnalisti!$S$4:$S$425,0),1))</f>
        <v>64.000100000000003</v>
      </c>
      <c r="D19" s="28">
        <f t="shared" ref="D19" ca="1" si="6">IF(C19="","",10000-(F19*1000)+C19+RAND()/1000)</f>
        <v>9064.0007829058268</v>
      </c>
      <c r="E19">
        <f t="shared" ref="E19" ca="1" si="7">IF(C19="","",_xlfn.RANK.EQ($D19,$D$2:$D$423,1))</f>
        <v>186</v>
      </c>
      <c r="F19">
        <f ca="1">IF(Tafla1[[#This Row],[Raðtala]]&gt;MAX(Nafnalisti!$S$4:$S$425),"",OFFSET(Nafnalisti!$B$3,MATCH(Tafla1[[#This Row],[Raðtala]],Nafnalisti!$S$4:$S$425,0),13))</f>
        <v>1</v>
      </c>
      <c r="G19">
        <v>18</v>
      </c>
      <c r="J19" s="6">
        <f ca="1">IF(Tafla1[[#This Row],[Raðtala]]&gt;MAX(Nafnalisti!$T$4:$T$425),"",OFFSET(Nafnalisti!$B$3,MATCH(Tafla1[[#This Row],[Raðtala]],Nafnalisti!$T$4:$T$425,0)-5,-1))</f>
        <v>19</v>
      </c>
      <c r="K19" s="6" t="str">
        <f ca="1">IF(Tafla1[[#This Row],[Raðtala]]&gt;MAX(Nafnalisti!$T$4:$T$425),"",OFFSET(Nafnalisti!$B$3,MATCH(Tafla1[[#This Row],[Raðtala]],Nafnalisti!$T$4:$T$425,0),0))</f>
        <v>Halldór - Jóhann - Sigurður - Þorbjörn</v>
      </c>
      <c r="L19" s="6">
        <f ca="1">IF(Tafla1[[#This Row],[Raðtala]]&gt;MAX(Nafnalisti!$T$4:$T$425),"",OFFSET(Nafnalisti!$B$3,MATCH(Tafla1[[#This Row],[Raðtala]],Nafnalisti!$T$4:$T$425,0),1))</f>
        <v>599.00009999999997</v>
      </c>
      <c r="M19" s="29">
        <f t="shared" ca="1" si="2"/>
        <v>5599.0008414716385</v>
      </c>
      <c r="N19" s="6">
        <f t="shared" ca="1" si="3"/>
        <v>21</v>
      </c>
      <c r="O19" s="6">
        <f ca="1">IF(Tafla1[[#This Row],[Raðtala]]&gt;MAX(Nafnalisti!$T$4:$T$425),"",OFFSET(Nafnalisti!$B$3,MATCH(Tafla1[[#This Row],[Raðtala]],Nafnalisti!$T$4:$T$425,0),13))</f>
        <v>5</v>
      </c>
    </row>
    <row r="20" spans="1:15" x14ac:dyDescent="0.2">
      <c r="A20">
        <f ca="1">IF(Tafla1[[#This Row],[Raðtala]]&gt;MAX(Nafnalisti!$S$4:$S$425),"",OFFSET(Nafnalisti!$B$3,MATCH(Tafla1[[#This Row],[Raðtala]],Nafnalisti!$S$4:$S$425,0),-1))</f>
        <v>5</v>
      </c>
      <c r="B20" t="str">
        <f ca="1">IF(Tafla1[[#This Row],[Raðtala]]&gt;MAX(Nafnalisti!$S$4:$S$425),"",OFFSET(Nafnalisti!$B$3,MATCH(Tafla1[[#This Row],[Raðtala]],Nafnalisti!$S$4:$S$425,0),0))</f>
        <v>Guðmundur Ó. Guðmundsson</v>
      </c>
      <c r="C20">
        <f ca="1">IF(Tafla1[[#This Row],[Raðtala]]&gt;MAX(Nafnalisti!$S$4:$S$425),"",OFFSET(Nafnalisti!$B$3,MATCH(Tafla1[[#This Row],[Raðtala]],Nafnalisti!$S$4:$S$425,0),1))</f>
        <v>305.00009999999997</v>
      </c>
      <c r="D20" s="28">
        <f t="shared" ca="1" si="4"/>
        <v>5305.00075989987</v>
      </c>
      <c r="E20">
        <f t="shared" ca="1" si="5"/>
        <v>24</v>
      </c>
      <c r="F20">
        <f ca="1">IF(Tafla1[[#This Row],[Raðtala]]&gt;MAX(Nafnalisti!$S$4:$S$425),"",OFFSET(Nafnalisti!$B$3,MATCH(Tafla1[[#This Row],[Raðtala]],Nafnalisti!$S$4:$S$425,0),13))</f>
        <v>5</v>
      </c>
      <c r="G20">
        <v>19</v>
      </c>
      <c r="J20" s="6">
        <f ca="1">IF(Tafla1[[#This Row],[Raðtala]]&gt;MAX(Nafnalisti!$T$4:$T$425),"",OFFSET(Nafnalisti!$B$3,MATCH(Tafla1[[#This Row],[Raðtala]],Nafnalisti!$T$4:$T$425,0)-5,-1))</f>
        <v>20</v>
      </c>
      <c r="K20" s="6" t="str">
        <f ca="1">IF(Tafla1[[#This Row],[Raðtala]]&gt;MAX(Nafnalisti!$T$4:$T$425),"",OFFSET(Nafnalisti!$B$3,MATCH(Tafla1[[#This Row],[Raðtala]],Nafnalisti!$T$4:$T$425,0),0))</f>
        <v>Atli - Gunnar - Ingi - Lúðvík - Rudolf</v>
      </c>
      <c r="L20" s="6">
        <f ca="1">IF(Tafla1[[#This Row],[Raðtala]]&gt;MAX(Nafnalisti!$T$4:$T$425),"",OFFSET(Nafnalisti!$B$3,MATCH(Tafla1[[#This Row],[Raðtala]],Nafnalisti!$T$4:$T$425,0),1))</f>
        <v>481.00009999999997</v>
      </c>
      <c r="M20" s="29">
        <f t="shared" ca="1" si="2"/>
        <v>6481.0010428663682</v>
      </c>
      <c r="N20" s="6">
        <f t="shared" ca="1" si="3"/>
        <v>39</v>
      </c>
      <c r="O20" s="6">
        <f ca="1">IF(Tafla1[[#This Row],[Raðtala]]&gt;MAX(Nafnalisti!$T$4:$T$425),"",OFFSET(Nafnalisti!$B$3,MATCH(Tafla1[[#This Row],[Raðtala]],Nafnalisti!$T$4:$T$425,0),13))</f>
        <v>4</v>
      </c>
    </row>
    <row r="21" spans="1:15" x14ac:dyDescent="0.2">
      <c r="A21">
        <f ca="1">IF(Tafla1[[#This Row],[Raðtala]]&gt;MAX(Nafnalisti!$S$4:$S$425),"",OFFSET(Nafnalisti!$B$3,MATCH(Tafla1[[#This Row],[Raðtala]],Nafnalisti!$S$4:$S$425,0),-1))</f>
        <v>5</v>
      </c>
      <c r="B21" t="str">
        <f ca="1">IF(Tafla1[[#This Row],[Raðtala]]&gt;MAX(Nafnalisti!$S$4:$S$425),"",OFFSET(Nafnalisti!$B$3,MATCH(Tafla1[[#This Row],[Raðtala]],Nafnalisti!$S$4:$S$425,0),0))</f>
        <v>Guðmundur S. Guðmundsson</v>
      </c>
      <c r="C21">
        <f ca="1">IF(Tafla1[[#This Row],[Raðtala]]&gt;MAX(Nafnalisti!$S$4:$S$425),"",OFFSET(Nafnalisti!$B$3,MATCH(Tafla1[[#This Row],[Raðtala]],Nafnalisti!$S$4:$S$425,0),1))</f>
        <v>302.00009999999997</v>
      </c>
      <c r="D21" s="28">
        <f t="shared" ca="1" si="4"/>
        <v>5302.0006626972918</v>
      </c>
      <c r="E21">
        <f t="shared" ca="1" si="5"/>
        <v>12</v>
      </c>
      <c r="F21">
        <f ca="1">IF(Tafla1[[#This Row],[Raðtala]]&gt;MAX(Nafnalisti!$S$4:$S$425),"",OFFSET(Nafnalisti!$B$3,MATCH(Tafla1[[#This Row],[Raðtala]],Nafnalisti!$S$4:$S$425,0),13))</f>
        <v>5</v>
      </c>
      <c r="G21">
        <v>20</v>
      </c>
      <c r="J21" s="6">
        <f ca="1">IF(Tafla1[[#This Row],[Raðtala]]&gt;MAX(Nafnalisti!$T$4:$T$425),"",OFFSET(Nafnalisti!$B$3,MATCH(Tafla1[[#This Row],[Raðtala]],Nafnalisti!$T$4:$T$425,0)-5,-1))</f>
        <v>21</v>
      </c>
      <c r="K21" s="6" t="str">
        <f ca="1">IF(Tafla1[[#This Row],[Raðtala]]&gt;MAX(Nafnalisti!$T$4:$T$425),"",OFFSET(Nafnalisti!$B$3,MATCH(Tafla1[[#This Row],[Raðtala]],Nafnalisti!$T$4:$T$425,0),0))</f>
        <v>Gunnar - Kjartan - Magnús - Sveinn</v>
      </c>
      <c r="L21" s="6">
        <f ca="1">IF(Tafla1[[#This Row],[Raðtala]]&gt;MAX(Nafnalisti!$T$4:$T$425),"",OFFSET(Nafnalisti!$B$3,MATCH(Tafla1[[#This Row],[Raðtala]],Nafnalisti!$T$4:$T$425,0),1))</f>
        <v>598.00009999999997</v>
      </c>
      <c r="M21" s="29">
        <f t="shared" ca="1" si="2"/>
        <v>5598.000452710663</v>
      </c>
      <c r="N21" s="6">
        <f t="shared" ca="1" si="3"/>
        <v>20</v>
      </c>
      <c r="O21" s="6">
        <f ca="1">IF(Tafla1[[#This Row],[Raðtala]]&gt;MAX(Nafnalisti!$T$4:$T$425),"",OFFSET(Nafnalisti!$B$3,MATCH(Tafla1[[#This Row],[Raðtala]],Nafnalisti!$T$4:$T$425,0),13))</f>
        <v>5</v>
      </c>
    </row>
    <row r="22" spans="1:15" x14ac:dyDescent="0.2">
      <c r="A22">
        <f ca="1">IF(Tafla1[[#This Row],[Raðtala]]&gt;MAX(Nafnalisti!$S$4:$S$425),"",OFFSET(Nafnalisti!$B$3,MATCH(Tafla1[[#This Row],[Raðtala]],Nafnalisti!$S$4:$S$425,0),-1))</f>
        <v>5</v>
      </c>
      <c r="B22" t="str">
        <f ca="1">IF(Tafla1[[#This Row],[Raðtala]]&gt;MAX(Nafnalisti!$S$4:$S$425),"",OFFSET(Nafnalisti!$B$3,MATCH(Tafla1[[#This Row],[Raðtala]],Nafnalisti!$S$4:$S$425,0),0))</f>
        <v>Ragnar Ólafsson</v>
      </c>
      <c r="C22">
        <f ca="1">IF(Tafla1[[#This Row],[Raðtala]]&gt;MAX(Nafnalisti!$S$4:$S$425),"",OFFSET(Nafnalisti!$B$3,MATCH(Tafla1[[#This Row],[Raðtala]],Nafnalisti!$S$4:$S$425,0),1))</f>
        <v>300.00009999999997</v>
      </c>
      <c r="D22" s="28">
        <f t="shared" ca="1" si="4"/>
        <v>5300.0004524111609</v>
      </c>
      <c r="E22">
        <f t="shared" ca="1" si="5"/>
        <v>9</v>
      </c>
      <c r="F22">
        <f ca="1">IF(Tafla1[[#This Row],[Raðtala]]&gt;MAX(Nafnalisti!$S$4:$S$425),"",OFFSET(Nafnalisti!$B$3,MATCH(Tafla1[[#This Row],[Raðtala]],Nafnalisti!$S$4:$S$425,0),13))</f>
        <v>5</v>
      </c>
      <c r="G22">
        <v>21</v>
      </c>
      <c r="J22" s="6">
        <f ca="1">IF(Tafla1[[#This Row],[Raðtala]]&gt;MAX(Nafnalisti!$T$4:$T$425),"",OFFSET(Nafnalisti!$B$3,MATCH(Tafla1[[#This Row],[Raðtala]],Nafnalisti!$T$4:$T$425,0)-5,-1))</f>
        <v>22</v>
      </c>
      <c r="K22" s="6" t="str">
        <f ca="1">IF(Tafla1[[#This Row],[Raðtala]]&gt;MAX(Nafnalisti!$T$4:$T$425),"",OFFSET(Nafnalisti!$B$3,MATCH(Tafla1[[#This Row],[Raðtala]],Nafnalisti!$T$4:$T$425,0),0))</f>
        <v>Björgvin - Gunnar - Jón - Sævar</v>
      </c>
      <c r="L22" s="6">
        <f ca="1">IF(Tafla1[[#This Row],[Raðtala]]&gt;MAX(Nafnalisti!$T$4:$T$425),"",OFFSET(Nafnalisti!$B$3,MATCH(Tafla1[[#This Row],[Raðtala]],Nafnalisti!$T$4:$T$425,0),1))</f>
        <v>596.00009999999997</v>
      </c>
      <c r="M22" s="29">
        <f t="shared" ca="1" si="2"/>
        <v>5596.0008827989714</v>
      </c>
      <c r="N22" s="6">
        <f t="shared" ca="1" si="3"/>
        <v>17</v>
      </c>
      <c r="O22" s="6">
        <f ca="1">IF(Tafla1[[#This Row],[Raðtala]]&gt;MAX(Nafnalisti!$T$4:$T$425),"",OFFSET(Nafnalisti!$B$3,MATCH(Tafla1[[#This Row],[Raðtala]],Nafnalisti!$T$4:$T$425,0),13))</f>
        <v>5</v>
      </c>
    </row>
    <row r="23" spans="1:15" x14ac:dyDescent="0.2">
      <c r="A23">
        <f ca="1">IF(Tafla1[[#This Row],[Raðtala]]&gt;MAX(Nafnalisti!$S$4:$S$425),"",OFFSET(Nafnalisti!$B$3,MATCH(Tafla1[[#This Row],[Raðtala]],Nafnalisti!$S$4:$S$425,0),-1))</f>
        <v>5</v>
      </c>
      <c r="B23" t="str">
        <f ca="1">IF(Tafla1[[#This Row],[Raðtala]]&gt;MAX(Nafnalisti!$S$4:$S$425),"",OFFSET(Nafnalisti!$B$3,MATCH(Tafla1[[#This Row],[Raðtala]],Nafnalisti!$S$4:$S$425,0),0))</f>
        <v>Ríkharður Traustason</v>
      </c>
      <c r="C23">
        <f ca="1">IF(Tafla1[[#This Row],[Raðtala]]&gt;MAX(Nafnalisti!$S$4:$S$425),"",OFFSET(Nafnalisti!$B$3,MATCH(Tafla1[[#This Row],[Raðtala]],Nafnalisti!$S$4:$S$425,0),1))</f>
        <v>331.00009999999997</v>
      </c>
      <c r="D23" s="28">
        <f t="shared" ca="1" si="4"/>
        <v>5331.0008119244922</v>
      </c>
      <c r="E23">
        <f t="shared" ca="1" si="5"/>
        <v>97</v>
      </c>
      <c r="F23">
        <f ca="1">IF(Tafla1[[#This Row],[Raðtala]]&gt;MAX(Nafnalisti!$S$4:$S$425),"",OFFSET(Nafnalisti!$B$3,MATCH(Tafla1[[#This Row],[Raðtala]],Nafnalisti!$S$4:$S$425,0),13))</f>
        <v>5</v>
      </c>
      <c r="G23">
        <v>22</v>
      </c>
      <c r="J23" s="6">
        <f ca="1">IF(Tafla1[[#This Row],[Raðtala]]&gt;MAX(Nafnalisti!$T$4:$T$425),"",OFFSET(Nafnalisti!$B$3,MATCH(Tafla1[[#This Row],[Raðtala]],Nafnalisti!$T$4:$T$425,0)-5,-1))</f>
        <v>23</v>
      </c>
      <c r="K23" s="6" t="str">
        <f ca="1">IF(Tafla1[[#This Row],[Raðtala]]&gt;MAX(Nafnalisti!$T$4:$T$425),"",OFFSET(Nafnalisti!$B$3,MATCH(Tafla1[[#This Row],[Raðtala]],Nafnalisti!$T$4:$T$425,0),0))</f>
        <v>Emil - Leó - Patrekur - Ragnar</v>
      </c>
      <c r="L23" s="6">
        <f ca="1">IF(Tafla1[[#This Row],[Raðtala]]&gt;MAX(Nafnalisti!$T$4:$T$425),"",OFFSET(Nafnalisti!$B$3,MATCH(Tafla1[[#This Row],[Raðtala]],Nafnalisti!$T$4:$T$425,0),1))</f>
        <v>582.00009999999997</v>
      </c>
      <c r="M23" s="29">
        <f t="shared" ca="1" si="2"/>
        <v>5582.0007613474536</v>
      </c>
      <c r="N23" s="6">
        <f t="shared" ca="1" si="3"/>
        <v>2</v>
      </c>
      <c r="O23" s="6">
        <f ca="1">IF(Tafla1[[#This Row],[Raðtala]]&gt;MAX(Nafnalisti!$T$4:$T$425),"",OFFSET(Nafnalisti!$B$3,MATCH(Tafla1[[#This Row],[Raðtala]],Nafnalisti!$T$4:$T$425,0),13))</f>
        <v>5</v>
      </c>
    </row>
    <row r="24" spans="1:15" x14ac:dyDescent="0.2">
      <c r="A24">
        <f ca="1">IF(Tafla1[[#This Row],[Raðtala]]&gt;MAX(Nafnalisti!$S$4:$S$425),"",OFFSET(Nafnalisti!$B$3,MATCH(Tafla1[[#This Row],[Raðtala]],Nafnalisti!$S$4:$S$425,0),-1))</f>
        <v>6</v>
      </c>
      <c r="B24" t="str">
        <f ca="1">IF(Tafla1[[#This Row],[Raðtala]]&gt;MAX(Nafnalisti!$S$4:$S$425),"",OFFSET(Nafnalisti!$B$3,MATCH(Tafla1[[#This Row],[Raðtala]],Nafnalisti!$S$4:$S$425,0),0))</f>
        <v>Einar Bragi Indriðason</v>
      </c>
      <c r="C24">
        <f ca="1">IF(Tafla1[[#This Row],[Raðtala]]&gt;MAX(Nafnalisti!$S$4:$S$425),"",OFFSET(Nafnalisti!$B$3,MATCH(Tafla1[[#This Row],[Raðtala]],Nafnalisti!$S$4:$S$425,0),1))</f>
        <v>307.00009999999997</v>
      </c>
      <c r="D24" s="28">
        <f t="shared" ca="1" si="4"/>
        <v>5307.0008308016822</v>
      </c>
      <c r="E24">
        <f t="shared" ca="1" si="5"/>
        <v>30</v>
      </c>
      <c r="F24">
        <f ca="1">IF(Tafla1[[#This Row],[Raðtala]]&gt;MAX(Nafnalisti!$S$4:$S$425),"",OFFSET(Nafnalisti!$B$3,MATCH(Tafla1[[#This Row],[Raðtala]],Nafnalisti!$S$4:$S$425,0),13))</f>
        <v>5</v>
      </c>
      <c r="G24">
        <v>23</v>
      </c>
      <c r="J24" s="6">
        <f ca="1">IF(Tafla1[[#This Row],[Raðtala]]&gt;MAX(Nafnalisti!$T$4:$T$425),"",OFFSET(Nafnalisti!$B$3,MATCH(Tafla1[[#This Row],[Raðtala]],Nafnalisti!$T$4:$T$425,0)-5,-1))</f>
        <v>25</v>
      </c>
      <c r="K24" s="6" t="str">
        <f ca="1">IF(Tafla1[[#This Row],[Raðtala]]&gt;MAX(Nafnalisti!$T$4:$T$425),"",OFFSET(Nafnalisti!$B$3,MATCH(Tafla1[[#This Row],[Raðtala]],Nafnalisti!$T$4:$T$425,0),0))</f>
        <v>Gunnar - Héðinn - Valur</v>
      </c>
      <c r="L24" s="6">
        <f ca="1">IF(Tafla1[[#This Row],[Raðtala]]&gt;MAX(Nafnalisti!$T$4:$T$425),"",OFFSET(Nafnalisti!$B$3,MATCH(Tafla1[[#This Row],[Raðtala]],Nafnalisti!$T$4:$T$425,0),1))</f>
        <v>648.00009999999997</v>
      </c>
      <c r="M24" s="29">
        <f t="shared" ca="1" si="2"/>
        <v>5648.0004662170904</v>
      </c>
      <c r="N24" s="6">
        <f t="shared" ca="1" si="3"/>
        <v>38</v>
      </c>
      <c r="O24" s="6">
        <f ca="1">IF(Tafla1[[#This Row],[Raðtala]]&gt;MAX(Nafnalisti!$T$4:$T$425),"",OFFSET(Nafnalisti!$B$3,MATCH(Tafla1[[#This Row],[Raðtala]],Nafnalisti!$T$4:$T$425,0),13))</f>
        <v>5</v>
      </c>
    </row>
    <row r="25" spans="1:15" x14ac:dyDescent="0.2">
      <c r="A25">
        <f ca="1">IF(Tafla1[[#This Row],[Raðtala]]&gt;MAX(Nafnalisti!$S$4:$S$425),"",OFFSET(Nafnalisti!$B$3,MATCH(Tafla1[[#This Row],[Raðtala]],Nafnalisti!$S$4:$S$425,0),-1))</f>
        <v>6</v>
      </c>
      <c r="B25" t="str">
        <f ca="1">IF(Tafla1[[#This Row],[Raðtala]]&gt;MAX(Nafnalisti!$S$4:$S$425),"",OFFSET(Nafnalisti!$B$3,MATCH(Tafla1[[#This Row],[Raðtala]],Nafnalisti!$S$4:$S$425,0),0))</f>
        <v>Einar Long</v>
      </c>
      <c r="C25">
        <f ca="1">IF(Tafla1[[#This Row],[Raðtala]]&gt;MAX(Nafnalisti!$S$4:$S$425),"",OFFSET(Nafnalisti!$B$3,MATCH(Tafla1[[#This Row],[Raðtala]],Nafnalisti!$S$4:$S$425,0),1))</f>
        <v>125.0001</v>
      </c>
      <c r="D25" s="28">
        <f t="shared" ca="1" si="4"/>
        <v>8125.0009426951046</v>
      </c>
      <c r="E25">
        <f t="shared" ca="1" si="5"/>
        <v>177</v>
      </c>
      <c r="F25">
        <f ca="1">IF(Tafla1[[#This Row],[Raðtala]]&gt;MAX(Nafnalisti!$S$4:$S$425),"",OFFSET(Nafnalisti!$B$3,MATCH(Tafla1[[#This Row],[Raðtala]],Nafnalisti!$S$4:$S$425,0),13))</f>
        <v>2</v>
      </c>
      <c r="G25">
        <v>24</v>
      </c>
      <c r="J25" s="6">
        <f ca="1">IF(Tafla1[[#This Row],[Raðtala]]&gt;MAX(Nafnalisti!$T$4:$T$425),"",OFFSET(Nafnalisti!$B$3,MATCH(Tafla1[[#This Row],[Raðtala]],Nafnalisti!$T$4:$T$425,0)-5,-1))</f>
        <v>26</v>
      </c>
      <c r="K25" s="6" t="str">
        <f ca="1">IF(Tafla1[[#This Row],[Raðtala]]&gt;MAX(Nafnalisti!$T$4:$T$425),"",OFFSET(Nafnalisti!$B$3,MATCH(Tafla1[[#This Row],[Raðtala]],Nafnalisti!$T$4:$T$425,0),0))</f>
        <v>Jóhann H - Jóhann S - Magnús - Jónas</v>
      </c>
      <c r="L25" s="6">
        <f ca="1">IF(Tafla1[[#This Row],[Raðtala]]&gt;MAX(Nafnalisti!$T$4:$T$425),"",OFFSET(Nafnalisti!$B$3,MATCH(Tafla1[[#This Row],[Raðtala]],Nafnalisti!$T$4:$T$425,0),1))</f>
        <v>583.00009999999997</v>
      </c>
      <c r="M25" s="29">
        <f t="shared" ca="1" si="2"/>
        <v>5583.0009588529565</v>
      </c>
      <c r="N25" s="6">
        <f t="shared" ca="1" si="3"/>
        <v>4</v>
      </c>
      <c r="O25" s="6">
        <f ca="1">IF(Tafla1[[#This Row],[Raðtala]]&gt;MAX(Nafnalisti!$T$4:$T$425),"",OFFSET(Nafnalisti!$B$3,MATCH(Tafla1[[#This Row],[Raðtala]],Nafnalisti!$T$4:$T$425,0),13))</f>
        <v>5</v>
      </c>
    </row>
    <row r="26" spans="1:15" x14ac:dyDescent="0.2">
      <c r="A26">
        <f ca="1">IF(Tafla1[[#This Row],[Raðtala]]&gt;MAX(Nafnalisti!$S$4:$S$425),"",OFFSET(Nafnalisti!$B$3,MATCH(Tafla1[[#This Row],[Raðtala]],Nafnalisti!$S$4:$S$425,0),-1))</f>
        <v>6</v>
      </c>
      <c r="B26" t="str">
        <f ca="1">IF(Tafla1[[#This Row],[Raðtala]]&gt;MAX(Nafnalisti!$S$4:$S$425),"",OFFSET(Nafnalisti!$B$3,MATCH(Tafla1[[#This Row],[Raðtala]],Nafnalisti!$S$4:$S$425,0),0))</f>
        <v>Hannes Eyvindsson</v>
      </c>
      <c r="C26">
        <f ca="1">IF(Tafla1[[#This Row],[Raðtala]]&gt;MAX(Nafnalisti!$S$4:$S$425),"",OFFSET(Nafnalisti!$B$3,MATCH(Tafla1[[#This Row],[Raðtala]],Nafnalisti!$S$4:$S$425,0),1))</f>
        <v>303.00009999999997</v>
      </c>
      <c r="D26" s="28">
        <f t="shared" ca="1" si="4"/>
        <v>5303.0010197944366</v>
      </c>
      <c r="E26">
        <f t="shared" ca="1" si="5"/>
        <v>18</v>
      </c>
      <c r="F26">
        <f ca="1">IF(Tafla1[[#This Row],[Raðtala]]&gt;MAX(Nafnalisti!$S$4:$S$425),"",OFFSET(Nafnalisti!$B$3,MATCH(Tafla1[[#This Row],[Raðtala]],Nafnalisti!$S$4:$S$425,0),13))</f>
        <v>5</v>
      </c>
      <c r="G26">
        <v>25</v>
      </c>
      <c r="J26" s="6">
        <f ca="1">IF(Tafla1[[#This Row],[Raðtala]]&gt;MAX(Nafnalisti!$T$4:$T$425),"",OFFSET(Nafnalisti!$B$3,MATCH(Tafla1[[#This Row],[Raðtala]],Nafnalisti!$T$4:$T$425,0)-5,-1))</f>
        <v>27</v>
      </c>
      <c r="K26" s="6" t="str">
        <f ca="1">IF(Tafla1[[#This Row],[Raðtala]]&gt;MAX(Nafnalisti!$T$4:$T$425),"",OFFSET(Nafnalisti!$B$3,MATCH(Tafla1[[#This Row],[Raðtala]],Nafnalisti!$T$4:$T$425,0),0))</f>
        <v>Bjarni - Guðmundur - Sigurbjörn - Sigurþór - Steindór</v>
      </c>
      <c r="L26" s="6">
        <f ca="1">IF(Tafla1[[#This Row],[Raðtala]]&gt;MAX(Nafnalisti!$T$4:$T$425),"",OFFSET(Nafnalisti!$B$3,MATCH(Tafla1[[#This Row],[Raðtala]],Nafnalisti!$T$4:$T$425,0),1))</f>
        <v>627.00009999999997</v>
      </c>
      <c r="M26" s="29">
        <f t="shared" ca="1" si="2"/>
        <v>5627.0008452379479</v>
      </c>
      <c r="N26" s="6">
        <f t="shared" ca="1" si="3"/>
        <v>35</v>
      </c>
      <c r="O26" s="6">
        <f ca="1">IF(Tafla1[[#This Row],[Raðtala]]&gt;MAX(Nafnalisti!$T$4:$T$425),"",OFFSET(Nafnalisti!$B$3,MATCH(Tafla1[[#This Row],[Raðtala]],Nafnalisti!$T$4:$T$425,0),13))</f>
        <v>5</v>
      </c>
    </row>
    <row r="27" spans="1:15" x14ac:dyDescent="0.2">
      <c r="A27">
        <f ca="1">IF(Tafla1[[#This Row],[Raðtala]]&gt;MAX(Nafnalisti!$S$4:$S$425),"",OFFSET(Nafnalisti!$B$3,MATCH(Tafla1[[#This Row],[Raðtala]],Nafnalisti!$S$4:$S$425,0),-1))</f>
        <v>6</v>
      </c>
      <c r="B27" t="str">
        <f ca="1">IF(Tafla1[[#This Row],[Raðtala]]&gt;MAX(Nafnalisti!$S$4:$S$425),"",OFFSET(Nafnalisti!$B$3,MATCH(Tafla1[[#This Row],[Raðtala]],Nafnalisti!$S$4:$S$425,0),0))</f>
        <v>Þorfinnur Hannesson</v>
      </c>
      <c r="C27">
        <f ca="1">IF(Tafla1[[#This Row],[Raðtala]]&gt;MAX(Nafnalisti!$S$4:$S$425),"",OFFSET(Nafnalisti!$B$3,MATCH(Tafla1[[#This Row],[Raðtala]],Nafnalisti!$S$4:$S$425,0),1))</f>
        <v>184.0001</v>
      </c>
      <c r="D27" s="28">
        <f t="shared" ca="1" si="4"/>
        <v>7184.0003726182713</v>
      </c>
      <c r="E27">
        <f t="shared" ca="1" si="5"/>
        <v>150</v>
      </c>
      <c r="F27">
        <f ca="1">IF(Tafla1[[#This Row],[Raðtala]]&gt;MAX(Nafnalisti!$S$4:$S$425),"",OFFSET(Nafnalisti!$B$3,MATCH(Tafla1[[#This Row],[Raðtala]],Nafnalisti!$S$4:$S$425,0),13))</f>
        <v>3</v>
      </c>
      <c r="G27">
        <v>26</v>
      </c>
      <c r="J27" s="6">
        <f ca="1">IF(Tafla1[[#This Row],[Raðtala]]&gt;MAX(Nafnalisti!$T$4:$T$425),"",OFFSET(Nafnalisti!$B$3,MATCH(Tafla1[[#This Row],[Raðtala]],Nafnalisti!$T$4:$T$425,0)-5,-1))</f>
        <v>28</v>
      </c>
      <c r="K27" s="6" t="str">
        <f ca="1">IF(Tafla1[[#This Row],[Raðtala]]&gt;MAX(Nafnalisti!$T$4:$T$425),"",OFFSET(Nafnalisti!$B$3,MATCH(Tafla1[[#This Row],[Raðtala]],Nafnalisti!$T$4:$T$425,0),0))</f>
        <v>Jóhann - Páll - Sæbjörn - Sæmundur - Ögmundur</v>
      </c>
      <c r="L27" s="6">
        <f ca="1">IF(Tafla1[[#This Row],[Raðtala]]&gt;MAX(Nafnalisti!$T$4:$T$425),"",OFFSET(Nafnalisti!$B$3,MATCH(Tafla1[[#This Row],[Raðtala]],Nafnalisti!$T$4:$T$425,0),1))</f>
        <v>585.00009999999997</v>
      </c>
      <c r="M27" s="29">
        <f t="shared" ca="1" si="2"/>
        <v>5585.000450496872</v>
      </c>
      <c r="N27" s="6">
        <f t="shared" ca="1" si="3"/>
        <v>5</v>
      </c>
      <c r="O27" s="6">
        <f ca="1">IF(Tafla1[[#This Row],[Raðtala]]&gt;MAX(Nafnalisti!$T$4:$T$425),"",OFFSET(Nafnalisti!$B$3,MATCH(Tafla1[[#This Row],[Raðtala]],Nafnalisti!$T$4:$T$425,0),13))</f>
        <v>5</v>
      </c>
    </row>
    <row r="28" spans="1:15" x14ac:dyDescent="0.2">
      <c r="A28">
        <f ca="1">IF(Tafla1[[#This Row],[Raðtala]]&gt;MAX(Nafnalisti!$S$4:$S$425),"",OFFSET(Nafnalisti!$B$3,MATCH(Tafla1[[#This Row],[Raðtala]],Nafnalisti!$S$4:$S$425,0),-1))</f>
        <v>7</v>
      </c>
      <c r="B28" t="str">
        <f ca="1">IF(Tafla1[[#This Row],[Raðtala]]&gt;MAX(Nafnalisti!$S$4:$S$425),"",OFFSET(Nafnalisti!$B$3,MATCH(Tafla1[[#This Row],[Raðtala]],Nafnalisti!$S$4:$S$425,0),0))</f>
        <v>Árni Freyr Sigurjónsson</v>
      </c>
      <c r="C28">
        <f ca="1">IF(Tafla1[[#This Row],[Raðtala]]&gt;MAX(Nafnalisti!$S$4:$S$425),"",OFFSET(Nafnalisti!$B$3,MATCH(Tafla1[[#This Row],[Raðtala]],Nafnalisti!$S$4:$S$425,0),1))</f>
        <v>308.00009999999997</v>
      </c>
      <c r="D28" s="28">
        <f t="shared" ca="1" si="4"/>
        <v>5308.0004349210585</v>
      </c>
      <c r="E28">
        <f t="shared" ca="1" si="5"/>
        <v>34</v>
      </c>
      <c r="F28">
        <f ca="1">IF(Tafla1[[#This Row],[Raðtala]]&gt;MAX(Nafnalisti!$S$4:$S$425),"",OFFSET(Nafnalisti!$B$3,MATCH(Tafla1[[#This Row],[Raðtala]],Nafnalisti!$S$4:$S$425,0),13))</f>
        <v>5</v>
      </c>
      <c r="G28">
        <v>27</v>
      </c>
      <c r="J28" s="6">
        <f ca="1">IF(Tafla1[[#This Row],[Raðtala]]&gt;MAX(Nafnalisti!$T$4:$T$425),"",OFFSET(Nafnalisti!$B$3,MATCH(Tafla1[[#This Row],[Raðtala]],Nafnalisti!$T$4:$T$425,0)-5,-1))</f>
        <v>30</v>
      </c>
      <c r="K28" s="6" t="str">
        <f ca="1">IF(Tafla1[[#This Row],[Raðtala]]&gt;MAX(Nafnalisti!$T$4:$T$425),"",OFFSET(Nafnalisti!$B$3,MATCH(Tafla1[[#This Row],[Raðtala]],Nafnalisti!$T$4:$T$425,0),0))</f>
        <v>Atli - Arnar - Baldur - Björn - Ragnar</v>
      </c>
      <c r="L28" s="6">
        <f ca="1">IF(Tafla1[[#This Row],[Raðtala]]&gt;MAX(Nafnalisti!$T$4:$T$425),"",OFFSET(Nafnalisti!$B$3,MATCH(Tafla1[[#This Row],[Raðtala]],Nafnalisti!$T$4:$T$425,0),1))</f>
        <v>605.00009999999997</v>
      </c>
      <c r="M28" s="29">
        <f t="shared" ca="1" si="2"/>
        <v>5605.0006219857041</v>
      </c>
      <c r="N28" s="6">
        <f t="shared" ca="1" si="3"/>
        <v>29</v>
      </c>
      <c r="O28" s="6">
        <f ca="1">IF(Tafla1[[#This Row],[Raðtala]]&gt;MAX(Nafnalisti!$T$4:$T$425),"",OFFSET(Nafnalisti!$B$3,MATCH(Tafla1[[#This Row],[Raðtala]],Nafnalisti!$T$4:$T$425,0),13))</f>
        <v>5</v>
      </c>
    </row>
    <row r="29" spans="1:15" x14ac:dyDescent="0.2">
      <c r="A29">
        <f ca="1">IF(Tafla1[[#This Row],[Raðtala]]&gt;MAX(Nafnalisti!$S$4:$S$425),"",OFFSET(Nafnalisti!$B$3,MATCH(Tafla1[[#This Row],[Raðtala]],Nafnalisti!$S$4:$S$425,0),-1))</f>
        <v>7</v>
      </c>
      <c r="B29" t="str">
        <f ca="1">IF(Tafla1[[#This Row],[Raðtala]]&gt;MAX(Nafnalisti!$S$4:$S$425),"",OFFSET(Nafnalisti!$B$3,MATCH(Tafla1[[#This Row],[Raðtala]],Nafnalisti!$S$4:$S$425,0),0))</f>
        <v>Ásgeir Karlsson</v>
      </c>
      <c r="C29">
        <f ca="1">IF(Tafla1[[#This Row],[Raðtala]]&gt;MAX(Nafnalisti!$S$4:$S$425),"",OFFSET(Nafnalisti!$B$3,MATCH(Tafla1[[#This Row],[Raðtala]],Nafnalisti!$S$4:$S$425,0),1))</f>
        <v>308.00009999999997</v>
      </c>
      <c r="D29" s="28">
        <f t="shared" ca="1" si="4"/>
        <v>5308.0010748234427</v>
      </c>
      <c r="E29">
        <f t="shared" ca="1" si="5"/>
        <v>38</v>
      </c>
      <c r="F29">
        <f ca="1">IF(Tafla1[[#This Row],[Raðtala]]&gt;MAX(Nafnalisti!$S$4:$S$425),"",OFFSET(Nafnalisti!$B$3,MATCH(Tafla1[[#This Row],[Raðtala]],Nafnalisti!$S$4:$S$425,0),13))</f>
        <v>5</v>
      </c>
      <c r="G29">
        <v>28</v>
      </c>
      <c r="J29" s="6">
        <f ca="1">IF(Tafla1[[#This Row],[Raðtala]]&gt;MAX(Nafnalisti!$T$4:$T$425),"",OFFSET(Nafnalisti!$B$3,MATCH(Tafla1[[#This Row],[Raðtala]],Nafnalisti!$T$4:$T$425,0)-5,-1))</f>
        <v>31</v>
      </c>
      <c r="K29" s="6" t="str">
        <f ca="1">IF(Tafla1[[#This Row],[Raðtala]]&gt;MAX(Nafnalisti!$T$4:$T$425),"",OFFSET(Nafnalisti!$B$3,MATCH(Tafla1[[#This Row],[Raðtala]],Nafnalisti!$T$4:$T$425,0),0))</f>
        <v>Erlingur - Magnús - Snorri - Sævar</v>
      </c>
      <c r="L29" s="6">
        <f ca="1">IF(Tafla1[[#This Row],[Raðtala]]&gt;MAX(Nafnalisti!$T$4:$T$425),"",OFFSET(Nafnalisti!$B$3,MATCH(Tafla1[[#This Row],[Raðtala]],Nafnalisti!$T$4:$T$425,0),1))</f>
        <v>592.00009999999997</v>
      </c>
      <c r="M29" s="29">
        <f t="shared" ca="1" si="2"/>
        <v>5592.0003164168702</v>
      </c>
      <c r="N29" s="6">
        <f t="shared" ca="1" si="3"/>
        <v>14</v>
      </c>
      <c r="O29" s="6">
        <f ca="1">IF(Tafla1[[#This Row],[Raðtala]]&gt;MAX(Nafnalisti!$T$4:$T$425),"",OFFSET(Nafnalisti!$B$3,MATCH(Tafla1[[#This Row],[Raðtala]],Nafnalisti!$T$4:$T$425,0),13))</f>
        <v>5</v>
      </c>
    </row>
    <row r="30" spans="1:15" x14ac:dyDescent="0.2">
      <c r="A30">
        <f ca="1">IF(Tafla1[[#This Row],[Raðtala]]&gt;MAX(Nafnalisti!$S$4:$S$425),"",OFFSET(Nafnalisti!$B$3,MATCH(Tafla1[[#This Row],[Raðtala]],Nafnalisti!$S$4:$S$425,0),-1))</f>
        <v>7</v>
      </c>
      <c r="B30" t="str">
        <f ca="1">IF(Tafla1[[#This Row],[Raðtala]]&gt;MAX(Nafnalisti!$S$4:$S$425),"",OFFSET(Nafnalisti!$B$3,MATCH(Tafla1[[#This Row],[Raðtala]],Nafnalisti!$S$4:$S$425,0),0))</f>
        <v>Sigurjón Árni Ólafsson</v>
      </c>
      <c r="C30">
        <f ca="1">IF(Tafla1[[#This Row],[Raðtala]]&gt;MAX(Nafnalisti!$S$4:$S$425),"",OFFSET(Nafnalisti!$B$3,MATCH(Tafla1[[#This Row],[Raðtala]],Nafnalisti!$S$4:$S$425,0),1))</f>
        <v>298.00009999999997</v>
      </c>
      <c r="D30" s="28">
        <f t="shared" ca="1" si="4"/>
        <v>5298.0004201348702</v>
      </c>
      <c r="E30">
        <f t="shared" ca="1" si="5"/>
        <v>6</v>
      </c>
      <c r="F30">
        <f ca="1">IF(Tafla1[[#This Row],[Raðtala]]&gt;MAX(Nafnalisti!$S$4:$S$425),"",OFFSET(Nafnalisti!$B$3,MATCH(Tafla1[[#This Row],[Raðtala]],Nafnalisti!$S$4:$S$425,0),13))</f>
        <v>5</v>
      </c>
      <c r="G30">
        <v>29</v>
      </c>
      <c r="J30" s="6">
        <f ca="1">IF(Tafla1[[#This Row],[Raðtala]]&gt;MAX(Nafnalisti!$T$4:$T$425),"",OFFSET(Nafnalisti!$B$3,MATCH(Tafla1[[#This Row],[Raðtala]],Nafnalisti!$T$4:$T$425,0)-5,-1))</f>
        <v>32</v>
      </c>
      <c r="K30" s="6" t="str">
        <f ca="1">IF(Tafla1[[#This Row],[Raðtala]]&gt;MAX(Nafnalisti!$T$4:$T$425),"",OFFSET(Nafnalisti!$B$3,MATCH(Tafla1[[#This Row],[Raðtala]],Nafnalisti!$T$4:$T$425,0),0))</f>
        <v>Jóhannes - Matthías - Óskar - Hafsteinn - Þórður</v>
      </c>
      <c r="L30" s="6">
        <f ca="1">IF(Tafla1[[#This Row],[Raðtala]]&gt;MAX(Nafnalisti!$T$4:$T$425),"",OFFSET(Nafnalisti!$B$3,MATCH(Tafla1[[#This Row],[Raðtala]],Nafnalisti!$T$4:$T$425,0),1))</f>
        <v>602.00009999999997</v>
      </c>
      <c r="M30" s="29">
        <f t="shared" ca="1" si="2"/>
        <v>5602.0009842725049</v>
      </c>
      <c r="N30" s="6">
        <f t="shared" ca="1" si="3"/>
        <v>25</v>
      </c>
      <c r="O30" s="6">
        <f ca="1">IF(Tafla1[[#This Row],[Raðtala]]&gt;MAX(Nafnalisti!$T$4:$T$425),"",OFFSET(Nafnalisti!$B$3,MATCH(Tafla1[[#This Row],[Raðtala]],Nafnalisti!$T$4:$T$425,0),13))</f>
        <v>5</v>
      </c>
    </row>
    <row r="31" spans="1:15" x14ac:dyDescent="0.2">
      <c r="A31">
        <f ca="1">IF(Tafla1[[#This Row],[Raðtala]]&gt;MAX(Nafnalisti!$S$4:$S$425),"",OFFSET(Nafnalisti!$B$3,MATCH(Tafla1[[#This Row],[Raðtala]],Nafnalisti!$S$4:$S$425,0),-1))</f>
        <v>7</v>
      </c>
      <c r="B31" t="str">
        <f ca="1">IF(Tafla1[[#This Row],[Raðtala]]&gt;MAX(Nafnalisti!$S$4:$S$425),"",OFFSET(Nafnalisti!$B$3,MATCH(Tafla1[[#This Row],[Raðtala]],Nafnalisti!$S$4:$S$425,0),0))</f>
        <v>Þórarinn Már Þorbjörnsson</v>
      </c>
      <c r="C31">
        <f ca="1">IF(Tafla1[[#This Row],[Raðtala]]&gt;MAX(Nafnalisti!$S$4:$S$425),"",OFFSET(Nafnalisti!$B$3,MATCH(Tafla1[[#This Row],[Raðtala]],Nafnalisti!$S$4:$S$425,0),1))</f>
        <v>182.0001</v>
      </c>
      <c r="D31" s="28">
        <f t="shared" ca="1" si="4"/>
        <v>7182.0005171258526</v>
      </c>
      <c r="E31">
        <f t="shared" ca="1" si="5"/>
        <v>149</v>
      </c>
      <c r="F31">
        <f ca="1">IF(Tafla1[[#This Row],[Raðtala]]&gt;MAX(Nafnalisti!$S$4:$S$425),"",OFFSET(Nafnalisti!$B$3,MATCH(Tafla1[[#This Row],[Raðtala]],Nafnalisti!$S$4:$S$425,0),13))</f>
        <v>3</v>
      </c>
      <c r="G31">
        <v>30</v>
      </c>
      <c r="J31" s="6">
        <f ca="1">IF(Tafla1[[#This Row],[Raðtala]]&gt;MAX(Nafnalisti!$T$4:$T$425),"",OFFSET(Nafnalisti!$B$3,MATCH(Tafla1[[#This Row],[Raðtala]],Nafnalisti!$T$4:$T$425,0)-5,-1))</f>
        <v>34</v>
      </c>
      <c r="K31" s="6" t="str">
        <f ca="1">IF(Tafla1[[#This Row],[Raðtala]]&gt;MAX(Nafnalisti!$T$4:$T$425),"",OFFSET(Nafnalisti!$B$3,MATCH(Tafla1[[#This Row],[Raðtala]],Nafnalisti!$T$4:$T$425,0),0))</f>
        <v>Gunnar - Gylfi - Guðmundur - Kristján - Sveinn</v>
      </c>
      <c r="L31" s="6">
        <f ca="1">IF(Tafla1[[#This Row],[Raðtala]]&gt;MAX(Nafnalisti!$T$4:$T$425),"",OFFSET(Nafnalisti!$B$3,MATCH(Tafla1[[#This Row],[Raðtala]],Nafnalisti!$T$4:$T$425,0),1))</f>
        <v>648.00009999999997</v>
      </c>
      <c r="M31" s="29">
        <f t="shared" ca="1" si="2"/>
        <v>5648.0003184239004</v>
      </c>
      <c r="N31" s="6">
        <f t="shared" ca="1" si="3"/>
        <v>37</v>
      </c>
      <c r="O31" s="6">
        <f ca="1">IF(Tafla1[[#This Row],[Raðtala]]&gt;MAX(Nafnalisti!$T$4:$T$425),"",OFFSET(Nafnalisti!$B$3,MATCH(Tafla1[[#This Row],[Raðtala]],Nafnalisti!$T$4:$T$425,0),13))</f>
        <v>5</v>
      </c>
    </row>
    <row r="32" spans="1:15" x14ac:dyDescent="0.2">
      <c r="A32">
        <f ca="1">IF(Tafla1[[#This Row],[Raðtala]]&gt;MAX(Nafnalisti!$S$4:$S$425),"",OFFSET(Nafnalisti!$B$3,MATCH(Tafla1[[#This Row],[Raðtala]],Nafnalisti!$S$4:$S$425,0),-1))</f>
        <v>8</v>
      </c>
      <c r="B32" t="str">
        <f ca="1">IF(Tafla1[[#This Row],[Raðtala]]&gt;MAX(Nafnalisti!$S$4:$S$425),"",OFFSET(Nafnalisti!$B$3,MATCH(Tafla1[[#This Row],[Raðtala]],Nafnalisti!$S$4:$S$425,0),0))</f>
        <v>Daði Kolbeinsson</v>
      </c>
      <c r="C32">
        <f ca="1">IF(Tafla1[[#This Row],[Raðtala]]&gt;MAX(Nafnalisti!$S$4:$S$425),"",OFFSET(Nafnalisti!$B$3,MATCH(Tafla1[[#This Row],[Raðtala]],Nafnalisti!$S$4:$S$425,0),1))</f>
        <v>308.00009999999997</v>
      </c>
      <c r="D32" s="28">
        <f t="shared" ca="1" si="4"/>
        <v>5308.0004279870473</v>
      </c>
      <c r="E32">
        <f t="shared" ca="1" si="5"/>
        <v>33</v>
      </c>
      <c r="F32">
        <f ca="1">IF(Tafla1[[#This Row],[Raðtala]]&gt;MAX(Nafnalisti!$S$4:$S$425),"",OFFSET(Nafnalisti!$B$3,MATCH(Tafla1[[#This Row],[Raðtala]],Nafnalisti!$S$4:$S$425,0),13))</f>
        <v>5</v>
      </c>
      <c r="G32">
        <v>31</v>
      </c>
      <c r="J32" s="6">
        <f ca="1">IF(Tafla1[[#This Row],[Raðtala]]&gt;MAX(Nafnalisti!$T$4:$T$425),"",OFFSET(Nafnalisti!$B$3,MATCH(Tafla1[[#This Row],[Raðtala]],Nafnalisti!$T$4:$T$425,0)-5,-1))</f>
        <v>35</v>
      </c>
      <c r="K32" s="6" t="str">
        <f ca="1">IF(Tafla1[[#This Row],[Raðtala]]&gt;MAX(Nafnalisti!$T$4:$T$425),"",OFFSET(Nafnalisti!$B$3,MATCH(Tafla1[[#This Row],[Raðtala]],Nafnalisti!$T$4:$T$425,0),0))</f>
        <v>Andrés - Guðmundur - Gunnbjörn - Hilmar - Ólafur</v>
      </c>
      <c r="L32" s="6">
        <f ca="1">IF(Tafla1[[#This Row],[Raðtala]]&gt;MAX(Nafnalisti!$T$4:$T$425),"",OFFSET(Nafnalisti!$B$3,MATCH(Tafla1[[#This Row],[Raðtala]],Nafnalisti!$T$4:$T$425,0),1))</f>
        <v>373.00009999999997</v>
      </c>
      <c r="M32" s="29">
        <f t="shared" ca="1" si="2"/>
        <v>7373.0002531516748</v>
      </c>
      <c r="N32" s="6">
        <f t="shared" ca="1" si="3"/>
        <v>43</v>
      </c>
      <c r="O32" s="6">
        <f ca="1">IF(Tafla1[[#This Row],[Raðtala]]&gt;MAX(Nafnalisti!$T$4:$T$425),"",OFFSET(Nafnalisti!$B$3,MATCH(Tafla1[[#This Row],[Raðtala]],Nafnalisti!$T$4:$T$425,0),13))</f>
        <v>3</v>
      </c>
    </row>
    <row r="33" spans="1:15" x14ac:dyDescent="0.2">
      <c r="A33">
        <f ca="1">IF(Tafla1[[#This Row],[Raðtala]]&gt;MAX(Nafnalisti!$S$4:$S$425),"",OFFSET(Nafnalisti!$B$3,MATCH(Tafla1[[#This Row],[Raðtala]],Nafnalisti!$S$4:$S$425,0),-1))</f>
        <v>8</v>
      </c>
      <c r="B33" t="str">
        <f ca="1">IF(Tafla1[[#This Row],[Raðtala]]&gt;MAX(Nafnalisti!$S$4:$S$425),"",OFFSET(Nafnalisti!$B$3,MATCH(Tafla1[[#This Row],[Raðtala]],Nafnalisti!$S$4:$S$425,0),0))</f>
        <v>Elías Kárason</v>
      </c>
      <c r="C33">
        <f ca="1">IF(Tafla1[[#This Row],[Raðtala]]&gt;MAX(Nafnalisti!$S$4:$S$425),"",OFFSET(Nafnalisti!$B$3,MATCH(Tafla1[[#This Row],[Raðtala]],Nafnalisti!$S$4:$S$425,0),1))</f>
        <v>324.00009999999997</v>
      </c>
      <c r="D33" s="28">
        <f t="shared" ca="1" si="4"/>
        <v>5324.0009191101544</v>
      </c>
      <c r="E33">
        <f t="shared" ca="1" si="5"/>
        <v>88</v>
      </c>
      <c r="F33">
        <f ca="1">IF(Tafla1[[#This Row],[Raðtala]]&gt;MAX(Nafnalisti!$S$4:$S$425),"",OFFSET(Nafnalisti!$B$3,MATCH(Tafla1[[#This Row],[Raðtala]],Nafnalisti!$S$4:$S$425,0),13))</f>
        <v>5</v>
      </c>
      <c r="G33">
        <v>32</v>
      </c>
      <c r="J33" s="6">
        <f ca="1">IF(Tafla1[[#This Row],[Raðtala]]&gt;MAX(Nafnalisti!$T$4:$T$425),"",OFFSET(Nafnalisti!$B$3,MATCH(Tafla1[[#This Row],[Raðtala]],Nafnalisti!$T$4:$T$425,0)-5,-1))</f>
        <v>36</v>
      </c>
      <c r="K33" s="6" t="str">
        <f ca="1">IF(Tafla1[[#This Row],[Raðtala]]&gt;MAX(Nafnalisti!$T$4:$T$425),"",OFFSET(Nafnalisti!$B$3,MATCH(Tafla1[[#This Row],[Raðtala]],Nafnalisti!$T$4:$T$425,0),0))</f>
        <v>Garðar - Jón - Kristinn - Sigurður</v>
      </c>
      <c r="L33" s="6">
        <f ca="1">IF(Tafla1[[#This Row],[Raðtala]]&gt;MAX(Nafnalisti!$T$4:$T$425),"",OFFSET(Nafnalisti!$B$3,MATCH(Tafla1[[#This Row],[Raðtala]],Nafnalisti!$T$4:$T$425,0),1))</f>
        <v>591.00009999999997</v>
      </c>
      <c r="M33" s="29">
        <f t="shared" ca="1" si="2"/>
        <v>5591.0010016873493</v>
      </c>
      <c r="N33" s="6">
        <f t="shared" ca="1" si="3"/>
        <v>13</v>
      </c>
      <c r="O33" s="6">
        <f ca="1">IF(Tafla1[[#This Row],[Raðtala]]&gt;MAX(Nafnalisti!$T$4:$T$425),"",OFFSET(Nafnalisti!$B$3,MATCH(Tafla1[[#This Row],[Raðtala]],Nafnalisti!$T$4:$T$425,0),13))</f>
        <v>5</v>
      </c>
    </row>
    <row r="34" spans="1:15" x14ac:dyDescent="0.2">
      <c r="A34">
        <f ca="1">IF(Tafla1[[#This Row],[Raðtala]]&gt;MAX(Nafnalisti!$S$4:$S$425),"",OFFSET(Nafnalisti!$B$3,MATCH(Tafla1[[#This Row],[Raðtala]],Nafnalisti!$S$4:$S$425,0),-1))</f>
        <v>8</v>
      </c>
      <c r="B34" t="str">
        <f ca="1">IF(Tafla1[[#This Row],[Raðtala]]&gt;MAX(Nafnalisti!$S$4:$S$425),"",OFFSET(Nafnalisti!$B$3,MATCH(Tafla1[[#This Row],[Raðtala]],Nafnalisti!$S$4:$S$425,0),0))</f>
        <v>Hans Isebarn</v>
      </c>
      <c r="C34">
        <f ca="1">IF(Tafla1[[#This Row],[Raðtala]]&gt;MAX(Nafnalisti!$S$4:$S$425),"",OFFSET(Nafnalisti!$B$3,MATCH(Tafla1[[#This Row],[Raðtala]],Nafnalisti!$S$4:$S$425,0),1))</f>
        <v>327.00009999999997</v>
      </c>
      <c r="D34" s="28">
        <f t="shared" ca="1" si="4"/>
        <v>5327.0006298012386</v>
      </c>
      <c r="E34">
        <f t="shared" ca="1" si="5"/>
        <v>92</v>
      </c>
      <c r="F34">
        <f ca="1">IF(Tafla1[[#This Row],[Raðtala]]&gt;MAX(Nafnalisti!$S$4:$S$425),"",OFFSET(Nafnalisti!$B$3,MATCH(Tafla1[[#This Row],[Raðtala]],Nafnalisti!$S$4:$S$425,0),13))</f>
        <v>5</v>
      </c>
      <c r="G34">
        <v>33</v>
      </c>
      <c r="J34" s="6">
        <f ca="1">IF(Tafla1[[#This Row],[Raðtala]]&gt;MAX(Nafnalisti!$T$4:$T$425),"",OFFSET(Nafnalisti!$B$3,MATCH(Tafla1[[#This Row],[Raðtala]],Nafnalisti!$T$4:$T$425,0)-5,-1))</f>
        <v>37</v>
      </c>
      <c r="K34" s="6" t="str">
        <f ca="1">IF(Tafla1[[#This Row],[Raðtala]]&gt;MAX(Nafnalisti!$T$4:$T$425),"",OFFSET(Nafnalisti!$B$3,MATCH(Tafla1[[#This Row],[Raðtala]],Nafnalisti!$T$4:$T$425,0),0))</f>
        <v>Magnús - Njörður - Pétur R - Pétur G - Þorvaldur</v>
      </c>
      <c r="L34" s="6">
        <f ca="1">IF(Tafla1[[#This Row],[Raðtala]]&gt;MAX(Nafnalisti!$T$4:$T$425),"",OFFSET(Nafnalisti!$B$3,MATCH(Tafla1[[#This Row],[Raðtala]],Nafnalisti!$T$4:$T$425,0),1))</f>
        <v>607.00009999999997</v>
      </c>
      <c r="M34" s="29">
        <f t="shared" ca="1" si="2"/>
        <v>5607.0001715061171</v>
      </c>
      <c r="N34" s="6">
        <f t="shared" ca="1" si="3"/>
        <v>30</v>
      </c>
      <c r="O34" s="6">
        <f ca="1">IF(Tafla1[[#This Row],[Raðtala]]&gt;MAX(Nafnalisti!$T$4:$T$425),"",OFFSET(Nafnalisti!$B$3,MATCH(Tafla1[[#This Row],[Raðtala]],Nafnalisti!$T$4:$T$425,0),13))</f>
        <v>5</v>
      </c>
    </row>
    <row r="35" spans="1:15" x14ac:dyDescent="0.2">
      <c r="A35">
        <f ca="1">IF(Tafla1[[#This Row],[Raðtala]]&gt;MAX(Nafnalisti!$S$4:$S$425),"",OFFSET(Nafnalisti!$B$3,MATCH(Tafla1[[#This Row],[Raðtala]],Nafnalisti!$S$4:$S$425,0),-1))</f>
        <v>8</v>
      </c>
      <c r="B35" t="str">
        <f ca="1">IF(Tafla1[[#This Row],[Raðtala]]&gt;MAX(Nafnalisti!$S$4:$S$425),"",OFFSET(Nafnalisti!$B$3,MATCH(Tafla1[[#This Row],[Raðtala]],Nafnalisti!$S$4:$S$425,0),0))</f>
        <v>Loftur Ingi Sveinsson</v>
      </c>
      <c r="C35">
        <f ca="1">IF(Tafla1[[#This Row],[Raðtala]]&gt;MAX(Nafnalisti!$S$4:$S$425),"",OFFSET(Nafnalisti!$B$3,MATCH(Tafla1[[#This Row],[Raðtala]],Nafnalisti!$S$4:$S$425,0),1))</f>
        <v>307.00009999999997</v>
      </c>
      <c r="D35" s="28">
        <f t="shared" ca="1" si="4"/>
        <v>5307.0003419774566</v>
      </c>
      <c r="E35">
        <f t="shared" ca="1" si="5"/>
        <v>29</v>
      </c>
      <c r="F35">
        <f ca="1">IF(Tafla1[[#This Row],[Raðtala]]&gt;MAX(Nafnalisti!$S$4:$S$425),"",OFFSET(Nafnalisti!$B$3,MATCH(Tafla1[[#This Row],[Raðtala]],Nafnalisti!$S$4:$S$425,0),13))</f>
        <v>5</v>
      </c>
      <c r="G35">
        <v>34</v>
      </c>
      <c r="J35" s="6">
        <f ca="1">IF(Tafla1[[#This Row],[Raðtala]]&gt;MAX(Nafnalisti!$T$4:$T$425),"",OFFSET(Nafnalisti!$B$3,MATCH(Tafla1[[#This Row],[Raðtala]],Nafnalisti!$T$4:$T$425,0)-5,-1))</f>
        <v>38</v>
      </c>
      <c r="K35" s="6" t="str">
        <f ca="1">IF(Tafla1[[#This Row],[Raðtala]]&gt;MAX(Nafnalisti!$T$4:$T$425),"",OFFSET(Nafnalisti!$B$3,MATCH(Tafla1[[#This Row],[Raðtala]],Nafnalisti!$T$4:$T$425,0),0))</f>
        <v>Björn - Guðmundur - Kjartan - Sveinbjörn</v>
      </c>
      <c r="L35" s="6">
        <f ca="1">IF(Tafla1[[#This Row],[Raðtala]]&gt;MAX(Nafnalisti!$T$4:$T$425),"",OFFSET(Nafnalisti!$B$3,MATCH(Tafla1[[#This Row],[Raðtala]],Nafnalisti!$T$4:$T$425,0),1))</f>
        <v>591.00009999999997</v>
      </c>
      <c r="M35" s="29">
        <f t="shared" ca="1" si="2"/>
        <v>5591.0008019567395</v>
      </c>
      <c r="N35" s="6">
        <f t="shared" ca="1" si="3"/>
        <v>12</v>
      </c>
      <c r="O35" s="6">
        <f ca="1">IF(Tafla1[[#This Row],[Raðtala]]&gt;MAX(Nafnalisti!$T$4:$T$425),"",OFFSET(Nafnalisti!$B$3,MATCH(Tafla1[[#This Row],[Raðtala]],Nafnalisti!$T$4:$T$425,0),13))</f>
        <v>5</v>
      </c>
    </row>
    <row r="36" spans="1:15" x14ac:dyDescent="0.2">
      <c r="A36">
        <f ca="1">IF(Tafla1[[#This Row],[Raðtala]]&gt;MAX(Nafnalisti!$S$4:$S$425),"",OFFSET(Nafnalisti!$B$3,MATCH(Tafla1[[#This Row],[Raðtala]],Nafnalisti!$S$4:$S$425,0),-1))</f>
        <v>8</v>
      </c>
      <c r="B36" t="str">
        <f ca="1">IF(Tafla1[[#This Row],[Raðtala]]&gt;MAX(Nafnalisti!$S$4:$S$425),"",OFFSET(Nafnalisti!$B$3,MATCH(Tafla1[[#This Row],[Raðtala]],Nafnalisti!$S$4:$S$425,0),0))</f>
        <v>Óskar Sæmundsson</v>
      </c>
      <c r="C36">
        <f ca="1">IF(Tafla1[[#This Row],[Raðtala]]&gt;MAX(Nafnalisti!$S$4:$S$425),"",OFFSET(Nafnalisti!$B$3,MATCH(Tafla1[[#This Row],[Raðtala]],Nafnalisti!$S$4:$S$425,0),1))</f>
        <v>245.0001</v>
      </c>
      <c r="D36" s="28">
        <f t="shared" ca="1" si="4"/>
        <v>6245.0002847095657</v>
      </c>
      <c r="E36">
        <f t="shared" ca="1" si="5"/>
        <v>108</v>
      </c>
      <c r="F36">
        <f ca="1">IF(Tafla1[[#This Row],[Raðtala]]&gt;MAX(Nafnalisti!$S$4:$S$425),"",OFFSET(Nafnalisti!$B$3,MATCH(Tafla1[[#This Row],[Raðtala]],Nafnalisti!$S$4:$S$425,0),13))</f>
        <v>4</v>
      </c>
      <c r="G36">
        <v>35</v>
      </c>
      <c r="J36" s="6">
        <f ca="1">IF(Tafla1[[#This Row],[Raðtala]]&gt;MAX(Nafnalisti!$T$4:$T$425),"",OFFSET(Nafnalisti!$B$3,MATCH(Tafla1[[#This Row],[Raðtala]],Nafnalisti!$T$4:$T$425,0)-5,-1))</f>
        <v>41</v>
      </c>
      <c r="K36" s="6" t="str">
        <f ca="1">IF(Tafla1[[#This Row],[Raðtala]]&gt;MAX(Nafnalisti!$T$4:$T$425),"",OFFSET(Nafnalisti!$B$3,MATCH(Tafla1[[#This Row],[Raðtala]],Nafnalisti!$T$4:$T$425,0),0))</f>
        <v>Ísleifur - Rúnar - Sigurður - Valur</v>
      </c>
      <c r="L36" s="6">
        <f ca="1">IF(Tafla1[[#This Row],[Raðtala]]&gt;MAX(Nafnalisti!$T$4:$T$425),"",OFFSET(Nafnalisti!$B$3,MATCH(Tafla1[[#This Row],[Raðtala]],Nafnalisti!$T$4:$T$425,0),1))</f>
        <v>588.00009999999997</v>
      </c>
      <c r="M36" s="29">
        <f t="shared" ca="1" si="2"/>
        <v>5588.0001470503485</v>
      </c>
      <c r="N36" s="6">
        <f t="shared" ca="1" si="3"/>
        <v>7</v>
      </c>
      <c r="O36" s="6">
        <f ca="1">IF(Tafla1[[#This Row],[Raðtala]]&gt;MAX(Nafnalisti!$T$4:$T$425),"",OFFSET(Nafnalisti!$B$3,MATCH(Tafla1[[#This Row],[Raðtala]],Nafnalisti!$T$4:$T$425,0),13))</f>
        <v>5</v>
      </c>
    </row>
    <row r="37" spans="1:15" x14ac:dyDescent="0.2">
      <c r="A37">
        <f ca="1">IF(Tafla1[[#This Row],[Raðtala]]&gt;MAX(Nafnalisti!$S$4:$S$425),"",OFFSET(Nafnalisti!$B$3,MATCH(Tafla1[[#This Row],[Raðtala]],Nafnalisti!$S$4:$S$425,0),-1))</f>
        <v>9</v>
      </c>
      <c r="B37" t="str">
        <f ca="1">IF(Tafla1[[#This Row],[Raðtala]]&gt;MAX(Nafnalisti!$S$4:$S$425),"",OFFSET(Nafnalisti!$B$3,MATCH(Tafla1[[#This Row],[Raðtala]],Nafnalisti!$S$4:$S$425,0),0))</f>
        <v>Guðjón Sigurðsson</v>
      </c>
      <c r="C37">
        <f ca="1">IF(Tafla1[[#This Row],[Raðtala]]&gt;MAX(Nafnalisti!$S$4:$S$425),"",OFFSET(Nafnalisti!$B$3,MATCH(Tafla1[[#This Row],[Raðtala]],Nafnalisti!$S$4:$S$425,0),1))</f>
        <v>256.00009999999997</v>
      </c>
      <c r="D37" s="28">
        <f t="shared" ca="1" si="4"/>
        <v>6256.000551851831</v>
      </c>
      <c r="E37">
        <f t="shared" ca="1" si="5"/>
        <v>129</v>
      </c>
      <c r="F37">
        <f ca="1">IF(Tafla1[[#This Row],[Raðtala]]&gt;MAX(Nafnalisti!$S$4:$S$425),"",OFFSET(Nafnalisti!$B$3,MATCH(Tafla1[[#This Row],[Raðtala]],Nafnalisti!$S$4:$S$425,0),13))</f>
        <v>4</v>
      </c>
      <c r="G37">
        <v>36</v>
      </c>
      <c r="J37" s="6">
        <f ca="1">IF(Tafla1[[#This Row],[Raðtala]]&gt;MAX(Nafnalisti!$T$4:$T$425),"",OFFSET(Nafnalisti!$B$3,MATCH(Tafla1[[#This Row],[Raðtala]],Nafnalisti!$T$4:$T$425,0)-5,-1))</f>
        <v>42</v>
      </c>
      <c r="K37" s="6" t="str">
        <f ca="1">IF(Tafla1[[#This Row],[Raðtala]]&gt;MAX(Nafnalisti!$T$4:$T$425),"",OFFSET(Nafnalisti!$B$3,MATCH(Tafla1[[#This Row],[Raðtala]],Nafnalisti!$T$4:$T$425,0),0))</f>
        <v>Guðjón - Joao - Yngvi</v>
      </c>
      <c r="L37" s="6">
        <f ca="1">IF(Tafla1[[#This Row],[Raðtala]]&gt;MAX(Nafnalisti!$T$4:$T$425),"",OFFSET(Nafnalisti!$B$3,MATCH(Tafla1[[#This Row],[Raðtala]],Nafnalisti!$T$4:$T$425,0),1))</f>
        <v>633.00009999999997</v>
      </c>
      <c r="M37" s="29">
        <f t="shared" ca="1" si="2"/>
        <v>5633.0006939166478</v>
      </c>
      <c r="N37" s="6">
        <f t="shared" ca="1" si="3"/>
        <v>36</v>
      </c>
      <c r="O37" s="6">
        <f ca="1">IF(Tafla1[[#This Row],[Raðtala]]&gt;MAX(Nafnalisti!$T$4:$T$425),"",OFFSET(Nafnalisti!$B$3,MATCH(Tafla1[[#This Row],[Raðtala]],Nafnalisti!$T$4:$T$425,0),13))</f>
        <v>5</v>
      </c>
    </row>
    <row r="38" spans="1:15" x14ac:dyDescent="0.2">
      <c r="A38">
        <f ca="1">IF(Tafla1[[#This Row],[Raðtala]]&gt;MAX(Nafnalisti!$S$4:$S$425),"",OFFSET(Nafnalisti!$B$3,MATCH(Tafla1[[#This Row],[Raðtala]],Nafnalisti!$S$4:$S$425,0),-1))</f>
        <v>9</v>
      </c>
      <c r="B38" t="str">
        <f ca="1">IF(Tafla1[[#This Row],[Raðtala]]&gt;MAX(Nafnalisti!$S$4:$S$425),"",OFFSET(Nafnalisti!$B$3,MATCH(Tafla1[[#This Row],[Raðtala]],Nafnalisti!$S$4:$S$425,0),0))</f>
        <v>Guðmundur Þór Magnússon</v>
      </c>
      <c r="C38">
        <f ca="1">IF(Tafla1[[#This Row],[Raðtala]]&gt;MAX(Nafnalisti!$S$4:$S$425),"",OFFSET(Nafnalisti!$B$3,MATCH(Tafla1[[#This Row],[Raðtala]],Nafnalisti!$S$4:$S$425,0),1))</f>
        <v>243.0001</v>
      </c>
      <c r="D38" s="28">
        <f t="shared" ca="1" si="4"/>
        <v>6243.0003949582006</v>
      </c>
      <c r="E38">
        <f t="shared" ca="1" si="5"/>
        <v>106</v>
      </c>
      <c r="F38">
        <f ca="1">IF(Tafla1[[#This Row],[Raðtala]]&gt;MAX(Nafnalisti!$S$4:$S$425),"",OFFSET(Nafnalisti!$B$3,MATCH(Tafla1[[#This Row],[Raðtala]],Nafnalisti!$S$4:$S$425,0),13))</f>
        <v>4</v>
      </c>
      <c r="G38">
        <v>37</v>
      </c>
      <c r="J38" s="6">
        <f ca="1">IF(Tafla1[[#This Row],[Raðtala]]&gt;MAX(Nafnalisti!$T$4:$T$425),"",OFFSET(Nafnalisti!$B$3,MATCH(Tafla1[[#This Row],[Raðtala]],Nafnalisti!$T$4:$T$425,0)-5,-1))</f>
        <v>43</v>
      </c>
      <c r="K38" s="6" t="str">
        <f ca="1">IF(Tafla1[[#This Row],[Raðtala]]&gt;MAX(Nafnalisti!$T$4:$T$425),"",OFFSET(Nafnalisti!$B$3,MATCH(Tafla1[[#This Row],[Raðtala]],Nafnalisti!$T$4:$T$425,0),0))</f>
        <v>Ágúst - Geir - Jón - Walter</v>
      </c>
      <c r="L38" s="6">
        <f ca="1">IF(Tafla1[[#This Row],[Raðtala]]&gt;MAX(Nafnalisti!$T$4:$T$425),"",OFFSET(Nafnalisti!$B$3,MATCH(Tafla1[[#This Row],[Raðtala]],Nafnalisti!$T$4:$T$425,0),1))</f>
        <v>496.00009999999997</v>
      </c>
      <c r="M38" s="29">
        <f t="shared" ca="1" si="2"/>
        <v>6496.0003906731681</v>
      </c>
      <c r="N38" s="6">
        <f t="shared" ca="1" si="3"/>
        <v>41</v>
      </c>
      <c r="O38" s="6">
        <f ca="1">IF(Tafla1[[#This Row],[Raðtala]]&gt;MAX(Nafnalisti!$T$4:$T$425),"",OFFSET(Nafnalisti!$B$3,MATCH(Tafla1[[#This Row],[Raðtala]],Nafnalisti!$T$4:$T$425,0),13))</f>
        <v>4</v>
      </c>
    </row>
    <row r="39" spans="1:15" x14ac:dyDescent="0.2">
      <c r="A39">
        <f ca="1">IF(Tafla1[[#This Row],[Raðtala]]&gt;MAX(Nafnalisti!$S$4:$S$425),"",OFFSET(Nafnalisti!$B$3,MATCH(Tafla1[[#This Row],[Raðtala]],Nafnalisti!$S$4:$S$425,0),-1))</f>
        <v>9</v>
      </c>
      <c r="B39" t="str">
        <f ca="1">IF(Tafla1[[#This Row],[Raðtala]]&gt;MAX(Nafnalisti!$S$4:$S$425),"",OFFSET(Nafnalisti!$B$3,MATCH(Tafla1[[#This Row],[Raðtala]],Nafnalisti!$S$4:$S$425,0),0))</f>
        <v>Jens Helgason</v>
      </c>
      <c r="C39">
        <f ca="1">IF(Tafla1[[#This Row],[Raðtala]]&gt;MAX(Nafnalisti!$S$4:$S$425),"",OFFSET(Nafnalisti!$B$3,MATCH(Tafla1[[#This Row],[Raðtala]],Nafnalisti!$S$4:$S$425,0),1))</f>
        <v>186.0001</v>
      </c>
      <c r="D39" s="28">
        <f t="shared" ca="1" si="4"/>
        <v>7186.0004392573464</v>
      </c>
      <c r="E39">
        <f t="shared" ca="1" si="5"/>
        <v>151</v>
      </c>
      <c r="F39">
        <f ca="1">IF(Tafla1[[#This Row],[Raðtala]]&gt;MAX(Nafnalisti!$S$4:$S$425),"",OFFSET(Nafnalisti!$B$3,MATCH(Tafla1[[#This Row],[Raðtala]],Nafnalisti!$S$4:$S$425,0),13))</f>
        <v>3</v>
      </c>
      <c r="G39">
        <v>38</v>
      </c>
      <c r="J39" s="6">
        <f ca="1">IF(Tafla1[[#This Row],[Raðtala]]&gt;MAX(Nafnalisti!$T$4:$T$425),"",OFFSET(Nafnalisti!$B$3,MATCH(Tafla1[[#This Row],[Raðtala]],Nafnalisti!$T$4:$T$425,0)-5,-1))</f>
        <v>46</v>
      </c>
      <c r="K39" s="6" t="str">
        <f ca="1">IF(Tafla1[[#This Row],[Raðtala]]&gt;MAX(Nafnalisti!$T$4:$T$425),"",OFFSET(Nafnalisti!$B$3,MATCH(Tafla1[[#This Row],[Raðtala]],Nafnalisti!$T$4:$T$425,0),0))</f>
        <v>Gísli - Hjalti - Jón P - Jón K - Sigurbjörn</v>
      </c>
      <c r="L39" s="6">
        <f ca="1">IF(Tafla1[[#This Row],[Raðtala]]&gt;MAX(Nafnalisti!$T$4:$T$425),"",OFFSET(Nafnalisti!$B$3,MATCH(Tafla1[[#This Row],[Raðtala]],Nafnalisti!$T$4:$T$425,0),1))</f>
        <v>598.00009999999997</v>
      </c>
      <c r="M39" s="29">
        <f t="shared" ca="1" si="2"/>
        <v>5598.0004059012417</v>
      </c>
      <c r="N39" s="6">
        <f t="shared" ca="1" si="3"/>
        <v>19</v>
      </c>
      <c r="O39" s="6">
        <f ca="1">IF(Tafla1[[#This Row],[Raðtala]]&gt;MAX(Nafnalisti!$T$4:$T$425),"",OFFSET(Nafnalisti!$B$3,MATCH(Tafla1[[#This Row],[Raðtala]],Nafnalisti!$T$4:$T$425,0),13))</f>
        <v>5</v>
      </c>
    </row>
    <row r="40" spans="1:15" x14ac:dyDescent="0.2">
      <c r="A40">
        <f ca="1">IF(Tafla1[[#This Row],[Raðtala]]&gt;MAX(Nafnalisti!$S$4:$S$425),"",OFFSET(Nafnalisti!$B$3,MATCH(Tafla1[[#This Row],[Raðtala]],Nafnalisti!$S$4:$S$425,0),-1))</f>
        <v>9</v>
      </c>
      <c r="B40" t="str">
        <f ca="1">IF(Tafla1[[#This Row],[Raðtala]]&gt;MAX(Nafnalisti!$S$4:$S$425),"",OFFSET(Nafnalisti!$B$3,MATCH(Tafla1[[#This Row],[Raðtala]],Nafnalisti!$S$4:$S$425,0),0))</f>
        <v>Sverrir Sverrisson</v>
      </c>
      <c r="C40">
        <f ca="1">IF(Tafla1[[#This Row],[Raðtala]]&gt;MAX(Nafnalisti!$S$4:$S$425),"",OFFSET(Nafnalisti!$B$3,MATCH(Tafla1[[#This Row],[Raðtala]],Nafnalisti!$S$4:$S$425,0),1))</f>
        <v>310.00009999999997</v>
      </c>
      <c r="D40" s="28">
        <f t="shared" ca="1" si="4"/>
        <v>5310.0003859797152</v>
      </c>
      <c r="E40">
        <f t="shared" ca="1" si="5"/>
        <v>47</v>
      </c>
      <c r="F40">
        <f ca="1">IF(Tafla1[[#This Row],[Raðtala]]&gt;MAX(Nafnalisti!$S$4:$S$425),"",OFFSET(Nafnalisti!$B$3,MATCH(Tafla1[[#This Row],[Raðtala]],Nafnalisti!$S$4:$S$425,0),13))</f>
        <v>5</v>
      </c>
      <c r="G40">
        <v>39</v>
      </c>
      <c r="J40" s="6">
        <f ca="1">IF(Tafla1[[#This Row],[Raðtala]]&gt;MAX(Nafnalisti!$T$4:$T$425),"",OFFSET(Nafnalisti!$B$3,MATCH(Tafla1[[#This Row],[Raðtala]],Nafnalisti!$T$4:$T$425,0)-5,-1))</f>
        <v>50</v>
      </c>
      <c r="K40" s="6" t="str">
        <f ca="1">IF(Tafla1[[#This Row],[Raðtala]]&gt;MAX(Nafnalisti!$T$4:$T$425),"",OFFSET(Nafnalisti!$B$3,MATCH(Tafla1[[#This Row],[Raðtala]],Nafnalisti!$T$4:$T$425,0),0))</f>
        <v>Ingi - Jón - Kristján - Steinþór</v>
      </c>
      <c r="L40" s="6">
        <f ca="1">IF(Tafla1[[#This Row],[Raðtala]]&gt;MAX(Nafnalisti!$T$4:$T$425),"",OFFSET(Nafnalisti!$B$3,MATCH(Tafla1[[#This Row],[Raðtala]],Nafnalisti!$T$4:$T$425,0),1))</f>
        <v>601.00009999999997</v>
      </c>
      <c r="M40" s="29">
        <f t="shared" ca="1" si="2"/>
        <v>5601.0002133461876</v>
      </c>
      <c r="N40" s="6">
        <f t="shared" ca="1" si="3"/>
        <v>22</v>
      </c>
      <c r="O40" s="6">
        <f ca="1">IF(Tafla1[[#This Row],[Raðtala]]&gt;MAX(Nafnalisti!$T$4:$T$425),"",OFFSET(Nafnalisti!$B$3,MATCH(Tafla1[[#This Row],[Raðtala]],Nafnalisti!$T$4:$T$425,0),13))</f>
        <v>5</v>
      </c>
    </row>
    <row r="41" spans="1:15" x14ac:dyDescent="0.2">
      <c r="A41">
        <f ca="1">IF(Tafla1[[#This Row],[Raðtala]]&gt;MAX(Nafnalisti!$S$4:$S$425),"",OFFSET(Nafnalisti!$B$3,MATCH(Tafla1[[#This Row],[Raðtala]],Nafnalisti!$S$4:$S$425,0),-1))</f>
        <v>9</v>
      </c>
      <c r="B41" t="str">
        <f ca="1">IF(Tafla1[[#This Row],[Raðtala]]&gt;MAX(Nafnalisti!$S$4:$S$425),"",OFFSET(Nafnalisti!$B$3,MATCH(Tafla1[[#This Row],[Raðtala]],Nafnalisti!$S$4:$S$425,0),0))</f>
        <v>Tryggvi Pálsson</v>
      </c>
      <c r="C41" t="str">
        <f ca="1">IF(Tafla1[[#This Row],[Raðtala]]&gt;MAX(Nafnalisti!$S$4:$S$425),"",OFFSET(Nafnalisti!$B$3,MATCH(Tafla1[[#This Row],[Raðtala]],Nafnalisti!$S$4:$S$425,0),1))</f>
        <v/>
      </c>
      <c r="D41" s="28" t="str">
        <f t="shared" ca="1" si="4"/>
        <v/>
      </c>
      <c r="E41" t="str">
        <f t="shared" ca="1" si="5"/>
        <v/>
      </c>
      <c r="F41">
        <f ca="1">IF(Tafla1[[#This Row],[Raðtala]]&gt;MAX(Nafnalisti!$S$4:$S$425),"",OFFSET(Nafnalisti!$B$3,MATCH(Tafla1[[#This Row],[Raðtala]],Nafnalisti!$S$4:$S$425,0),13))</f>
        <v>0</v>
      </c>
      <c r="G41">
        <v>40</v>
      </c>
      <c r="J41" s="6">
        <f ca="1">IF(Tafla1[[#This Row],[Raðtala]]&gt;MAX(Nafnalisti!$T$4:$T$425),"",OFFSET(Nafnalisti!$B$3,MATCH(Tafla1[[#This Row],[Raðtala]],Nafnalisti!$T$4:$T$425,0)-5,-1))</f>
        <v>54</v>
      </c>
      <c r="K41" s="6" t="str">
        <f ca="1">IF(Tafla1[[#This Row],[Raðtala]]&gt;MAX(Nafnalisti!$T$4:$T$425),"",OFFSET(Nafnalisti!$B$3,MATCH(Tafla1[[#This Row],[Raðtala]],Nafnalisti!$T$4:$T$425,0),0))</f>
        <v>Guðmundur - Hjörtur - Magnús - Jón K - Jón V</v>
      </c>
      <c r="L41" s="6">
        <f ca="1">IF(Tafla1[[#This Row],[Raðtala]]&gt;MAX(Nafnalisti!$T$4:$T$425),"",OFFSET(Nafnalisti!$B$3,MATCH(Tafla1[[#This Row],[Raðtala]],Nafnalisti!$T$4:$T$425,0),1))</f>
        <v>496.00009999999997</v>
      </c>
      <c r="M41" s="29">
        <f t="shared" ca="1" si="2"/>
        <v>6496.0002236165265</v>
      </c>
      <c r="N41" s="6">
        <f t="shared" ca="1" si="3"/>
        <v>40</v>
      </c>
      <c r="O41" s="6">
        <f ca="1">IF(Tafla1[[#This Row],[Raðtala]]&gt;MAX(Nafnalisti!$T$4:$T$425),"",OFFSET(Nafnalisti!$B$3,MATCH(Tafla1[[#This Row],[Raðtala]],Nafnalisti!$T$4:$T$425,0),13))</f>
        <v>4</v>
      </c>
    </row>
    <row r="42" spans="1:15" x14ac:dyDescent="0.2">
      <c r="A42">
        <f ca="1">IF(Tafla1[[#This Row],[Raðtala]]&gt;MAX(Nafnalisti!$S$4:$S$425),"",OFFSET(Nafnalisti!$B$3,MATCH(Tafla1[[#This Row],[Raðtala]],Nafnalisti!$S$4:$S$425,0),-1))</f>
        <v>10</v>
      </c>
      <c r="B42" t="str">
        <f ca="1">IF(Tafla1[[#This Row],[Raðtala]]&gt;MAX(Nafnalisti!$S$4:$S$425),"",OFFSET(Nafnalisti!$B$3,MATCH(Tafla1[[#This Row],[Raðtala]],Nafnalisti!$S$4:$S$425,0),0))</f>
        <v>Henning Haraldsson</v>
      </c>
      <c r="C42">
        <f ca="1">IF(Tafla1[[#This Row],[Raðtala]]&gt;MAX(Nafnalisti!$S$4:$S$425),"",OFFSET(Nafnalisti!$B$3,MATCH(Tafla1[[#This Row],[Raðtala]],Nafnalisti!$S$4:$S$425,0),1))</f>
        <v>313.00009999999997</v>
      </c>
      <c r="D42" s="28">
        <f t="shared" ca="1" si="4"/>
        <v>5313.0004393539784</v>
      </c>
      <c r="E42">
        <f t="shared" ca="1" si="5"/>
        <v>62</v>
      </c>
      <c r="F42">
        <f ca="1">IF(Tafla1[[#This Row],[Raðtala]]&gt;MAX(Nafnalisti!$S$4:$S$425),"",OFFSET(Nafnalisti!$B$3,MATCH(Tafla1[[#This Row],[Raðtala]],Nafnalisti!$S$4:$S$425,0),13))</f>
        <v>5</v>
      </c>
      <c r="G42">
        <v>41</v>
      </c>
      <c r="J42" s="6">
        <f ca="1">IF(Tafla1[[#This Row],[Raðtala]]&gt;MAX(Nafnalisti!$T$4:$T$425),"",OFFSET(Nafnalisti!$B$3,MATCH(Tafla1[[#This Row],[Raðtala]],Nafnalisti!$T$4:$T$425,0)-5,-1))</f>
        <v>63</v>
      </c>
      <c r="K42" s="6" t="str">
        <f ca="1">IF(Tafla1[[#This Row],[Raðtala]]&gt;MAX(Nafnalisti!$T$4:$T$425),"",OFFSET(Nafnalisti!$B$3,MATCH(Tafla1[[#This Row],[Raðtala]],Nafnalisti!$T$4:$T$425,0),0))</f>
        <v>Hlynur - Óliver - Trausti - Valur</v>
      </c>
      <c r="L42" s="6">
        <f ca="1">IF(Tafla1[[#This Row],[Raðtala]]&gt;MAX(Nafnalisti!$T$4:$T$425),"",OFFSET(Nafnalisti!$B$3,MATCH(Tafla1[[#This Row],[Raðtala]],Nafnalisti!$T$4:$T$425,0),1))</f>
        <v>593.00009999999997</v>
      </c>
      <c r="M42" s="29">
        <f t="shared" ca="1" si="2"/>
        <v>5593.0003215015549</v>
      </c>
      <c r="N42" s="6">
        <f t="shared" ca="1" si="3"/>
        <v>15</v>
      </c>
      <c r="O42" s="6">
        <f ca="1">IF(Tafla1[[#This Row],[Raðtala]]&gt;MAX(Nafnalisti!$T$4:$T$425),"",OFFSET(Nafnalisti!$B$3,MATCH(Tafla1[[#This Row],[Raðtala]],Nafnalisti!$T$4:$T$425,0),13))</f>
        <v>5</v>
      </c>
    </row>
    <row r="43" spans="1:15" x14ac:dyDescent="0.2">
      <c r="A43">
        <f ca="1">IF(Tafla1[[#This Row],[Raðtala]]&gt;MAX(Nafnalisti!$S$4:$S$425),"",OFFSET(Nafnalisti!$B$3,MATCH(Tafla1[[#This Row],[Raðtala]],Nafnalisti!$S$4:$S$425,0),-1))</f>
        <v>10</v>
      </c>
      <c r="B43" t="str">
        <f ca="1">IF(Tafla1[[#This Row],[Raðtala]]&gt;MAX(Nafnalisti!$S$4:$S$425),"",OFFSET(Nafnalisti!$B$3,MATCH(Tafla1[[#This Row],[Raðtala]],Nafnalisti!$S$4:$S$425,0),0))</f>
        <v>Oddur Ólafsson</v>
      </c>
      <c r="C43">
        <f ca="1">IF(Tafla1[[#This Row],[Raðtala]]&gt;MAX(Nafnalisti!$S$4:$S$425),"",OFFSET(Nafnalisti!$B$3,MATCH(Tafla1[[#This Row],[Raðtala]],Nafnalisti!$S$4:$S$425,0),1))</f>
        <v>320.00009999999997</v>
      </c>
      <c r="D43" s="28">
        <f t="shared" ca="1" si="4"/>
        <v>5320.0009658516274</v>
      </c>
      <c r="E43">
        <f t="shared" ca="1" si="5"/>
        <v>80</v>
      </c>
      <c r="F43">
        <f ca="1">IF(Tafla1[[#This Row],[Raðtala]]&gt;MAX(Nafnalisti!$S$4:$S$425),"",OFFSET(Nafnalisti!$B$3,MATCH(Tafla1[[#This Row],[Raðtala]],Nafnalisti!$S$4:$S$425,0),13))</f>
        <v>5</v>
      </c>
      <c r="G43">
        <v>42</v>
      </c>
      <c r="J43" s="6">
        <f ca="1">IF(Tafla1[[#This Row],[Raðtala]]&gt;MAX(Nafnalisti!$T$4:$T$425),"",OFFSET(Nafnalisti!$B$3,MATCH(Tafla1[[#This Row],[Raðtala]],Nafnalisti!$T$4:$T$425,0)-5,-1))</f>
        <v>65</v>
      </c>
      <c r="K43" s="6" t="str">
        <f ca="1">IF(Tafla1[[#This Row],[Raðtala]]&gt;MAX(Nafnalisti!$T$4:$T$425),"",OFFSET(Nafnalisti!$B$3,MATCH(Tafla1[[#This Row],[Raðtala]],Nafnalisti!$T$4:$T$425,0),0))</f>
        <v>Ásgeir I - Ásgeir N - Einar - Elliði</v>
      </c>
      <c r="L43" s="6">
        <f ca="1">IF(Tafla1[[#This Row],[Raðtala]]&gt;MAX(Nafnalisti!$T$4:$T$425),"",OFFSET(Nafnalisti!$B$3,MATCH(Tafla1[[#This Row],[Raðtala]],Nafnalisti!$T$4:$T$425,0),1))</f>
        <v>597.00009999999997</v>
      </c>
      <c r="M43" s="29">
        <f t="shared" ca="1" si="2"/>
        <v>5597.0010781940964</v>
      </c>
      <c r="N43" s="6">
        <f t="shared" ca="1" si="3"/>
        <v>18</v>
      </c>
      <c r="O43" s="6">
        <f ca="1">IF(Tafla1[[#This Row],[Raðtala]]&gt;MAX(Nafnalisti!$T$4:$T$425),"",OFFSET(Nafnalisti!$B$3,MATCH(Tafla1[[#This Row],[Raðtala]],Nafnalisti!$T$4:$T$425,0),13))</f>
        <v>5</v>
      </c>
    </row>
    <row r="44" spans="1:15" x14ac:dyDescent="0.2">
      <c r="A44">
        <f ca="1">IF(Tafla1[[#This Row],[Raðtala]]&gt;MAX(Nafnalisti!$S$4:$S$425),"",OFFSET(Nafnalisti!$B$3,MATCH(Tafla1[[#This Row],[Raðtala]],Nafnalisti!$S$4:$S$425,0),-1))</f>
        <v>10</v>
      </c>
      <c r="B44" t="str">
        <f ca="1">IF(Tafla1[[#This Row],[Raðtala]]&gt;MAX(Nafnalisti!$S$4:$S$425),"",OFFSET(Nafnalisti!$B$3,MATCH(Tafla1[[#This Row],[Raðtala]],Nafnalisti!$S$4:$S$425,0),0))</f>
        <v>Sigurjón Þ. Sigurjónsson</v>
      </c>
      <c r="C44">
        <f ca="1">IF(Tafla1[[#This Row],[Raðtala]]&gt;MAX(Nafnalisti!$S$4:$S$425),"",OFFSET(Nafnalisti!$B$3,MATCH(Tafla1[[#This Row],[Raðtala]],Nafnalisti!$S$4:$S$425,0),1))</f>
        <v>310.00009999999997</v>
      </c>
      <c r="D44" s="28">
        <f t="shared" ca="1" si="4"/>
        <v>5310.0008443497381</v>
      </c>
      <c r="E44">
        <f t="shared" ca="1" si="5"/>
        <v>48</v>
      </c>
      <c r="F44">
        <f ca="1">IF(Tafla1[[#This Row],[Raðtala]]&gt;MAX(Nafnalisti!$S$4:$S$425),"",OFFSET(Nafnalisti!$B$3,MATCH(Tafla1[[#This Row],[Raðtala]],Nafnalisti!$S$4:$S$425,0),13))</f>
        <v>5</v>
      </c>
      <c r="G44">
        <v>43</v>
      </c>
      <c r="J44" s="6">
        <f ca="1">IF(Tafla1[[#This Row],[Raðtala]]&gt;MAX(Nafnalisti!$T$4:$T$425),"",OFFSET(Nafnalisti!$B$3,MATCH(Tafla1[[#This Row],[Raðtala]],Nafnalisti!$T$4:$T$425,0)-5,-1))</f>
        <v>70</v>
      </c>
      <c r="K44" s="6" t="str">
        <f ca="1">IF(Tafla1[[#This Row],[Raðtala]]&gt;MAX(Nafnalisti!$T$4:$T$425),"",OFFSET(Nafnalisti!$B$3,MATCH(Tafla1[[#This Row],[Raðtala]],Nafnalisti!$T$4:$T$425,0),0))</f>
        <v>Hilmar - Halldór - Sigurjón - Þorbjörn</v>
      </c>
      <c r="L44" s="6">
        <f ca="1">IF(Tafla1[[#This Row],[Raðtala]]&gt;MAX(Nafnalisti!$T$4:$T$425),"",OFFSET(Nafnalisti!$B$3,MATCH(Tafla1[[#This Row],[Raðtala]],Nafnalisti!$T$4:$T$425,0),1))</f>
        <v>605.00009999999997</v>
      </c>
      <c r="M44" s="29">
        <f t="shared" ca="1" si="2"/>
        <v>5605.0005567876533</v>
      </c>
      <c r="N44" s="6">
        <f t="shared" ca="1" si="3"/>
        <v>27</v>
      </c>
      <c r="O44" s="6">
        <f ca="1">IF(Tafla1[[#This Row],[Raðtala]]&gt;MAX(Nafnalisti!$T$4:$T$425),"",OFFSET(Nafnalisti!$B$3,MATCH(Tafla1[[#This Row],[Raðtala]],Nafnalisti!$T$4:$T$425,0),13))</f>
        <v>5</v>
      </c>
    </row>
    <row r="45" spans="1:15" x14ac:dyDescent="0.2">
      <c r="A45">
        <f ca="1">IF(Tafla1[[#This Row],[Raðtala]]&gt;MAX(Nafnalisti!$S$4:$S$425),"",OFFSET(Nafnalisti!$B$3,MATCH(Tafla1[[#This Row],[Raðtala]],Nafnalisti!$S$4:$S$425,0),-1))</f>
        <v>11</v>
      </c>
      <c r="B45" t="str">
        <f ca="1">IF(Tafla1[[#This Row],[Raðtala]]&gt;MAX(Nafnalisti!$S$4:$S$425),"",OFFSET(Nafnalisti!$B$3,MATCH(Tafla1[[#This Row],[Raðtala]],Nafnalisti!$S$4:$S$425,0),0))</f>
        <v>Cristian Þorkelsson</v>
      </c>
      <c r="C45">
        <f ca="1">IF(Tafla1[[#This Row],[Raðtala]]&gt;MAX(Nafnalisti!$S$4:$S$425),"",OFFSET(Nafnalisti!$B$3,MATCH(Tafla1[[#This Row],[Raðtala]],Nafnalisti!$S$4:$S$425,0),1))</f>
        <v>180.0001</v>
      </c>
      <c r="D45" s="28">
        <f t="shared" ca="1" si="4"/>
        <v>7180.0005096573905</v>
      </c>
      <c r="E45">
        <f t="shared" ca="1" si="5"/>
        <v>146</v>
      </c>
      <c r="F45">
        <f ca="1">IF(Tafla1[[#This Row],[Raðtala]]&gt;MAX(Nafnalisti!$S$4:$S$425),"",OFFSET(Nafnalisti!$B$3,MATCH(Tafla1[[#This Row],[Raðtala]],Nafnalisti!$S$4:$S$425,0),13))</f>
        <v>3</v>
      </c>
      <c r="G45">
        <v>44</v>
      </c>
      <c r="J45" s="6" t="str">
        <f ca="1">IF(Tafla1[[#This Row],[Raðtala]]&gt;MAX(Nafnalisti!$T$4:$T$425),"",OFFSET(Nafnalisti!$B$3,MATCH(Tafla1[[#This Row],[Raðtala]],Nafnalisti!$T$4:$T$425,0)-5,-1))</f>
        <v/>
      </c>
      <c r="K45" s="6" t="str">
        <f ca="1">IF(Tafla1[[#This Row],[Raðtala]]&gt;MAX(Nafnalisti!$T$4:$T$425),"",OFFSET(Nafnalisti!$B$3,MATCH(Tafla1[[#This Row],[Raðtala]],Nafnalisti!$T$4:$T$425,0),0))</f>
        <v/>
      </c>
      <c r="L45" s="6" t="str">
        <f ca="1">IF(Tafla1[[#This Row],[Raðtala]]&gt;MAX(Nafnalisti!$T$4:$T$425),"",OFFSET(Nafnalisti!$B$3,MATCH(Tafla1[[#This Row],[Raðtala]],Nafnalisti!$T$4:$T$425,0),1))</f>
        <v/>
      </c>
      <c r="M45" s="29" t="str">
        <f t="shared" ca="1" si="2"/>
        <v/>
      </c>
      <c r="N45" s="6" t="str">
        <f t="shared" ca="1" si="3"/>
        <v/>
      </c>
      <c r="O45" s="6" t="str">
        <f ca="1">IF(Tafla1[[#This Row],[Raðtala]]&gt;MAX(Nafnalisti!$T$4:$T$425),"",OFFSET(Nafnalisti!$B$3,MATCH(Tafla1[[#This Row],[Raðtala]],Nafnalisti!$T$4:$T$425,0),13))</f>
        <v/>
      </c>
    </row>
    <row r="46" spans="1:15" x14ac:dyDescent="0.2">
      <c r="A46">
        <f ca="1">IF(Tafla1[[#This Row],[Raðtala]]&gt;MAX(Nafnalisti!$S$4:$S$425),"",OFFSET(Nafnalisti!$B$3,MATCH(Tafla1[[#This Row],[Raðtala]],Nafnalisti!$S$4:$S$425,0),-1))</f>
        <v>11</v>
      </c>
      <c r="B46" t="str">
        <f ca="1">IF(Tafla1[[#This Row],[Raðtala]]&gt;MAX(Nafnalisti!$S$4:$S$425),"",OFFSET(Nafnalisti!$B$3,MATCH(Tafla1[[#This Row],[Raðtala]],Nafnalisti!$S$4:$S$425,0),0))</f>
        <v>Reynir Baldursson</v>
      </c>
      <c r="C46">
        <f ca="1">IF(Tafla1[[#This Row],[Raðtala]]&gt;MAX(Nafnalisti!$S$4:$S$425),"",OFFSET(Nafnalisti!$B$3,MATCH(Tafla1[[#This Row],[Raðtala]],Nafnalisti!$S$4:$S$425,0),1))</f>
        <v>177.0001</v>
      </c>
      <c r="D46" s="28">
        <f t="shared" ca="1" si="4"/>
        <v>7177.000650886469</v>
      </c>
      <c r="E46">
        <f t="shared" ca="1" si="5"/>
        <v>144</v>
      </c>
      <c r="F46">
        <f ca="1">IF(Tafla1[[#This Row],[Raðtala]]&gt;MAX(Nafnalisti!$S$4:$S$425),"",OFFSET(Nafnalisti!$B$3,MATCH(Tafla1[[#This Row],[Raðtala]],Nafnalisti!$S$4:$S$425,0),13))</f>
        <v>3</v>
      </c>
      <c r="G46">
        <v>45</v>
      </c>
      <c r="J46" s="6" t="str">
        <f ca="1">IF(Tafla1[[#This Row],[Raðtala]]&gt;MAX(Nafnalisti!$T$4:$T$425),"",OFFSET(Nafnalisti!$B$3,MATCH(Tafla1[[#This Row],[Raðtala]],Nafnalisti!$T$4:$T$425,0)-5,-1))</f>
        <v/>
      </c>
      <c r="K46" s="6" t="str">
        <f ca="1">IF(Tafla1[[#This Row],[Raðtala]]&gt;MAX(Nafnalisti!$T$4:$T$425),"",OFFSET(Nafnalisti!$B$3,MATCH(Tafla1[[#This Row],[Raðtala]],Nafnalisti!$T$4:$T$425,0),0))</f>
        <v/>
      </c>
      <c r="L46" s="6" t="str">
        <f ca="1">IF(Tafla1[[#This Row],[Raðtala]]&gt;MAX(Nafnalisti!$T$4:$T$425),"",OFFSET(Nafnalisti!$B$3,MATCH(Tafla1[[#This Row],[Raðtala]],Nafnalisti!$T$4:$T$425,0),1))</f>
        <v/>
      </c>
      <c r="M46" s="29" t="str">
        <f t="shared" ca="1" si="2"/>
        <v/>
      </c>
      <c r="N46" s="6" t="str">
        <f t="shared" ca="1" si="3"/>
        <v/>
      </c>
      <c r="O46" s="6" t="str">
        <f ca="1">IF(Tafla1[[#This Row],[Raðtala]]&gt;MAX(Nafnalisti!$T$4:$T$425),"",OFFSET(Nafnalisti!$B$3,MATCH(Tafla1[[#This Row],[Raðtala]],Nafnalisti!$T$4:$T$425,0),13))</f>
        <v/>
      </c>
    </row>
    <row r="47" spans="1:15" x14ac:dyDescent="0.2">
      <c r="A47">
        <f ca="1">IF(Tafla1[[#This Row],[Raðtala]]&gt;MAX(Nafnalisti!$S$4:$S$425),"",OFFSET(Nafnalisti!$B$3,MATCH(Tafla1[[#This Row],[Raðtala]],Nafnalisti!$S$4:$S$425,0),-1))</f>
        <v>11</v>
      </c>
      <c r="B47" t="str">
        <f ca="1">IF(Tafla1[[#This Row],[Raðtala]]&gt;MAX(Nafnalisti!$S$4:$S$425),"",OFFSET(Nafnalisti!$B$3,MATCH(Tafla1[[#This Row],[Raðtala]],Nafnalisti!$S$4:$S$425,0),0))</f>
        <v>Steinar Ágústsson</v>
      </c>
      <c r="C47">
        <f ca="1">IF(Tafla1[[#This Row],[Raðtala]]&gt;MAX(Nafnalisti!$S$4:$S$425),"",OFFSET(Nafnalisti!$B$3,MATCH(Tafla1[[#This Row],[Raðtala]],Nafnalisti!$S$4:$S$425,0),1))</f>
        <v>187.0001</v>
      </c>
      <c r="D47" s="28">
        <f t="shared" ca="1" si="4"/>
        <v>7187.0002048680071</v>
      </c>
      <c r="E47">
        <f t="shared" ca="1" si="5"/>
        <v>152</v>
      </c>
      <c r="F47">
        <f ca="1">IF(Tafla1[[#This Row],[Raðtala]]&gt;MAX(Nafnalisti!$S$4:$S$425),"",OFFSET(Nafnalisti!$B$3,MATCH(Tafla1[[#This Row],[Raðtala]],Nafnalisti!$S$4:$S$425,0),13))</f>
        <v>3</v>
      </c>
      <c r="G47">
        <v>46</v>
      </c>
      <c r="J47" s="6" t="str">
        <f ca="1">IF(Tafla1[[#This Row],[Raðtala]]&gt;MAX(Nafnalisti!$T$4:$T$425),"",OFFSET(Nafnalisti!$B$3,MATCH(Tafla1[[#This Row],[Raðtala]],Nafnalisti!$T$4:$T$425,0)-5,-1))</f>
        <v/>
      </c>
      <c r="K47" s="6" t="str">
        <f ca="1">IF(Tafla1[[#This Row],[Raðtala]]&gt;MAX(Nafnalisti!$T$4:$T$425),"",OFFSET(Nafnalisti!$B$3,MATCH(Tafla1[[#This Row],[Raðtala]],Nafnalisti!$T$4:$T$425,0),0))</f>
        <v/>
      </c>
      <c r="L47" s="6" t="str">
        <f ca="1">IF(Tafla1[[#This Row],[Raðtala]]&gt;MAX(Nafnalisti!$T$4:$T$425),"",OFFSET(Nafnalisti!$B$3,MATCH(Tafla1[[#This Row],[Raðtala]],Nafnalisti!$T$4:$T$425,0),1))</f>
        <v/>
      </c>
      <c r="M47" s="29" t="str">
        <f t="shared" ca="1" si="2"/>
        <v/>
      </c>
      <c r="N47" s="6" t="str">
        <f t="shared" ca="1" si="3"/>
        <v/>
      </c>
      <c r="O47" s="6" t="str">
        <f ca="1">IF(Tafla1[[#This Row],[Raðtala]]&gt;MAX(Nafnalisti!$T$4:$T$425),"",OFFSET(Nafnalisti!$B$3,MATCH(Tafla1[[#This Row],[Raðtala]],Nafnalisti!$T$4:$T$425,0),13))</f>
        <v/>
      </c>
    </row>
    <row r="48" spans="1:15" x14ac:dyDescent="0.2">
      <c r="A48">
        <f ca="1">IF(Tafla1[[#This Row],[Raðtala]]&gt;MAX(Nafnalisti!$S$4:$S$425),"",OFFSET(Nafnalisti!$B$3,MATCH(Tafla1[[#This Row],[Raðtala]],Nafnalisti!$S$4:$S$425,0),-1))</f>
        <v>11</v>
      </c>
      <c r="B48" t="str">
        <f ca="1">IF(Tafla1[[#This Row],[Raðtala]]&gt;MAX(Nafnalisti!$S$4:$S$425),"",OFFSET(Nafnalisti!$B$3,MATCH(Tafla1[[#This Row],[Raðtala]],Nafnalisti!$S$4:$S$425,0),0))</f>
        <v>Steinar Þórisson</v>
      </c>
      <c r="C48">
        <f ca="1">IF(Tafla1[[#This Row],[Raðtala]]&gt;MAX(Nafnalisti!$S$4:$S$425),"",OFFSET(Nafnalisti!$B$3,MATCH(Tafla1[[#This Row],[Raðtala]],Nafnalisti!$S$4:$S$425,0),1))</f>
        <v>198.0001</v>
      </c>
      <c r="D48" s="28">
        <f t="shared" ca="1" si="4"/>
        <v>7198.0004528352647</v>
      </c>
      <c r="E48">
        <f t="shared" ca="1" si="5"/>
        <v>165</v>
      </c>
      <c r="F48">
        <f ca="1">IF(Tafla1[[#This Row],[Raðtala]]&gt;MAX(Nafnalisti!$S$4:$S$425),"",OFFSET(Nafnalisti!$B$3,MATCH(Tafla1[[#This Row],[Raðtala]],Nafnalisti!$S$4:$S$425,0),13))</f>
        <v>3</v>
      </c>
      <c r="G48">
        <v>47</v>
      </c>
      <c r="J48" s="6" t="str">
        <f ca="1">IF(Tafla1[[#This Row],[Raðtala]]&gt;MAX(Nafnalisti!$T$4:$T$425),"",OFFSET(Nafnalisti!$B$3,MATCH(Tafla1[[#This Row],[Raðtala]],Nafnalisti!$T$4:$T$425,0)-5,-1))</f>
        <v/>
      </c>
      <c r="K48" s="6" t="str">
        <f ca="1">IF(Tafla1[[#This Row],[Raðtala]]&gt;MAX(Nafnalisti!$T$4:$T$425),"",OFFSET(Nafnalisti!$B$3,MATCH(Tafla1[[#This Row],[Raðtala]],Nafnalisti!$T$4:$T$425,0),0))</f>
        <v/>
      </c>
      <c r="L48" s="6" t="str">
        <f ca="1">IF(Tafla1[[#This Row],[Raðtala]]&gt;MAX(Nafnalisti!$T$4:$T$425),"",OFFSET(Nafnalisti!$B$3,MATCH(Tafla1[[#This Row],[Raðtala]],Nafnalisti!$T$4:$T$425,0),1))</f>
        <v/>
      </c>
      <c r="M48" s="29" t="str">
        <f t="shared" ca="1" si="2"/>
        <v/>
      </c>
      <c r="N48" s="6" t="str">
        <f t="shared" ca="1" si="3"/>
        <v/>
      </c>
      <c r="O48" s="6" t="str">
        <f ca="1">IF(Tafla1[[#This Row],[Raðtala]]&gt;MAX(Nafnalisti!$T$4:$T$425),"",OFFSET(Nafnalisti!$B$3,MATCH(Tafla1[[#This Row],[Raðtala]],Nafnalisti!$T$4:$T$425,0),13))</f>
        <v/>
      </c>
    </row>
    <row r="49" spans="1:15" x14ac:dyDescent="0.2">
      <c r="A49">
        <f ca="1">IF(Tafla1[[#This Row],[Raðtala]]&gt;MAX(Nafnalisti!$S$4:$S$425),"",OFFSET(Nafnalisti!$B$3,MATCH(Tafla1[[#This Row],[Raðtala]],Nafnalisti!$S$4:$S$425,0),-1))</f>
        <v>12</v>
      </c>
      <c r="B49" t="str">
        <f ca="1">IF(Tafla1[[#This Row],[Raðtala]]&gt;MAX(Nafnalisti!$S$4:$S$425),"",OFFSET(Nafnalisti!$B$3,MATCH(Tafla1[[#This Row],[Raðtala]],Nafnalisti!$S$4:$S$425,0),0))</f>
        <v>Bragi Már Bragason</v>
      </c>
      <c r="C49">
        <f ca="1">IF(Tafla1[[#This Row],[Raðtala]]&gt;MAX(Nafnalisti!$S$4:$S$425),"",OFFSET(Nafnalisti!$B$3,MATCH(Tafla1[[#This Row],[Raðtala]],Nafnalisti!$S$4:$S$425,0),1))</f>
        <v>319.00009999999997</v>
      </c>
      <c r="D49" s="28">
        <f t="shared" ca="1" si="4"/>
        <v>5319.0008791845821</v>
      </c>
      <c r="E49">
        <f t="shared" ca="1" si="5"/>
        <v>78</v>
      </c>
      <c r="F49">
        <f ca="1">IF(Tafla1[[#This Row],[Raðtala]]&gt;MAX(Nafnalisti!$S$4:$S$425),"",OFFSET(Nafnalisti!$B$3,MATCH(Tafla1[[#This Row],[Raðtala]],Nafnalisti!$S$4:$S$425,0),13))</f>
        <v>5</v>
      </c>
      <c r="G49">
        <v>48</v>
      </c>
      <c r="J49" s="6" t="str">
        <f ca="1">IF(Tafla1[[#This Row],[Raðtala]]&gt;MAX(Nafnalisti!$T$4:$T$425),"",OFFSET(Nafnalisti!$B$3,MATCH(Tafla1[[#This Row],[Raðtala]],Nafnalisti!$T$4:$T$425,0)-5,-1))</f>
        <v/>
      </c>
      <c r="K49" s="6" t="str">
        <f ca="1">IF(Tafla1[[#This Row],[Raðtala]]&gt;MAX(Nafnalisti!$T$4:$T$425),"",OFFSET(Nafnalisti!$B$3,MATCH(Tafla1[[#This Row],[Raðtala]],Nafnalisti!$T$4:$T$425,0),0))</f>
        <v/>
      </c>
      <c r="L49" s="6" t="str">
        <f ca="1">IF(Tafla1[[#This Row],[Raðtala]]&gt;MAX(Nafnalisti!$T$4:$T$425),"",OFFSET(Nafnalisti!$B$3,MATCH(Tafla1[[#This Row],[Raðtala]],Nafnalisti!$T$4:$T$425,0),1))</f>
        <v/>
      </c>
      <c r="M49" s="29" t="str">
        <f t="shared" ca="1" si="2"/>
        <v/>
      </c>
      <c r="N49" s="6" t="str">
        <f t="shared" ca="1" si="3"/>
        <v/>
      </c>
      <c r="O49" s="6" t="str">
        <f ca="1">IF(Tafla1[[#This Row],[Raðtala]]&gt;MAX(Nafnalisti!$T$4:$T$425),"",OFFSET(Nafnalisti!$B$3,MATCH(Tafla1[[#This Row],[Raðtala]],Nafnalisti!$T$4:$T$425,0),13))</f>
        <v/>
      </c>
    </row>
    <row r="50" spans="1:15" x14ac:dyDescent="0.2">
      <c r="A50">
        <f ca="1">IF(Tafla1[[#This Row],[Raðtala]]&gt;MAX(Nafnalisti!$S$4:$S$425),"",OFFSET(Nafnalisti!$B$3,MATCH(Tafla1[[#This Row],[Raðtala]],Nafnalisti!$S$4:$S$425,0),-1))</f>
        <v>12</v>
      </c>
      <c r="B50" t="str">
        <f ca="1">IF(Tafla1[[#This Row],[Raðtala]]&gt;MAX(Nafnalisti!$S$4:$S$425),"",OFFSET(Nafnalisti!$B$3,MATCH(Tafla1[[#This Row],[Raðtala]],Nafnalisti!$S$4:$S$425,0),0))</f>
        <v>Davíð Arngrímsson</v>
      </c>
      <c r="C50">
        <f ca="1">IF(Tafla1[[#This Row],[Raðtala]]&gt;MAX(Nafnalisti!$S$4:$S$425),"",OFFSET(Nafnalisti!$B$3,MATCH(Tafla1[[#This Row],[Raðtala]],Nafnalisti!$S$4:$S$425,0),1))</f>
        <v>180.0001</v>
      </c>
      <c r="D50" s="28">
        <f t="shared" ca="1" si="4"/>
        <v>7180.0009456760372</v>
      </c>
      <c r="E50">
        <f t="shared" ca="1" si="5"/>
        <v>147</v>
      </c>
      <c r="F50">
        <f ca="1">IF(Tafla1[[#This Row],[Raðtala]]&gt;MAX(Nafnalisti!$S$4:$S$425),"",OFFSET(Nafnalisti!$B$3,MATCH(Tafla1[[#This Row],[Raðtala]],Nafnalisti!$S$4:$S$425,0),13))</f>
        <v>3</v>
      </c>
      <c r="G50">
        <v>49</v>
      </c>
      <c r="J50" s="6" t="str">
        <f ca="1">IF(Tafla1[[#This Row],[Raðtala]]&gt;MAX(Nafnalisti!$T$4:$T$425),"",OFFSET(Nafnalisti!$B$3,MATCH(Tafla1[[#This Row],[Raðtala]],Nafnalisti!$T$4:$T$425,0)-5,-1))</f>
        <v/>
      </c>
      <c r="K50" s="6" t="str">
        <f ca="1">IF(Tafla1[[#This Row],[Raðtala]]&gt;MAX(Nafnalisti!$T$4:$T$425),"",OFFSET(Nafnalisti!$B$3,MATCH(Tafla1[[#This Row],[Raðtala]],Nafnalisti!$T$4:$T$425,0),0))</f>
        <v/>
      </c>
      <c r="L50" s="6" t="str">
        <f ca="1">IF(Tafla1[[#This Row],[Raðtala]]&gt;MAX(Nafnalisti!$T$4:$T$425),"",OFFSET(Nafnalisti!$B$3,MATCH(Tafla1[[#This Row],[Raðtala]],Nafnalisti!$T$4:$T$425,0),1))</f>
        <v/>
      </c>
      <c r="M50" s="29" t="str">
        <f t="shared" ca="1" si="2"/>
        <v/>
      </c>
      <c r="N50" s="6" t="str">
        <f t="shared" ca="1" si="3"/>
        <v/>
      </c>
      <c r="O50" s="6" t="str">
        <f ca="1">IF(Tafla1[[#This Row],[Raðtala]]&gt;MAX(Nafnalisti!$T$4:$T$425),"",OFFSET(Nafnalisti!$B$3,MATCH(Tafla1[[#This Row],[Raðtala]],Nafnalisti!$T$4:$T$425,0),13))</f>
        <v/>
      </c>
    </row>
    <row r="51" spans="1:15" x14ac:dyDescent="0.2">
      <c r="A51">
        <f ca="1">IF(Tafla1[[#This Row],[Raðtala]]&gt;MAX(Nafnalisti!$S$4:$S$425),"",OFFSET(Nafnalisti!$B$3,MATCH(Tafla1[[#This Row],[Raðtala]],Nafnalisti!$S$4:$S$425,0),-1))</f>
        <v>12</v>
      </c>
      <c r="B51" t="str">
        <f ca="1">IF(Tafla1[[#This Row],[Raðtala]]&gt;MAX(Nafnalisti!$S$4:$S$425),"",OFFSET(Nafnalisti!$B$3,MATCH(Tafla1[[#This Row],[Raðtala]],Nafnalisti!$S$4:$S$425,0),0))</f>
        <v>Hilmar Þórlindsson</v>
      </c>
      <c r="C51" t="str">
        <f ca="1">IF(Tafla1[[#This Row],[Raðtala]]&gt;MAX(Nafnalisti!$S$4:$S$425),"",OFFSET(Nafnalisti!$B$3,MATCH(Tafla1[[#This Row],[Raðtala]],Nafnalisti!$S$4:$S$425,0),1))</f>
        <v/>
      </c>
      <c r="D51" s="28" t="str">
        <f t="shared" ca="1" si="4"/>
        <v/>
      </c>
      <c r="E51" t="str">
        <f t="shared" ca="1" si="5"/>
        <v/>
      </c>
      <c r="F51">
        <f ca="1">IF(Tafla1[[#This Row],[Raðtala]]&gt;MAX(Nafnalisti!$S$4:$S$425),"",OFFSET(Nafnalisti!$B$3,MATCH(Tafla1[[#This Row],[Raðtala]],Nafnalisti!$S$4:$S$425,0),13))</f>
        <v>0</v>
      </c>
      <c r="G51">
        <v>50</v>
      </c>
      <c r="J51" s="6" t="str">
        <f ca="1">IF(Tafla1[[#This Row],[Raðtala]]&gt;MAX(Nafnalisti!$T$4:$T$425),"",OFFSET(Nafnalisti!$B$3,MATCH(Tafla1[[#This Row],[Raðtala]],Nafnalisti!$T$4:$T$425,0)-5,-1))</f>
        <v/>
      </c>
      <c r="K51" s="6" t="str">
        <f ca="1">IF(Tafla1[[#This Row],[Raðtala]]&gt;MAX(Nafnalisti!$T$4:$T$425),"",OFFSET(Nafnalisti!$B$3,MATCH(Tafla1[[#This Row],[Raðtala]],Nafnalisti!$T$4:$T$425,0),0))</f>
        <v/>
      </c>
      <c r="L51" s="6" t="str">
        <f ca="1">IF(Tafla1[[#This Row],[Raðtala]]&gt;MAX(Nafnalisti!$T$4:$T$425),"",OFFSET(Nafnalisti!$B$3,MATCH(Tafla1[[#This Row],[Raðtala]],Nafnalisti!$T$4:$T$425,0),1))</f>
        <v/>
      </c>
      <c r="M51" s="29" t="str">
        <f t="shared" ca="1" si="2"/>
        <v/>
      </c>
      <c r="N51" s="6" t="str">
        <f t="shared" ca="1" si="3"/>
        <v/>
      </c>
      <c r="O51" s="6" t="str">
        <f ca="1">IF(Tafla1[[#This Row],[Raðtala]]&gt;MAX(Nafnalisti!$T$4:$T$425),"",OFFSET(Nafnalisti!$B$3,MATCH(Tafla1[[#This Row],[Raðtala]],Nafnalisti!$T$4:$T$425,0),13))</f>
        <v/>
      </c>
    </row>
    <row r="52" spans="1:15" x14ac:dyDescent="0.2">
      <c r="A52">
        <f ca="1">IF(Tafla1[[#This Row],[Raðtala]]&gt;MAX(Nafnalisti!$S$4:$S$425),"",OFFSET(Nafnalisti!$B$3,MATCH(Tafla1[[#This Row],[Raðtala]],Nafnalisti!$S$4:$S$425,0),-1))</f>
        <v>12</v>
      </c>
      <c r="B52" t="str">
        <f ca="1">IF(Tafla1[[#This Row],[Raðtala]]&gt;MAX(Nafnalisti!$S$4:$S$425),"",OFFSET(Nafnalisti!$B$3,MATCH(Tafla1[[#This Row],[Raðtala]],Nafnalisti!$S$4:$S$425,0),0))</f>
        <v>Jóhannes Ragnar Ólafsson</v>
      </c>
      <c r="C52">
        <f ca="1">IF(Tafla1[[#This Row],[Raðtala]]&gt;MAX(Nafnalisti!$S$4:$S$425),"",OFFSET(Nafnalisti!$B$3,MATCH(Tafla1[[#This Row],[Raðtala]],Nafnalisti!$S$4:$S$425,0),1))</f>
        <v>319.00009999999997</v>
      </c>
      <c r="D52" s="28">
        <f t="shared" ca="1" si="4"/>
        <v>5319.0005546923476</v>
      </c>
      <c r="E52">
        <f t="shared" ca="1" si="5"/>
        <v>77</v>
      </c>
      <c r="F52">
        <f ca="1">IF(Tafla1[[#This Row],[Raðtala]]&gt;MAX(Nafnalisti!$S$4:$S$425),"",OFFSET(Nafnalisti!$B$3,MATCH(Tafla1[[#This Row],[Raðtala]],Nafnalisti!$S$4:$S$425,0),13))</f>
        <v>5</v>
      </c>
      <c r="G52">
        <v>51</v>
      </c>
      <c r="J52" s="6" t="str">
        <f ca="1">IF(Tafla1[[#This Row],[Raðtala]]&gt;MAX(Nafnalisti!$T$4:$T$425),"",OFFSET(Nafnalisti!$B$3,MATCH(Tafla1[[#This Row],[Raðtala]],Nafnalisti!$T$4:$T$425,0)-5,-1))</f>
        <v/>
      </c>
      <c r="K52" s="6" t="str">
        <f ca="1">IF(Tafla1[[#This Row],[Raðtala]]&gt;MAX(Nafnalisti!$T$4:$T$425),"",OFFSET(Nafnalisti!$B$3,MATCH(Tafla1[[#This Row],[Raðtala]],Nafnalisti!$T$4:$T$425,0),0))</f>
        <v/>
      </c>
      <c r="L52" s="6" t="str">
        <f ca="1">IF(Tafla1[[#This Row],[Raðtala]]&gt;MAX(Nafnalisti!$T$4:$T$425),"",OFFSET(Nafnalisti!$B$3,MATCH(Tafla1[[#This Row],[Raðtala]],Nafnalisti!$T$4:$T$425,0),1))</f>
        <v/>
      </c>
      <c r="M52" s="29" t="str">
        <f t="shared" ca="1" si="2"/>
        <v/>
      </c>
      <c r="N52" s="6" t="str">
        <f t="shared" ca="1" si="3"/>
        <v/>
      </c>
      <c r="O52" s="6" t="str">
        <f ca="1">IF(Tafla1[[#This Row],[Raðtala]]&gt;MAX(Nafnalisti!$T$4:$T$425),"",OFFSET(Nafnalisti!$B$3,MATCH(Tafla1[[#This Row],[Raðtala]],Nafnalisti!$T$4:$T$425,0),13))</f>
        <v/>
      </c>
    </row>
    <row r="53" spans="1:15" x14ac:dyDescent="0.2">
      <c r="A53">
        <f ca="1">IF(Tafla1[[#This Row],[Raðtala]]&gt;MAX(Nafnalisti!$S$4:$S$425),"",OFFSET(Nafnalisti!$B$3,MATCH(Tafla1[[#This Row],[Raðtala]],Nafnalisti!$S$4:$S$425,0),-1))</f>
        <v>13</v>
      </c>
      <c r="B53" t="str">
        <f ca="1">IF(Tafla1[[#This Row],[Raðtala]]&gt;MAX(Nafnalisti!$S$4:$S$425),"",OFFSET(Nafnalisti!$B$3,MATCH(Tafla1[[#This Row],[Raðtala]],Nafnalisti!$S$4:$S$425,0),0))</f>
        <v>Guðmundur Björnsson</v>
      </c>
      <c r="C53">
        <f ca="1">IF(Tafla1[[#This Row],[Raðtala]]&gt;MAX(Nafnalisti!$S$4:$S$425),"",OFFSET(Nafnalisti!$B$3,MATCH(Tafla1[[#This Row],[Raðtala]],Nafnalisti!$S$4:$S$425,0),1))</f>
        <v>298.00009999999997</v>
      </c>
      <c r="D53" s="28">
        <f t="shared" ca="1" si="4"/>
        <v>5298.0002742076767</v>
      </c>
      <c r="E53">
        <f t="shared" ca="1" si="5"/>
        <v>5</v>
      </c>
      <c r="F53">
        <f ca="1">IF(Tafla1[[#This Row],[Raðtala]]&gt;MAX(Nafnalisti!$S$4:$S$425),"",OFFSET(Nafnalisti!$B$3,MATCH(Tafla1[[#This Row],[Raðtala]],Nafnalisti!$S$4:$S$425,0),13))</f>
        <v>5</v>
      </c>
      <c r="G53">
        <v>52</v>
      </c>
      <c r="J53" s="6" t="str">
        <f ca="1">IF(Tafla1[[#This Row],[Raðtala]]&gt;MAX(Nafnalisti!$T$4:$T$425),"",OFFSET(Nafnalisti!$B$3,MATCH(Tafla1[[#This Row],[Raðtala]],Nafnalisti!$T$4:$T$425,0)-5,-1))</f>
        <v/>
      </c>
      <c r="K53" s="6" t="str">
        <f ca="1">IF(Tafla1[[#This Row],[Raðtala]]&gt;MAX(Nafnalisti!$T$4:$T$425),"",OFFSET(Nafnalisti!$B$3,MATCH(Tafla1[[#This Row],[Raðtala]],Nafnalisti!$T$4:$T$425,0),0))</f>
        <v/>
      </c>
      <c r="L53" s="6" t="str">
        <f ca="1">IF(Tafla1[[#This Row],[Raðtala]]&gt;MAX(Nafnalisti!$T$4:$T$425),"",OFFSET(Nafnalisti!$B$3,MATCH(Tafla1[[#This Row],[Raðtala]],Nafnalisti!$T$4:$T$425,0),1))</f>
        <v/>
      </c>
      <c r="M53" s="29" t="str">
        <f t="shared" ca="1" si="2"/>
        <v/>
      </c>
      <c r="N53" s="6" t="str">
        <f t="shared" ca="1" si="3"/>
        <v/>
      </c>
      <c r="O53" s="6" t="str">
        <f ca="1">IF(Tafla1[[#This Row],[Raðtala]]&gt;MAX(Nafnalisti!$T$4:$T$425),"",OFFSET(Nafnalisti!$B$3,MATCH(Tafla1[[#This Row],[Raðtala]],Nafnalisti!$T$4:$T$425,0),13))</f>
        <v/>
      </c>
    </row>
    <row r="54" spans="1:15" x14ac:dyDescent="0.2">
      <c r="A54">
        <f ca="1">IF(Tafla1[[#This Row],[Raðtala]]&gt;MAX(Nafnalisti!$S$4:$S$425),"",OFFSET(Nafnalisti!$B$3,MATCH(Tafla1[[#This Row],[Raðtala]],Nafnalisti!$S$4:$S$425,0),-1))</f>
        <v>13</v>
      </c>
      <c r="B54" t="str">
        <f ca="1">IF(Tafla1[[#This Row],[Raðtala]]&gt;MAX(Nafnalisti!$S$4:$S$425),"",OFFSET(Nafnalisti!$B$3,MATCH(Tafla1[[#This Row],[Raðtala]],Nafnalisti!$S$4:$S$425,0),0))</f>
        <v>Daníel Helgason</v>
      </c>
      <c r="C54">
        <f ca="1">IF(Tafla1[[#This Row],[Raðtala]]&gt;MAX(Nafnalisti!$S$4:$S$425),"",OFFSET(Nafnalisti!$B$3,MATCH(Tafla1[[#This Row],[Raðtala]],Nafnalisti!$S$4:$S$425,0),1))</f>
        <v>242.0001</v>
      </c>
      <c r="D54" s="28">
        <f t="shared" ca="1" si="4"/>
        <v>6242.0003183911122</v>
      </c>
      <c r="E54">
        <f t="shared" ca="1" si="5"/>
        <v>103</v>
      </c>
      <c r="F54">
        <f ca="1">IF(Tafla1[[#This Row],[Raðtala]]&gt;MAX(Nafnalisti!$S$4:$S$425),"",OFFSET(Nafnalisti!$B$3,MATCH(Tafla1[[#This Row],[Raðtala]],Nafnalisti!$S$4:$S$425,0),13))</f>
        <v>4</v>
      </c>
      <c r="G54">
        <v>53</v>
      </c>
      <c r="J54" s="6" t="str">
        <f ca="1">IF(Tafla1[[#This Row],[Raðtala]]&gt;MAX(Nafnalisti!$T$4:$T$425),"",OFFSET(Nafnalisti!$B$3,MATCH(Tafla1[[#This Row],[Raðtala]],Nafnalisti!$T$4:$T$425,0)-5,-1))</f>
        <v/>
      </c>
      <c r="K54" s="6" t="str">
        <f ca="1">IF(Tafla1[[#This Row],[Raðtala]]&gt;MAX(Nafnalisti!$T$4:$T$425),"",OFFSET(Nafnalisti!$B$3,MATCH(Tafla1[[#This Row],[Raðtala]],Nafnalisti!$T$4:$T$425,0),0))</f>
        <v/>
      </c>
      <c r="L54" s="6" t="str">
        <f ca="1">IF(Tafla1[[#This Row],[Raðtala]]&gt;MAX(Nafnalisti!$T$4:$T$425),"",OFFSET(Nafnalisti!$B$3,MATCH(Tafla1[[#This Row],[Raðtala]],Nafnalisti!$T$4:$T$425,0),1))</f>
        <v/>
      </c>
      <c r="M54" s="29" t="str">
        <f t="shared" ca="1" si="2"/>
        <v/>
      </c>
      <c r="N54" s="6" t="str">
        <f t="shared" ca="1" si="3"/>
        <v/>
      </c>
      <c r="O54" s="6" t="str">
        <f ca="1">IF(Tafla1[[#This Row],[Raðtala]]&gt;MAX(Nafnalisti!$T$4:$T$425),"",OFFSET(Nafnalisti!$B$3,MATCH(Tafla1[[#This Row],[Raðtala]],Nafnalisti!$T$4:$T$425,0),13))</f>
        <v/>
      </c>
    </row>
    <row r="55" spans="1:15" x14ac:dyDescent="0.2">
      <c r="A55">
        <f ca="1">IF(Tafla1[[#This Row],[Raðtala]]&gt;MAX(Nafnalisti!$S$4:$S$425),"",OFFSET(Nafnalisti!$B$3,MATCH(Tafla1[[#This Row],[Raðtala]],Nafnalisti!$S$4:$S$425,0),-1))</f>
        <v>13</v>
      </c>
      <c r="B55" t="str">
        <f ca="1">IF(Tafla1[[#This Row],[Raðtala]]&gt;MAX(Nafnalisti!$S$4:$S$425),"",OFFSET(Nafnalisti!$B$3,MATCH(Tafla1[[#This Row],[Raðtala]],Nafnalisti!$S$4:$S$425,0),0))</f>
        <v>Geir Hlöðver Ericsson</v>
      </c>
      <c r="C55">
        <f ca="1">IF(Tafla1[[#This Row],[Raðtala]]&gt;MAX(Nafnalisti!$S$4:$S$425),"",OFFSET(Nafnalisti!$B$3,MATCH(Tafla1[[#This Row],[Raðtala]],Nafnalisti!$S$4:$S$425,0),1))</f>
        <v>120.0001</v>
      </c>
      <c r="D55" s="28">
        <f t="shared" ca="1" si="4"/>
        <v>8120.0001941395585</v>
      </c>
      <c r="E55">
        <f t="shared" ca="1" si="5"/>
        <v>173</v>
      </c>
      <c r="F55">
        <f ca="1">IF(Tafla1[[#This Row],[Raðtala]]&gt;MAX(Nafnalisti!$S$4:$S$425),"",OFFSET(Nafnalisti!$B$3,MATCH(Tafla1[[#This Row],[Raðtala]],Nafnalisti!$S$4:$S$425,0),13))</f>
        <v>2</v>
      </c>
      <c r="G55">
        <v>54</v>
      </c>
      <c r="J55" s="6" t="str">
        <f ca="1">IF(Tafla1[[#This Row],[Raðtala]]&gt;MAX(Nafnalisti!$T$4:$T$425),"",OFFSET(Nafnalisti!$B$3,MATCH(Tafla1[[#This Row],[Raðtala]],Nafnalisti!$T$4:$T$425,0)-5,-1))</f>
        <v/>
      </c>
      <c r="K55" s="6" t="str">
        <f ca="1">IF(Tafla1[[#This Row],[Raðtala]]&gt;MAX(Nafnalisti!$T$4:$T$425),"",OFFSET(Nafnalisti!$B$3,MATCH(Tafla1[[#This Row],[Raðtala]],Nafnalisti!$T$4:$T$425,0),0))</f>
        <v/>
      </c>
      <c r="L55" s="6" t="str">
        <f ca="1">IF(Tafla1[[#This Row],[Raðtala]]&gt;MAX(Nafnalisti!$T$4:$T$425),"",OFFSET(Nafnalisti!$B$3,MATCH(Tafla1[[#This Row],[Raðtala]],Nafnalisti!$T$4:$T$425,0),1))</f>
        <v/>
      </c>
      <c r="M55" s="29" t="str">
        <f t="shared" ca="1" si="2"/>
        <v/>
      </c>
      <c r="N55" s="6" t="str">
        <f t="shared" ca="1" si="3"/>
        <v/>
      </c>
      <c r="O55" s="6" t="str">
        <f ca="1">IF(Tafla1[[#This Row],[Raðtala]]&gt;MAX(Nafnalisti!$T$4:$T$425),"",OFFSET(Nafnalisti!$B$3,MATCH(Tafla1[[#This Row],[Raðtala]],Nafnalisti!$T$4:$T$425,0),13))</f>
        <v/>
      </c>
    </row>
    <row r="56" spans="1:15" x14ac:dyDescent="0.2">
      <c r="A56">
        <f ca="1">IF(Tafla1[[#This Row],[Raðtala]]&gt;MAX(Nafnalisti!$S$4:$S$425),"",OFFSET(Nafnalisti!$B$3,MATCH(Tafla1[[#This Row],[Raðtala]],Nafnalisti!$S$4:$S$425,0),-1))</f>
        <v>13</v>
      </c>
      <c r="B56" t="str">
        <f ca="1">IF(Tafla1[[#This Row],[Raðtala]]&gt;MAX(Nafnalisti!$S$4:$S$425),"",OFFSET(Nafnalisti!$B$3,MATCH(Tafla1[[#This Row],[Raðtala]],Nafnalisti!$S$4:$S$425,0),0))</f>
        <v>Stefán Pálsson</v>
      </c>
      <c r="C56">
        <f ca="1">IF(Tafla1[[#This Row],[Raðtala]]&gt;MAX(Nafnalisti!$S$4:$S$425),"",OFFSET(Nafnalisti!$B$3,MATCH(Tafla1[[#This Row],[Raðtala]],Nafnalisti!$S$4:$S$425,0),1))</f>
        <v>314.00009999999997</v>
      </c>
      <c r="D56" s="28">
        <f t="shared" ca="1" si="4"/>
        <v>5314.0004668684805</v>
      </c>
      <c r="E56">
        <f t="shared" ca="1" si="5"/>
        <v>65</v>
      </c>
      <c r="F56">
        <f ca="1">IF(Tafla1[[#This Row],[Raðtala]]&gt;MAX(Nafnalisti!$S$4:$S$425),"",OFFSET(Nafnalisti!$B$3,MATCH(Tafla1[[#This Row],[Raðtala]],Nafnalisti!$S$4:$S$425,0),13))</f>
        <v>5</v>
      </c>
      <c r="G56">
        <v>55</v>
      </c>
      <c r="J56" s="6" t="str">
        <f ca="1">IF(Tafla1[[#This Row],[Raðtala]]&gt;MAX(Nafnalisti!$T$4:$T$425),"",OFFSET(Nafnalisti!$B$3,MATCH(Tafla1[[#This Row],[Raðtala]],Nafnalisti!$T$4:$T$425,0)-5,-1))</f>
        <v/>
      </c>
      <c r="K56" s="6" t="str">
        <f ca="1">IF(Tafla1[[#This Row],[Raðtala]]&gt;MAX(Nafnalisti!$T$4:$T$425),"",OFFSET(Nafnalisti!$B$3,MATCH(Tafla1[[#This Row],[Raðtala]],Nafnalisti!$T$4:$T$425,0),0))</f>
        <v/>
      </c>
      <c r="L56" s="6" t="str">
        <f ca="1">IF(Tafla1[[#This Row],[Raðtala]]&gt;MAX(Nafnalisti!$T$4:$T$425),"",OFFSET(Nafnalisti!$B$3,MATCH(Tafla1[[#This Row],[Raðtala]],Nafnalisti!$T$4:$T$425,0),1))</f>
        <v/>
      </c>
      <c r="M56" s="29" t="str">
        <f t="shared" ca="1" si="2"/>
        <v/>
      </c>
      <c r="N56" s="6" t="str">
        <f t="shared" ca="1" si="3"/>
        <v/>
      </c>
      <c r="O56" s="6" t="str">
        <f ca="1">IF(Tafla1[[#This Row],[Raðtala]]&gt;MAX(Nafnalisti!$T$4:$T$425),"",OFFSET(Nafnalisti!$B$3,MATCH(Tafla1[[#This Row],[Raðtala]],Nafnalisti!$T$4:$T$425,0),13))</f>
        <v/>
      </c>
    </row>
    <row r="57" spans="1:15" x14ac:dyDescent="0.2">
      <c r="A57">
        <f ca="1">IF(Tafla1[[#This Row],[Raðtala]]&gt;MAX(Nafnalisti!$S$4:$S$425),"",OFFSET(Nafnalisti!$B$3,MATCH(Tafla1[[#This Row],[Raðtala]],Nafnalisti!$S$4:$S$425,0),-1))</f>
        <v>13</v>
      </c>
      <c r="B57" t="str">
        <f ca="1">IF(Tafla1[[#This Row],[Raðtala]]&gt;MAX(Nafnalisti!$S$4:$S$425),"",OFFSET(Nafnalisti!$B$3,MATCH(Tafla1[[#This Row],[Raðtala]],Nafnalisti!$S$4:$S$425,0),0))</f>
        <v>Oddur Sigurðsson</v>
      </c>
      <c r="C57">
        <f ca="1">IF(Tafla1[[#This Row],[Raðtala]]&gt;MAX(Nafnalisti!$S$4:$S$425),"",OFFSET(Nafnalisti!$B$3,MATCH(Tafla1[[#This Row],[Raðtala]],Nafnalisti!$S$4:$S$425,0),1))</f>
        <v>317.00009999999997</v>
      </c>
      <c r="D57" s="28">
        <f t="shared" ca="1" si="4"/>
        <v>5317.0001859327876</v>
      </c>
      <c r="E57">
        <f t="shared" ca="1" si="5"/>
        <v>72</v>
      </c>
      <c r="F57">
        <f ca="1">IF(Tafla1[[#This Row],[Raðtala]]&gt;MAX(Nafnalisti!$S$4:$S$425),"",OFFSET(Nafnalisti!$B$3,MATCH(Tafla1[[#This Row],[Raðtala]],Nafnalisti!$S$4:$S$425,0),13))</f>
        <v>5</v>
      </c>
      <c r="G57">
        <v>56</v>
      </c>
      <c r="J57" s="6" t="str">
        <f ca="1">IF(Tafla1[[#This Row],[Raðtala]]&gt;MAX(Nafnalisti!$T$4:$T$425),"",OFFSET(Nafnalisti!$B$3,MATCH(Tafla1[[#This Row],[Raðtala]],Nafnalisti!$T$4:$T$425,0)-5,-1))</f>
        <v/>
      </c>
      <c r="K57" s="6" t="str">
        <f ca="1">IF(Tafla1[[#This Row],[Raðtala]]&gt;MAX(Nafnalisti!$T$4:$T$425),"",OFFSET(Nafnalisti!$B$3,MATCH(Tafla1[[#This Row],[Raðtala]],Nafnalisti!$T$4:$T$425,0),0))</f>
        <v/>
      </c>
      <c r="L57" s="6" t="str">
        <f ca="1">IF(Tafla1[[#This Row],[Raðtala]]&gt;MAX(Nafnalisti!$T$4:$T$425),"",OFFSET(Nafnalisti!$B$3,MATCH(Tafla1[[#This Row],[Raðtala]],Nafnalisti!$T$4:$T$425,0),1))</f>
        <v/>
      </c>
      <c r="M57" s="29" t="str">
        <f t="shared" ca="1" si="2"/>
        <v/>
      </c>
      <c r="N57" s="6" t="str">
        <f t="shared" ca="1" si="3"/>
        <v/>
      </c>
      <c r="O57" s="6" t="str">
        <f ca="1">IF(Tafla1[[#This Row],[Raðtala]]&gt;MAX(Nafnalisti!$T$4:$T$425),"",OFFSET(Nafnalisti!$B$3,MATCH(Tafla1[[#This Row],[Raðtala]],Nafnalisti!$T$4:$T$425,0),13))</f>
        <v/>
      </c>
    </row>
    <row r="58" spans="1:15" x14ac:dyDescent="0.2">
      <c r="A58">
        <f ca="1">IF(Tafla1[[#This Row],[Raðtala]]&gt;MAX(Nafnalisti!$S$4:$S$425),"",OFFSET(Nafnalisti!$B$3,MATCH(Tafla1[[#This Row],[Raðtala]],Nafnalisti!$S$4:$S$425,0),-1))</f>
        <v>14</v>
      </c>
      <c r="B58" t="str">
        <f ca="1">IF(Tafla1[[#This Row],[Raðtala]]&gt;MAX(Nafnalisti!$S$4:$S$425),"",OFFSET(Nafnalisti!$B$3,MATCH(Tafla1[[#This Row],[Raðtala]],Nafnalisti!$S$4:$S$425,0),0))</f>
        <v>Magnús Helgason </v>
      </c>
      <c r="C58">
        <f ca="1">IF(Tafla1[[#This Row],[Raðtala]]&gt;MAX(Nafnalisti!$S$4:$S$425),"",OFFSET(Nafnalisti!$B$3,MATCH(Tafla1[[#This Row],[Raðtala]],Nafnalisti!$S$4:$S$425,0),1))</f>
        <v>303.00009999999997</v>
      </c>
      <c r="D58" s="28">
        <f t="shared" ca="1" si="4"/>
        <v>5303.0005226460735</v>
      </c>
      <c r="E58">
        <f t="shared" ca="1" si="5"/>
        <v>14</v>
      </c>
      <c r="F58">
        <f ca="1">IF(Tafla1[[#This Row],[Raðtala]]&gt;MAX(Nafnalisti!$S$4:$S$425),"",OFFSET(Nafnalisti!$B$3,MATCH(Tafla1[[#This Row],[Raðtala]],Nafnalisti!$S$4:$S$425,0),13))</f>
        <v>5</v>
      </c>
      <c r="G58">
        <v>57</v>
      </c>
      <c r="J58" s="6" t="str">
        <f ca="1">IF(Tafla1[[#This Row],[Raðtala]]&gt;MAX(Nafnalisti!$T$4:$T$425),"",OFFSET(Nafnalisti!$B$3,MATCH(Tafla1[[#This Row],[Raðtala]],Nafnalisti!$T$4:$T$425,0)-5,-1))</f>
        <v/>
      </c>
      <c r="K58" s="6" t="str">
        <f ca="1">IF(Tafla1[[#This Row],[Raðtala]]&gt;MAX(Nafnalisti!$T$4:$T$425),"",OFFSET(Nafnalisti!$B$3,MATCH(Tafla1[[#This Row],[Raðtala]],Nafnalisti!$T$4:$T$425,0),0))</f>
        <v/>
      </c>
      <c r="L58" s="6" t="str">
        <f ca="1">IF(Tafla1[[#This Row],[Raðtala]]&gt;MAX(Nafnalisti!$T$4:$T$425),"",OFFSET(Nafnalisti!$B$3,MATCH(Tafla1[[#This Row],[Raðtala]],Nafnalisti!$T$4:$T$425,0),1))</f>
        <v/>
      </c>
      <c r="M58" s="29" t="str">
        <f t="shared" ca="1" si="2"/>
        <v/>
      </c>
      <c r="N58" s="6" t="str">
        <f t="shared" ca="1" si="3"/>
        <v/>
      </c>
      <c r="O58" s="6" t="str">
        <f ca="1">IF(Tafla1[[#This Row],[Raðtala]]&gt;MAX(Nafnalisti!$T$4:$T$425),"",OFFSET(Nafnalisti!$B$3,MATCH(Tafla1[[#This Row],[Raðtala]],Nafnalisti!$T$4:$T$425,0),13))</f>
        <v/>
      </c>
    </row>
    <row r="59" spans="1:15" x14ac:dyDescent="0.2">
      <c r="A59">
        <f ca="1">IF(Tafla1[[#This Row],[Raðtala]]&gt;MAX(Nafnalisti!$S$4:$S$425),"",OFFSET(Nafnalisti!$B$3,MATCH(Tafla1[[#This Row],[Raðtala]],Nafnalisti!$S$4:$S$425,0),-1))</f>
        <v>14</v>
      </c>
      <c r="B59" t="str">
        <f ca="1">IF(Tafla1[[#This Row],[Raðtala]]&gt;MAX(Nafnalisti!$S$4:$S$425),"",OFFSET(Nafnalisti!$B$3,MATCH(Tafla1[[#This Row],[Raðtala]],Nafnalisti!$S$4:$S$425,0),0))</f>
        <v>Hrólfur Þórarinsson </v>
      </c>
      <c r="C59">
        <f ca="1">IF(Tafla1[[#This Row],[Raðtala]]&gt;MAX(Nafnalisti!$S$4:$S$425),"",OFFSET(Nafnalisti!$B$3,MATCH(Tafla1[[#This Row],[Raðtala]],Nafnalisti!$S$4:$S$425,0),1))</f>
        <v>258.00009999999997</v>
      </c>
      <c r="D59" s="28">
        <f t="shared" ca="1" si="4"/>
        <v>6258.0007033505108</v>
      </c>
      <c r="E59">
        <f t="shared" ca="1" si="5"/>
        <v>135</v>
      </c>
      <c r="F59">
        <f ca="1">IF(Tafla1[[#This Row],[Raðtala]]&gt;MAX(Nafnalisti!$S$4:$S$425),"",OFFSET(Nafnalisti!$B$3,MATCH(Tafla1[[#This Row],[Raðtala]],Nafnalisti!$S$4:$S$425,0),13))</f>
        <v>4</v>
      </c>
      <c r="G59">
        <v>58</v>
      </c>
      <c r="J59" s="6" t="str">
        <f ca="1">IF(Tafla1[[#This Row],[Raðtala]]&gt;MAX(Nafnalisti!$T$4:$T$425),"",OFFSET(Nafnalisti!$B$3,MATCH(Tafla1[[#This Row],[Raðtala]],Nafnalisti!$T$4:$T$425,0)-5,-1))</f>
        <v/>
      </c>
      <c r="K59" s="6" t="str">
        <f ca="1">IF(Tafla1[[#This Row],[Raðtala]]&gt;MAX(Nafnalisti!$T$4:$T$425),"",OFFSET(Nafnalisti!$B$3,MATCH(Tafla1[[#This Row],[Raðtala]],Nafnalisti!$T$4:$T$425,0),0))</f>
        <v/>
      </c>
      <c r="L59" s="6" t="str">
        <f ca="1">IF(Tafla1[[#This Row],[Raðtala]]&gt;MAX(Nafnalisti!$T$4:$T$425),"",OFFSET(Nafnalisti!$B$3,MATCH(Tafla1[[#This Row],[Raðtala]],Nafnalisti!$T$4:$T$425,0),1))</f>
        <v/>
      </c>
      <c r="M59" s="29" t="str">
        <f t="shared" ca="1" si="2"/>
        <v/>
      </c>
      <c r="N59" s="6" t="str">
        <f t="shared" ca="1" si="3"/>
        <v/>
      </c>
      <c r="O59" s="6" t="str">
        <f ca="1">IF(Tafla1[[#This Row],[Raðtala]]&gt;MAX(Nafnalisti!$T$4:$T$425),"",OFFSET(Nafnalisti!$B$3,MATCH(Tafla1[[#This Row],[Raðtala]],Nafnalisti!$T$4:$T$425,0),13))</f>
        <v/>
      </c>
    </row>
    <row r="60" spans="1:15" x14ac:dyDescent="0.2">
      <c r="A60">
        <f ca="1">IF(Tafla1[[#This Row],[Raðtala]]&gt;MAX(Nafnalisti!$S$4:$S$425),"",OFFSET(Nafnalisti!$B$3,MATCH(Tafla1[[#This Row],[Raðtala]],Nafnalisti!$S$4:$S$425,0),-1))</f>
        <v>14</v>
      </c>
      <c r="B60" t="str">
        <f ca="1">IF(Tafla1[[#This Row],[Raðtala]]&gt;MAX(Nafnalisti!$S$4:$S$425),"",OFFSET(Nafnalisti!$B$3,MATCH(Tafla1[[#This Row],[Raðtala]],Nafnalisti!$S$4:$S$425,0),0))</f>
        <v>Sigurður Jón Björnsson</v>
      </c>
      <c r="C60">
        <f ca="1">IF(Tafla1[[#This Row],[Raðtala]]&gt;MAX(Nafnalisti!$S$4:$S$425),"",OFFSET(Nafnalisti!$B$3,MATCH(Tafla1[[#This Row],[Raðtala]],Nafnalisti!$S$4:$S$425,0),1))</f>
        <v>323.00009999999997</v>
      </c>
      <c r="D60" s="28">
        <f t="shared" ca="1" si="4"/>
        <v>5323.0005762883611</v>
      </c>
      <c r="E60">
        <f t="shared" ca="1" si="5"/>
        <v>86</v>
      </c>
      <c r="F60">
        <f ca="1">IF(Tafla1[[#This Row],[Raðtala]]&gt;MAX(Nafnalisti!$S$4:$S$425),"",OFFSET(Nafnalisti!$B$3,MATCH(Tafla1[[#This Row],[Raðtala]],Nafnalisti!$S$4:$S$425,0),13))</f>
        <v>5</v>
      </c>
      <c r="G60">
        <v>59</v>
      </c>
      <c r="J60" s="6" t="str">
        <f ca="1">IF(Tafla1[[#This Row],[Raðtala]]&gt;MAX(Nafnalisti!$T$4:$T$425),"",OFFSET(Nafnalisti!$B$3,MATCH(Tafla1[[#This Row],[Raðtala]],Nafnalisti!$T$4:$T$425,0)-5,-1))</f>
        <v/>
      </c>
      <c r="K60" s="6" t="str">
        <f ca="1">IF(Tafla1[[#This Row],[Raðtala]]&gt;MAX(Nafnalisti!$T$4:$T$425),"",OFFSET(Nafnalisti!$B$3,MATCH(Tafla1[[#This Row],[Raðtala]],Nafnalisti!$T$4:$T$425,0),0))</f>
        <v/>
      </c>
      <c r="L60" s="6" t="str">
        <f ca="1">IF(Tafla1[[#This Row],[Raðtala]]&gt;MAX(Nafnalisti!$T$4:$T$425),"",OFFSET(Nafnalisti!$B$3,MATCH(Tafla1[[#This Row],[Raðtala]],Nafnalisti!$T$4:$T$425,0),1))</f>
        <v/>
      </c>
      <c r="M60" s="29" t="str">
        <f t="shared" ca="1" si="2"/>
        <v/>
      </c>
      <c r="N60" s="6" t="str">
        <f t="shared" ca="1" si="3"/>
        <v/>
      </c>
      <c r="O60" s="6" t="str">
        <f ca="1">IF(Tafla1[[#This Row],[Raðtala]]&gt;MAX(Nafnalisti!$T$4:$T$425),"",OFFSET(Nafnalisti!$B$3,MATCH(Tafla1[[#This Row],[Raðtala]],Nafnalisti!$T$4:$T$425,0),13))</f>
        <v/>
      </c>
    </row>
    <row r="61" spans="1:15" x14ac:dyDescent="0.2">
      <c r="A61">
        <f ca="1">IF(Tafla1[[#This Row],[Raðtala]]&gt;MAX(Nafnalisti!$S$4:$S$425),"",OFFSET(Nafnalisti!$B$3,MATCH(Tafla1[[#This Row],[Raðtala]],Nafnalisti!$S$4:$S$425,0),-1))</f>
        <v>14</v>
      </c>
      <c r="B61" t="str">
        <f ca="1">IF(Tafla1[[#This Row],[Raðtala]]&gt;MAX(Nafnalisti!$S$4:$S$425),"",OFFSET(Nafnalisti!$B$3,MATCH(Tafla1[[#This Row],[Raðtala]],Nafnalisti!$S$4:$S$425,0),0))</f>
        <v>Kristján Óskarsson </v>
      </c>
      <c r="C61">
        <f ca="1">IF(Tafla1[[#This Row],[Raðtala]]&gt;MAX(Nafnalisti!$S$4:$S$425),"",OFFSET(Nafnalisti!$B$3,MATCH(Tafla1[[#This Row],[Raðtala]],Nafnalisti!$S$4:$S$425,0),1))</f>
        <v>203.0001</v>
      </c>
      <c r="D61" s="28">
        <f t="shared" ca="1" si="4"/>
        <v>7203.0009462482431</v>
      </c>
      <c r="E61">
        <f t="shared" ca="1" si="5"/>
        <v>170</v>
      </c>
      <c r="F61">
        <f ca="1">IF(Tafla1[[#This Row],[Raðtala]]&gt;MAX(Nafnalisti!$S$4:$S$425),"",OFFSET(Nafnalisti!$B$3,MATCH(Tafla1[[#This Row],[Raðtala]],Nafnalisti!$S$4:$S$425,0),13))</f>
        <v>3</v>
      </c>
      <c r="G61">
        <v>60</v>
      </c>
      <c r="J61" s="6" t="str">
        <f ca="1">IF(Tafla1[[#This Row],[Raðtala]]&gt;MAX(Nafnalisti!$T$4:$T$425),"",OFFSET(Nafnalisti!$B$3,MATCH(Tafla1[[#This Row],[Raðtala]],Nafnalisti!$T$4:$T$425,0)-5,-1))</f>
        <v/>
      </c>
      <c r="K61" s="6" t="str">
        <f ca="1">IF(Tafla1[[#This Row],[Raðtala]]&gt;MAX(Nafnalisti!$T$4:$T$425),"",OFFSET(Nafnalisti!$B$3,MATCH(Tafla1[[#This Row],[Raðtala]],Nafnalisti!$T$4:$T$425,0),0))</f>
        <v/>
      </c>
      <c r="L61" s="6" t="str">
        <f ca="1">IF(Tafla1[[#This Row],[Raðtala]]&gt;MAX(Nafnalisti!$T$4:$T$425),"",OFFSET(Nafnalisti!$B$3,MATCH(Tafla1[[#This Row],[Raðtala]],Nafnalisti!$T$4:$T$425,0),1))</f>
        <v/>
      </c>
      <c r="M61" s="29" t="str">
        <f t="shared" ca="1" si="2"/>
        <v/>
      </c>
      <c r="N61" s="6" t="str">
        <f t="shared" ca="1" si="3"/>
        <v/>
      </c>
      <c r="O61" s="6" t="str">
        <f ca="1">IF(Tafla1[[#This Row],[Raðtala]]&gt;MAX(Nafnalisti!$T$4:$T$425),"",OFFSET(Nafnalisti!$B$3,MATCH(Tafla1[[#This Row],[Raðtala]],Nafnalisti!$T$4:$T$425,0),13))</f>
        <v/>
      </c>
    </row>
    <row r="62" spans="1:15" x14ac:dyDescent="0.2">
      <c r="A62">
        <f ca="1">IF(Tafla1[[#This Row],[Raðtala]]&gt;MAX(Nafnalisti!$S$4:$S$425),"",OFFSET(Nafnalisti!$B$3,MATCH(Tafla1[[#This Row],[Raðtala]],Nafnalisti!$S$4:$S$425,0),-1))</f>
        <v>15</v>
      </c>
      <c r="B62" t="str">
        <f ca="1">IF(Tafla1[[#This Row],[Raðtala]]&gt;MAX(Nafnalisti!$S$4:$S$425),"",OFFSET(Nafnalisti!$B$3,MATCH(Tafla1[[#This Row],[Raðtala]],Nafnalisti!$S$4:$S$425,0),0))</f>
        <v>Haraldur Sigurðsson</v>
      </c>
      <c r="C62">
        <f ca="1">IF(Tafla1[[#This Row],[Raðtala]]&gt;MAX(Nafnalisti!$S$4:$S$425),"",OFFSET(Nafnalisti!$B$3,MATCH(Tafla1[[#This Row],[Raðtala]],Nafnalisti!$S$4:$S$425,0),1))</f>
        <v>309.00009999999997</v>
      </c>
      <c r="D62" s="28">
        <f t="shared" ca="1" si="4"/>
        <v>5309.0010651356961</v>
      </c>
      <c r="E62">
        <f t="shared" ca="1" si="5"/>
        <v>42</v>
      </c>
      <c r="F62">
        <f ca="1">IF(Tafla1[[#This Row],[Raðtala]]&gt;MAX(Nafnalisti!$S$4:$S$425),"",OFFSET(Nafnalisti!$B$3,MATCH(Tafla1[[#This Row],[Raðtala]],Nafnalisti!$S$4:$S$425,0),13))</f>
        <v>5</v>
      </c>
      <c r="G62">
        <v>61</v>
      </c>
      <c r="J62" s="6" t="str">
        <f ca="1">IF(Tafla1[[#This Row],[Raðtala]]&gt;MAX(Nafnalisti!$T$4:$T$425),"",OFFSET(Nafnalisti!$B$3,MATCH(Tafla1[[#This Row],[Raðtala]],Nafnalisti!$T$4:$T$425,0)-5,-1))</f>
        <v/>
      </c>
      <c r="K62" s="6" t="str">
        <f ca="1">IF(Tafla1[[#This Row],[Raðtala]]&gt;MAX(Nafnalisti!$T$4:$T$425),"",OFFSET(Nafnalisti!$B$3,MATCH(Tafla1[[#This Row],[Raðtala]],Nafnalisti!$T$4:$T$425,0),0))</f>
        <v/>
      </c>
      <c r="L62" s="6" t="str">
        <f ca="1">IF(Tafla1[[#This Row],[Raðtala]]&gt;MAX(Nafnalisti!$T$4:$T$425),"",OFFSET(Nafnalisti!$B$3,MATCH(Tafla1[[#This Row],[Raðtala]],Nafnalisti!$T$4:$T$425,0),1))</f>
        <v/>
      </c>
      <c r="M62" s="29" t="str">
        <f t="shared" ca="1" si="2"/>
        <v/>
      </c>
      <c r="N62" s="6" t="str">
        <f t="shared" ca="1" si="3"/>
        <v/>
      </c>
      <c r="O62" s="6" t="str">
        <f ca="1">IF(Tafla1[[#This Row],[Raðtala]]&gt;MAX(Nafnalisti!$T$4:$T$425),"",OFFSET(Nafnalisti!$B$3,MATCH(Tafla1[[#This Row],[Raðtala]],Nafnalisti!$T$4:$T$425,0),13))</f>
        <v/>
      </c>
    </row>
    <row r="63" spans="1:15" x14ac:dyDescent="0.2">
      <c r="A63">
        <f ca="1">IF(Tafla1[[#This Row],[Raðtala]]&gt;MAX(Nafnalisti!$S$4:$S$425),"",OFFSET(Nafnalisti!$B$3,MATCH(Tafla1[[#This Row],[Raðtala]],Nafnalisti!$S$4:$S$425,0),-1))</f>
        <v>15</v>
      </c>
      <c r="B63" t="str">
        <f ca="1">IF(Tafla1[[#This Row],[Raðtala]]&gt;MAX(Nafnalisti!$S$4:$S$425),"",OFFSET(Nafnalisti!$B$3,MATCH(Tafla1[[#This Row],[Raðtala]],Nafnalisti!$S$4:$S$425,0),0))</f>
        <v>Ragnar Guðjónsson</v>
      </c>
      <c r="C63">
        <f ca="1">IF(Tafla1[[#This Row],[Raðtala]]&gt;MAX(Nafnalisti!$S$4:$S$425),"",OFFSET(Nafnalisti!$B$3,MATCH(Tafla1[[#This Row],[Raðtala]],Nafnalisti!$S$4:$S$425,0),1))</f>
        <v>320.00009999999997</v>
      </c>
      <c r="D63" s="28">
        <f t="shared" ca="1" si="4"/>
        <v>5320.0002982647184</v>
      </c>
      <c r="E63">
        <f t="shared" ca="1" si="5"/>
        <v>79</v>
      </c>
      <c r="F63">
        <f ca="1">IF(Tafla1[[#This Row],[Raðtala]]&gt;MAX(Nafnalisti!$S$4:$S$425),"",OFFSET(Nafnalisti!$B$3,MATCH(Tafla1[[#This Row],[Raðtala]],Nafnalisti!$S$4:$S$425,0),13))</f>
        <v>5</v>
      </c>
      <c r="G63">
        <v>62</v>
      </c>
      <c r="J63" s="6" t="str">
        <f ca="1">IF(Tafla1[[#This Row],[Raðtala]]&gt;MAX(Nafnalisti!$T$4:$T$425),"",OFFSET(Nafnalisti!$B$3,MATCH(Tafla1[[#This Row],[Raðtala]],Nafnalisti!$T$4:$T$425,0)-5,-1))</f>
        <v/>
      </c>
      <c r="K63" s="6" t="str">
        <f ca="1">IF(Tafla1[[#This Row],[Raðtala]]&gt;MAX(Nafnalisti!$T$4:$T$425),"",OFFSET(Nafnalisti!$B$3,MATCH(Tafla1[[#This Row],[Raðtala]],Nafnalisti!$T$4:$T$425,0),0))</f>
        <v/>
      </c>
      <c r="L63" s="6" t="str">
        <f ca="1">IF(Tafla1[[#This Row],[Raðtala]]&gt;MAX(Nafnalisti!$T$4:$T$425),"",OFFSET(Nafnalisti!$B$3,MATCH(Tafla1[[#This Row],[Raðtala]],Nafnalisti!$T$4:$T$425,0),1))</f>
        <v/>
      </c>
      <c r="M63" s="29" t="str">
        <f t="shared" ca="1" si="2"/>
        <v/>
      </c>
      <c r="N63" s="6" t="str">
        <f t="shared" ca="1" si="3"/>
        <v/>
      </c>
      <c r="O63" s="6" t="str">
        <f ca="1">IF(Tafla1[[#This Row],[Raðtala]]&gt;MAX(Nafnalisti!$T$4:$T$425),"",OFFSET(Nafnalisti!$B$3,MATCH(Tafla1[[#This Row],[Raðtala]],Nafnalisti!$T$4:$T$425,0),13))</f>
        <v/>
      </c>
    </row>
    <row r="64" spans="1:15" x14ac:dyDescent="0.2">
      <c r="A64">
        <f ca="1">IF(Tafla1[[#This Row],[Raðtala]]&gt;MAX(Nafnalisti!$S$4:$S$425),"",OFFSET(Nafnalisti!$B$3,MATCH(Tafla1[[#This Row],[Raðtala]],Nafnalisti!$S$4:$S$425,0),-1))</f>
        <v>15</v>
      </c>
      <c r="B64" t="str">
        <f ca="1">IF(Tafla1[[#This Row],[Raðtala]]&gt;MAX(Nafnalisti!$S$4:$S$425),"",OFFSET(Nafnalisti!$B$3,MATCH(Tafla1[[#This Row],[Raðtala]],Nafnalisti!$S$4:$S$425,0),0))</f>
        <v>Sigurður Stefán Haraldsson</v>
      </c>
      <c r="C64">
        <f ca="1">IF(Tafla1[[#This Row],[Raðtala]]&gt;MAX(Nafnalisti!$S$4:$S$425),"",OFFSET(Nafnalisti!$B$3,MATCH(Tafla1[[#This Row],[Raðtala]],Nafnalisti!$S$4:$S$425,0),1))</f>
        <v>241.0001</v>
      </c>
      <c r="D64" s="28">
        <f t="shared" ca="1" si="4"/>
        <v>6241.0005285666111</v>
      </c>
      <c r="E64">
        <f t="shared" ca="1" si="5"/>
        <v>101</v>
      </c>
      <c r="F64">
        <f ca="1">IF(Tafla1[[#This Row],[Raðtala]]&gt;MAX(Nafnalisti!$S$4:$S$425),"",OFFSET(Nafnalisti!$B$3,MATCH(Tafla1[[#This Row],[Raðtala]],Nafnalisti!$S$4:$S$425,0),13))</f>
        <v>4</v>
      </c>
      <c r="G64">
        <v>63</v>
      </c>
      <c r="J64" s="6" t="str">
        <f ca="1">IF(Tafla1[[#This Row],[Raðtala]]&gt;MAX(Nafnalisti!$T$4:$T$425),"",OFFSET(Nafnalisti!$B$3,MATCH(Tafla1[[#This Row],[Raðtala]],Nafnalisti!$T$4:$T$425,0)-5,-1))</f>
        <v/>
      </c>
      <c r="K64" s="6" t="str">
        <f ca="1">IF(Tafla1[[#This Row],[Raðtala]]&gt;MAX(Nafnalisti!$T$4:$T$425),"",OFFSET(Nafnalisti!$B$3,MATCH(Tafla1[[#This Row],[Raðtala]],Nafnalisti!$T$4:$T$425,0),0))</f>
        <v/>
      </c>
      <c r="L64" s="6" t="str">
        <f ca="1">IF(Tafla1[[#This Row],[Raðtala]]&gt;MAX(Nafnalisti!$T$4:$T$425),"",OFFSET(Nafnalisti!$B$3,MATCH(Tafla1[[#This Row],[Raðtala]],Nafnalisti!$T$4:$T$425,0),1))</f>
        <v/>
      </c>
      <c r="M64" s="29" t="str">
        <f t="shared" ca="1" si="2"/>
        <v/>
      </c>
      <c r="N64" s="6" t="str">
        <f t="shared" ca="1" si="3"/>
        <v/>
      </c>
      <c r="O64" s="6" t="str">
        <f ca="1">IF(Tafla1[[#This Row],[Raðtala]]&gt;MAX(Nafnalisti!$T$4:$T$425),"",OFFSET(Nafnalisti!$B$3,MATCH(Tafla1[[#This Row],[Raðtala]],Nafnalisti!$T$4:$T$425,0),13))</f>
        <v/>
      </c>
    </row>
    <row r="65" spans="1:15" x14ac:dyDescent="0.2">
      <c r="A65">
        <f ca="1">IF(Tafla1[[#This Row],[Raðtala]]&gt;MAX(Nafnalisti!$S$4:$S$425),"",OFFSET(Nafnalisti!$B$3,MATCH(Tafla1[[#This Row],[Raðtala]],Nafnalisti!$S$4:$S$425,0),-1))</f>
        <v>15</v>
      </c>
      <c r="B65" t="str">
        <f ca="1">IF(Tafla1[[#This Row],[Raðtala]]&gt;MAX(Nafnalisti!$S$4:$S$425),"",OFFSET(Nafnalisti!$B$3,MATCH(Tafla1[[#This Row],[Raðtala]],Nafnalisti!$S$4:$S$425,0),0))</f>
        <v>Sigurður V. Guðjónsson</v>
      </c>
      <c r="C65">
        <f ca="1">IF(Tafla1[[#This Row],[Raðtala]]&gt;MAX(Nafnalisti!$S$4:$S$425),"",OFFSET(Nafnalisti!$B$3,MATCH(Tafla1[[#This Row],[Raðtala]],Nafnalisti!$S$4:$S$425,0),1))</f>
        <v>253.0001</v>
      </c>
      <c r="D65" s="28">
        <f t="shared" ca="1" si="4"/>
        <v>6253.0002002617257</v>
      </c>
      <c r="E65">
        <f t="shared" ca="1" si="5"/>
        <v>119</v>
      </c>
      <c r="F65">
        <f ca="1">IF(Tafla1[[#This Row],[Raðtala]]&gt;MAX(Nafnalisti!$S$4:$S$425),"",OFFSET(Nafnalisti!$B$3,MATCH(Tafla1[[#This Row],[Raðtala]],Nafnalisti!$S$4:$S$425,0),13))</f>
        <v>4</v>
      </c>
      <c r="G65">
        <v>64</v>
      </c>
      <c r="J65" s="6" t="str">
        <f ca="1">IF(Tafla1[[#This Row],[Raðtala]]&gt;MAX(Nafnalisti!$T$4:$T$425),"",OFFSET(Nafnalisti!$B$3,MATCH(Tafla1[[#This Row],[Raðtala]],Nafnalisti!$T$4:$T$425,0)-5,-1))</f>
        <v/>
      </c>
      <c r="K65" s="6" t="str">
        <f ca="1">IF(Tafla1[[#This Row],[Raðtala]]&gt;MAX(Nafnalisti!$T$4:$T$425),"",OFFSET(Nafnalisti!$B$3,MATCH(Tafla1[[#This Row],[Raðtala]],Nafnalisti!$T$4:$T$425,0),0))</f>
        <v/>
      </c>
      <c r="L65" s="6" t="str">
        <f ca="1">IF(Tafla1[[#This Row],[Raðtala]]&gt;MAX(Nafnalisti!$T$4:$T$425),"",OFFSET(Nafnalisti!$B$3,MATCH(Tafla1[[#This Row],[Raðtala]],Nafnalisti!$T$4:$T$425,0),1))</f>
        <v/>
      </c>
      <c r="M65" s="29" t="str">
        <f t="shared" ca="1" si="2"/>
        <v/>
      </c>
      <c r="N65" s="6" t="str">
        <f t="shared" ca="1" si="3"/>
        <v/>
      </c>
      <c r="O65" s="6" t="str">
        <f ca="1">IF(Tafla1[[#This Row],[Raðtala]]&gt;MAX(Nafnalisti!$T$4:$T$425),"",OFFSET(Nafnalisti!$B$3,MATCH(Tafla1[[#This Row],[Raðtala]],Nafnalisti!$T$4:$T$425,0),13))</f>
        <v/>
      </c>
    </row>
    <row r="66" spans="1:15" x14ac:dyDescent="0.2">
      <c r="A66">
        <f ca="1">IF(Tafla1[[#This Row],[Raðtala]]&gt;MAX(Nafnalisti!$S$4:$S$425),"",OFFSET(Nafnalisti!$B$3,MATCH(Tafla1[[#This Row],[Raðtala]],Nafnalisti!$S$4:$S$425,0),-1))</f>
        <v>16</v>
      </c>
      <c r="B66" t="str">
        <f ca="1">IF(Tafla1[[#This Row],[Raðtala]]&gt;MAX(Nafnalisti!$S$4:$S$425),"",OFFSET(Nafnalisti!$B$3,MATCH(Tafla1[[#This Row],[Raðtala]],Nafnalisti!$S$4:$S$425,0),0))</f>
        <v>Helgi Örn Viggósson</v>
      </c>
      <c r="C66">
        <f ca="1">IF(Tafla1[[#This Row],[Raðtala]]&gt;MAX(Nafnalisti!$S$4:$S$425),"",OFFSET(Nafnalisti!$B$3,MATCH(Tafla1[[#This Row],[Raðtala]],Nafnalisti!$S$4:$S$425,0),1))</f>
        <v>312.00009999999997</v>
      </c>
      <c r="D66" s="28">
        <f t="shared" ca="1" si="4"/>
        <v>5312.0009285105161</v>
      </c>
      <c r="E66">
        <f t="shared" ca="1" si="5"/>
        <v>59</v>
      </c>
      <c r="F66">
        <f ca="1">IF(Tafla1[[#This Row],[Raðtala]]&gt;MAX(Nafnalisti!$S$4:$S$425),"",OFFSET(Nafnalisti!$B$3,MATCH(Tafla1[[#This Row],[Raðtala]],Nafnalisti!$S$4:$S$425,0),13))</f>
        <v>5</v>
      </c>
      <c r="G66">
        <v>65</v>
      </c>
      <c r="J66" s="6" t="str">
        <f ca="1">IF(Tafla1[[#This Row],[Raðtala]]&gt;MAX(Nafnalisti!$T$4:$T$425),"",OFFSET(Nafnalisti!$B$3,MATCH(Tafla1[[#This Row],[Raðtala]],Nafnalisti!$T$4:$T$425,0)-5,-1))</f>
        <v/>
      </c>
      <c r="K66" s="6" t="str">
        <f ca="1">IF(Tafla1[[#This Row],[Raðtala]]&gt;MAX(Nafnalisti!$T$4:$T$425),"",OFFSET(Nafnalisti!$B$3,MATCH(Tafla1[[#This Row],[Raðtala]],Nafnalisti!$T$4:$T$425,0),0))</f>
        <v/>
      </c>
      <c r="L66" s="6" t="str">
        <f ca="1">IF(Tafla1[[#This Row],[Raðtala]]&gt;MAX(Nafnalisti!$T$4:$T$425),"",OFFSET(Nafnalisti!$B$3,MATCH(Tafla1[[#This Row],[Raðtala]],Nafnalisti!$T$4:$T$425,0),1))</f>
        <v/>
      </c>
      <c r="M66" s="29" t="str">
        <f t="shared" ca="1" si="2"/>
        <v/>
      </c>
      <c r="N66" s="6" t="str">
        <f t="shared" ca="1" si="3"/>
        <v/>
      </c>
      <c r="O66" s="6" t="str">
        <f ca="1">IF(Tafla1[[#This Row],[Raðtala]]&gt;MAX(Nafnalisti!$T$4:$T$425),"",OFFSET(Nafnalisti!$B$3,MATCH(Tafla1[[#This Row],[Raðtala]],Nafnalisti!$T$4:$T$425,0),13))</f>
        <v/>
      </c>
    </row>
    <row r="67" spans="1:15" x14ac:dyDescent="0.2">
      <c r="A67">
        <f ca="1">IF(Tafla1[[#This Row],[Raðtala]]&gt;MAX(Nafnalisti!$S$4:$S$425),"",OFFSET(Nafnalisti!$B$3,MATCH(Tafla1[[#This Row],[Raðtala]],Nafnalisti!$S$4:$S$425,0),-1))</f>
        <v>16</v>
      </c>
      <c r="B67" t="str">
        <f ca="1">IF(Tafla1[[#This Row],[Raðtala]]&gt;MAX(Nafnalisti!$S$4:$S$425),"",OFFSET(Nafnalisti!$B$3,MATCH(Tafla1[[#This Row],[Raðtala]],Nafnalisti!$S$4:$S$425,0),0))</f>
        <v>Arnar Másson</v>
      </c>
      <c r="C67">
        <f ca="1">IF(Tafla1[[#This Row],[Raðtala]]&gt;MAX(Nafnalisti!$S$4:$S$425),"",OFFSET(Nafnalisti!$B$3,MATCH(Tafla1[[#This Row],[Raðtala]],Nafnalisti!$S$4:$S$425,0),1))</f>
        <v>128.0001</v>
      </c>
      <c r="D67" s="28">
        <f t="shared" ca="1" si="4"/>
        <v>8128.0001808537645</v>
      </c>
      <c r="E67">
        <f t="shared" ca="1" si="5"/>
        <v>178</v>
      </c>
      <c r="F67">
        <f ca="1">IF(Tafla1[[#This Row],[Raðtala]]&gt;MAX(Nafnalisti!$S$4:$S$425),"",OFFSET(Nafnalisti!$B$3,MATCH(Tafla1[[#This Row],[Raðtala]],Nafnalisti!$S$4:$S$425,0),13))</f>
        <v>2</v>
      </c>
      <c r="G67">
        <v>66</v>
      </c>
      <c r="J67" s="6" t="str">
        <f ca="1">IF(Tafla1[[#This Row],[Raðtala]]&gt;MAX(Nafnalisti!$T$4:$T$425),"",OFFSET(Nafnalisti!$B$3,MATCH(Tafla1[[#This Row],[Raðtala]],Nafnalisti!$T$4:$T$425,0)-5,-1))</f>
        <v/>
      </c>
      <c r="K67" s="6" t="str">
        <f ca="1">IF(Tafla1[[#This Row],[Raðtala]]&gt;MAX(Nafnalisti!$T$4:$T$425),"",OFFSET(Nafnalisti!$B$3,MATCH(Tafla1[[#This Row],[Raðtala]],Nafnalisti!$T$4:$T$425,0),0))</f>
        <v/>
      </c>
      <c r="L67" s="6" t="str">
        <f ca="1">IF(Tafla1[[#This Row],[Raðtala]]&gt;MAX(Nafnalisti!$T$4:$T$425),"",OFFSET(Nafnalisti!$B$3,MATCH(Tafla1[[#This Row],[Raðtala]],Nafnalisti!$T$4:$T$425,0),1))</f>
        <v/>
      </c>
      <c r="M67" s="29" t="str">
        <f t="shared" ref="M67:M71" ca="1" si="8">IF(L67="","",10000-(O67*1000)+L67+RAND()/1000)</f>
        <v/>
      </c>
      <c r="N67" s="6" t="str">
        <f t="shared" ref="N67:N71" ca="1" si="9">IF(L67="","",_xlfn.RANK.EQ($M67,$M$2:$M$71,1))</f>
        <v/>
      </c>
      <c r="O67" s="6" t="str">
        <f ca="1">IF(Tafla1[[#This Row],[Raðtala]]&gt;MAX(Nafnalisti!$T$4:$T$425),"",OFFSET(Nafnalisti!$B$3,MATCH(Tafla1[[#This Row],[Raðtala]],Nafnalisti!$T$4:$T$425,0),13))</f>
        <v/>
      </c>
    </row>
    <row r="68" spans="1:15" x14ac:dyDescent="0.2">
      <c r="A68">
        <f ca="1">IF(Tafla1[[#This Row],[Raðtala]]&gt;MAX(Nafnalisti!$S$4:$S$425),"",OFFSET(Nafnalisti!$B$3,MATCH(Tafla1[[#This Row],[Raðtala]],Nafnalisti!$S$4:$S$425,0),-1))</f>
        <v>16</v>
      </c>
      <c r="B68" t="str">
        <f ca="1">IF(Tafla1[[#This Row],[Raðtala]]&gt;MAX(Nafnalisti!$S$4:$S$425),"",OFFSET(Nafnalisti!$B$3,MATCH(Tafla1[[#This Row],[Raðtala]],Nafnalisti!$S$4:$S$425,0),0))</f>
        <v>Björn Gunnarsson</v>
      </c>
      <c r="C68">
        <f ca="1">IF(Tafla1[[#This Row],[Raðtala]]&gt;MAX(Nafnalisti!$S$4:$S$425),"",OFFSET(Nafnalisti!$B$3,MATCH(Tafla1[[#This Row],[Raðtala]],Nafnalisti!$S$4:$S$425,0),1))</f>
        <v>194.0001</v>
      </c>
      <c r="D68" s="28">
        <f t="shared" ref="D68:D131" ca="1" si="10">IF(C68="","",10000-(F68*1000)+C68+RAND()/1000)</f>
        <v>7194.0003495638894</v>
      </c>
      <c r="E68">
        <f t="shared" ref="E68:E131" ca="1" si="11">IF(C68="","",_xlfn.RANK.EQ($D68,$D$2:$D$423,1))</f>
        <v>162</v>
      </c>
      <c r="F68">
        <f ca="1">IF(Tafla1[[#This Row],[Raðtala]]&gt;MAX(Nafnalisti!$S$4:$S$425),"",OFFSET(Nafnalisti!$B$3,MATCH(Tafla1[[#This Row],[Raðtala]],Nafnalisti!$S$4:$S$425,0),13))</f>
        <v>3</v>
      </c>
      <c r="G68">
        <v>67</v>
      </c>
      <c r="J68" s="6" t="str">
        <f ca="1">IF(Tafla1[[#This Row],[Raðtala]]&gt;MAX(Nafnalisti!$T$4:$T$425),"",OFFSET(Nafnalisti!$B$3,MATCH(Tafla1[[#This Row],[Raðtala]],Nafnalisti!$T$4:$T$425,0)-5,-1))</f>
        <v/>
      </c>
      <c r="K68" s="6" t="str">
        <f ca="1">IF(Tafla1[[#This Row],[Raðtala]]&gt;MAX(Nafnalisti!$T$4:$T$425),"",OFFSET(Nafnalisti!$B$3,MATCH(Tafla1[[#This Row],[Raðtala]],Nafnalisti!$T$4:$T$425,0),0))</f>
        <v/>
      </c>
      <c r="L68" s="6" t="str">
        <f ca="1">IF(Tafla1[[#This Row],[Raðtala]]&gt;MAX(Nafnalisti!$T$4:$T$425),"",OFFSET(Nafnalisti!$B$3,MATCH(Tafla1[[#This Row],[Raðtala]],Nafnalisti!$T$4:$T$425,0),1))</f>
        <v/>
      </c>
      <c r="M68" s="29" t="str">
        <f t="shared" ca="1" si="8"/>
        <v/>
      </c>
      <c r="N68" s="6" t="str">
        <f t="shared" ca="1" si="9"/>
        <v/>
      </c>
      <c r="O68" s="6" t="str">
        <f ca="1">IF(Tafla1[[#This Row],[Raðtala]]&gt;MAX(Nafnalisti!$T$4:$T$425),"",OFFSET(Nafnalisti!$B$3,MATCH(Tafla1[[#This Row],[Raðtala]],Nafnalisti!$T$4:$T$425,0),13))</f>
        <v/>
      </c>
    </row>
    <row r="69" spans="1:15" x14ac:dyDescent="0.2">
      <c r="A69">
        <f ca="1">IF(Tafla1[[#This Row],[Raðtala]]&gt;MAX(Nafnalisti!$S$4:$S$425),"",OFFSET(Nafnalisti!$B$3,MATCH(Tafla1[[#This Row],[Raðtala]],Nafnalisti!$S$4:$S$425,0),-1))</f>
        <v>16</v>
      </c>
      <c r="B69" t="str">
        <f ca="1">IF(Tafla1[[#This Row],[Raðtala]]&gt;MAX(Nafnalisti!$S$4:$S$425),"",OFFSET(Nafnalisti!$B$3,MATCH(Tafla1[[#This Row],[Raðtala]],Nafnalisti!$S$4:$S$425,0),0))</f>
        <v>Jörundur Sveinn Matthíasson</v>
      </c>
      <c r="C69">
        <f ca="1">IF(Tafla1[[#This Row],[Raðtala]]&gt;MAX(Nafnalisti!$S$4:$S$425),"",OFFSET(Nafnalisti!$B$3,MATCH(Tafla1[[#This Row],[Raðtala]],Nafnalisti!$S$4:$S$425,0),1))</f>
        <v>264.00009999999997</v>
      </c>
      <c r="D69" s="28">
        <f t="shared" ca="1" si="10"/>
        <v>6264.0009427746354</v>
      </c>
      <c r="E69">
        <f t="shared" ca="1" si="11"/>
        <v>139</v>
      </c>
      <c r="F69">
        <f ca="1">IF(Tafla1[[#This Row],[Raðtala]]&gt;MAX(Nafnalisti!$S$4:$S$425),"",OFFSET(Nafnalisti!$B$3,MATCH(Tafla1[[#This Row],[Raðtala]],Nafnalisti!$S$4:$S$425,0),13))</f>
        <v>4</v>
      </c>
      <c r="G69">
        <v>68</v>
      </c>
      <c r="J69" s="6" t="str">
        <f ca="1">IF(Tafla1[[#This Row],[Raðtala]]&gt;MAX(Nafnalisti!$T$4:$T$425),"",OFFSET(Nafnalisti!$B$3,MATCH(Tafla1[[#This Row],[Raðtala]],Nafnalisti!$T$4:$T$425,0)-5,-1))</f>
        <v/>
      </c>
      <c r="K69" s="6" t="str">
        <f ca="1">IF(Tafla1[[#This Row],[Raðtala]]&gt;MAX(Nafnalisti!$T$4:$T$425),"",OFFSET(Nafnalisti!$B$3,MATCH(Tafla1[[#This Row],[Raðtala]],Nafnalisti!$T$4:$T$425,0),0))</f>
        <v/>
      </c>
      <c r="L69" s="6" t="str">
        <f ca="1">IF(Tafla1[[#This Row],[Raðtala]]&gt;MAX(Nafnalisti!$T$4:$T$425),"",OFFSET(Nafnalisti!$B$3,MATCH(Tafla1[[#This Row],[Raðtala]],Nafnalisti!$T$4:$T$425,0),1))</f>
        <v/>
      </c>
      <c r="M69" s="29" t="str">
        <f t="shared" ca="1" si="8"/>
        <v/>
      </c>
      <c r="N69" s="6" t="str">
        <f t="shared" ca="1" si="9"/>
        <v/>
      </c>
      <c r="O69" s="6" t="str">
        <f ca="1">IF(Tafla1[[#This Row],[Raðtala]]&gt;MAX(Nafnalisti!$T$4:$T$425),"",OFFSET(Nafnalisti!$B$3,MATCH(Tafla1[[#This Row],[Raðtala]],Nafnalisti!$T$4:$T$425,0),13))</f>
        <v/>
      </c>
    </row>
    <row r="70" spans="1:15" x14ac:dyDescent="0.2">
      <c r="A70">
        <f ca="1">IF(Tafla1[[#This Row],[Raðtala]]&gt;MAX(Nafnalisti!$S$4:$S$425),"",OFFSET(Nafnalisti!$B$3,MATCH(Tafla1[[#This Row],[Raðtala]],Nafnalisti!$S$4:$S$425,0),-1))</f>
        <v>16</v>
      </c>
      <c r="B70" t="str">
        <f ca="1">IF(Tafla1[[#This Row],[Raðtala]]&gt;MAX(Nafnalisti!$S$4:$S$425),"",OFFSET(Nafnalisti!$B$3,MATCH(Tafla1[[#This Row],[Raðtala]],Nafnalisti!$S$4:$S$425,0),0))</f>
        <v>Pétur Örn Þórarinsson</v>
      </c>
      <c r="C70">
        <f ca="1">IF(Tafla1[[#This Row],[Raðtala]]&gt;MAX(Nafnalisti!$S$4:$S$425),"",OFFSET(Nafnalisti!$B$3,MATCH(Tafla1[[#This Row],[Raðtala]],Nafnalisti!$S$4:$S$425,0),1))</f>
        <v>71.000100000000003</v>
      </c>
      <c r="D70" s="28">
        <f t="shared" ca="1" si="10"/>
        <v>9071.0009157916957</v>
      </c>
      <c r="E70">
        <f t="shared" ca="1" si="11"/>
        <v>189</v>
      </c>
      <c r="F70">
        <f ca="1">IF(Tafla1[[#This Row],[Raðtala]]&gt;MAX(Nafnalisti!$S$4:$S$425),"",OFFSET(Nafnalisti!$B$3,MATCH(Tafla1[[#This Row],[Raðtala]],Nafnalisti!$S$4:$S$425,0),13))</f>
        <v>1</v>
      </c>
      <c r="G70">
        <v>69</v>
      </c>
      <c r="J70" s="6" t="str">
        <f ca="1">IF(Tafla1[[#This Row],[Raðtala]]&gt;MAX(Nafnalisti!$T$4:$T$425),"",OFFSET(Nafnalisti!$B$3,MATCH(Tafla1[[#This Row],[Raðtala]],Nafnalisti!$T$4:$T$425,0)-5,-1))</f>
        <v/>
      </c>
      <c r="K70" s="6" t="str">
        <f ca="1">IF(Tafla1[[#This Row],[Raðtala]]&gt;MAX(Nafnalisti!$T$4:$T$425),"",OFFSET(Nafnalisti!$B$3,MATCH(Tafla1[[#This Row],[Raðtala]],Nafnalisti!$T$4:$T$425,0),0))</f>
        <v/>
      </c>
      <c r="L70" s="6" t="str">
        <f ca="1">IF(Tafla1[[#This Row],[Raðtala]]&gt;MAX(Nafnalisti!$T$4:$T$425),"",OFFSET(Nafnalisti!$B$3,MATCH(Tafla1[[#This Row],[Raðtala]],Nafnalisti!$T$4:$T$425,0),1))</f>
        <v/>
      </c>
      <c r="M70" s="29" t="str">
        <f t="shared" ca="1" si="8"/>
        <v/>
      </c>
      <c r="N70" s="6" t="str">
        <f t="shared" ca="1" si="9"/>
        <v/>
      </c>
      <c r="O70" s="6" t="str">
        <f ca="1">IF(Tafla1[[#This Row],[Raðtala]]&gt;MAX(Nafnalisti!$T$4:$T$425),"",OFFSET(Nafnalisti!$B$3,MATCH(Tafla1[[#This Row],[Raðtala]],Nafnalisti!$T$4:$T$425,0),13))</f>
        <v/>
      </c>
    </row>
    <row r="71" spans="1:15" x14ac:dyDescent="0.2">
      <c r="A71">
        <f ca="1">IF(Tafla1[[#This Row],[Raðtala]]&gt;MAX(Nafnalisti!$S$4:$S$425),"",OFFSET(Nafnalisti!$B$3,MATCH(Tafla1[[#This Row],[Raðtala]],Nafnalisti!$S$4:$S$425,0),-1))</f>
        <v>16</v>
      </c>
      <c r="B71" t="str">
        <f ca="1">IF(Tafla1[[#This Row],[Raðtala]]&gt;MAX(Nafnalisti!$S$4:$S$425),"",OFFSET(Nafnalisti!$B$3,MATCH(Tafla1[[#This Row],[Raðtala]],Nafnalisti!$S$4:$S$425,0),0))</f>
        <v>Þorsteinn Örn Finnbogason</v>
      </c>
      <c r="C71">
        <f ca="1">IF(Tafla1[[#This Row],[Raðtala]]&gt;MAX(Nafnalisti!$S$4:$S$425),"",OFFSET(Nafnalisti!$B$3,MATCH(Tafla1[[#This Row],[Raðtala]],Nafnalisti!$S$4:$S$425,0),1))</f>
        <v>321.00009999999997</v>
      </c>
      <c r="D71" s="28">
        <f t="shared" ca="1" si="10"/>
        <v>5321.0006532363932</v>
      </c>
      <c r="E71">
        <f t="shared" ca="1" si="11"/>
        <v>83</v>
      </c>
      <c r="F71">
        <f ca="1">IF(Tafla1[[#This Row],[Raðtala]]&gt;MAX(Nafnalisti!$S$4:$S$425),"",OFFSET(Nafnalisti!$B$3,MATCH(Tafla1[[#This Row],[Raðtala]],Nafnalisti!$S$4:$S$425,0),13))</f>
        <v>5</v>
      </c>
      <c r="G71">
        <v>70</v>
      </c>
      <c r="J71" s="6" t="str">
        <f ca="1">IF(Tafla1[[#This Row],[Raðtala]]&gt;MAX(Nafnalisti!$T$4:$T$425),"",OFFSET(Nafnalisti!$B$3,MATCH(Tafla1[[#This Row],[Raðtala]],Nafnalisti!$T$4:$T$425,0)-5,-1))</f>
        <v/>
      </c>
      <c r="K71" s="6" t="str">
        <f ca="1">IF(Tafla1[[#This Row],[Raðtala]]&gt;MAX(Nafnalisti!$T$4:$T$425),"",OFFSET(Nafnalisti!$B$3,MATCH(Tafla1[[#This Row],[Raðtala]],Nafnalisti!$T$4:$T$425,0),0))</f>
        <v/>
      </c>
      <c r="L71" s="6" t="str">
        <f ca="1">IF(Tafla1[[#This Row],[Raðtala]]&gt;MAX(Nafnalisti!$T$4:$T$425),"",OFFSET(Nafnalisti!$B$3,MATCH(Tafla1[[#This Row],[Raðtala]],Nafnalisti!$T$4:$T$425,0),1))</f>
        <v/>
      </c>
      <c r="M71" s="29" t="str">
        <f t="shared" ca="1" si="8"/>
        <v/>
      </c>
      <c r="N71" s="6" t="str">
        <f t="shared" ca="1" si="9"/>
        <v/>
      </c>
      <c r="O71" s="6" t="str">
        <f ca="1">IF(Tafla1[[#This Row],[Raðtala]]&gt;MAX(Nafnalisti!$T$4:$T$425),"",OFFSET(Nafnalisti!$B$3,MATCH(Tafla1[[#This Row],[Raðtala]],Nafnalisti!$T$4:$T$425,0),13))</f>
        <v/>
      </c>
    </row>
    <row r="72" spans="1:15" x14ac:dyDescent="0.2">
      <c r="A72">
        <f ca="1">IF(Tafla1[[#This Row],[Raðtala]]&gt;MAX(Nafnalisti!$S$4:$S$425),"",OFFSET(Nafnalisti!$B$3,MATCH(Tafla1[[#This Row],[Raðtala]],Nafnalisti!$S$4:$S$425,0),-1))</f>
        <v>16</v>
      </c>
      <c r="B72" t="str">
        <f ca="1">IF(Tafla1[[#This Row],[Raðtala]]&gt;MAX(Nafnalisti!$S$4:$S$425),"",OFFSET(Nafnalisti!$B$3,MATCH(Tafla1[[#This Row],[Raðtala]],Nafnalisti!$S$4:$S$425,0),0))</f>
        <v>Þórður Gíslason</v>
      </c>
      <c r="C72">
        <f ca="1">IF(Tafla1[[#This Row],[Raðtala]]&gt;MAX(Nafnalisti!$S$4:$S$425),"",OFFSET(Nafnalisti!$B$3,MATCH(Tafla1[[#This Row],[Raðtala]],Nafnalisti!$S$4:$S$425,0),1))</f>
        <v>192.0001</v>
      </c>
      <c r="D72" s="28">
        <f t="shared" ca="1" si="10"/>
        <v>7192.0004582377433</v>
      </c>
      <c r="E72">
        <f t="shared" ca="1" si="11"/>
        <v>160</v>
      </c>
      <c r="F72">
        <f ca="1">IF(Tafla1[[#This Row],[Raðtala]]&gt;MAX(Nafnalisti!$S$4:$S$425),"",OFFSET(Nafnalisti!$B$3,MATCH(Tafla1[[#This Row],[Raðtala]],Nafnalisti!$S$4:$S$425,0),13))</f>
        <v>3</v>
      </c>
      <c r="G72">
        <v>71</v>
      </c>
    </row>
    <row r="73" spans="1:15" x14ac:dyDescent="0.2">
      <c r="A73">
        <f ca="1">IF(Tafla1[[#This Row],[Raðtala]]&gt;MAX(Nafnalisti!$S$4:$S$425),"",OFFSET(Nafnalisti!$B$3,MATCH(Tafla1[[#This Row],[Raðtala]],Nafnalisti!$S$4:$S$425,0),-1))</f>
        <v>17</v>
      </c>
      <c r="B73" t="str">
        <f ca="1">IF(Tafla1[[#This Row],[Raðtala]]&gt;MAX(Nafnalisti!$S$4:$S$425),"",OFFSET(Nafnalisti!$B$3,MATCH(Tafla1[[#This Row],[Raðtala]],Nafnalisti!$S$4:$S$425,0),0))</f>
        <v>Börkur Skúlason</v>
      </c>
      <c r="C73">
        <f ca="1">IF(Tafla1[[#This Row],[Raðtala]]&gt;MAX(Nafnalisti!$S$4:$S$425),"",OFFSET(Nafnalisti!$B$3,MATCH(Tafla1[[#This Row],[Raðtala]],Nafnalisti!$S$4:$S$425,0),1))</f>
        <v>309.00009999999997</v>
      </c>
      <c r="D73" s="28">
        <f t="shared" ca="1" si="10"/>
        <v>5309.0004133328111</v>
      </c>
      <c r="E73">
        <f t="shared" ca="1" si="11"/>
        <v>40</v>
      </c>
      <c r="F73">
        <f ca="1">IF(Tafla1[[#This Row],[Raðtala]]&gt;MAX(Nafnalisti!$S$4:$S$425),"",OFFSET(Nafnalisti!$B$3,MATCH(Tafla1[[#This Row],[Raðtala]],Nafnalisti!$S$4:$S$425,0),13))</f>
        <v>5</v>
      </c>
      <c r="G73">
        <v>72</v>
      </c>
    </row>
    <row r="74" spans="1:15" x14ac:dyDescent="0.2">
      <c r="A74">
        <f ca="1">IF(Tafla1[[#This Row],[Raðtala]]&gt;MAX(Nafnalisti!$S$4:$S$425),"",OFFSET(Nafnalisti!$B$3,MATCH(Tafla1[[#This Row],[Raðtala]],Nafnalisti!$S$4:$S$425,0),-1))</f>
        <v>17</v>
      </c>
      <c r="B74" t="str">
        <f ca="1">IF(Tafla1[[#This Row],[Raðtala]]&gt;MAX(Nafnalisti!$S$4:$S$425),"",OFFSET(Nafnalisti!$B$3,MATCH(Tafla1[[#This Row],[Raðtala]],Nafnalisti!$S$4:$S$425,0),0))</f>
        <v>Jón Hallgrímsson</v>
      </c>
      <c r="C74">
        <f ca="1">IF(Tafla1[[#This Row],[Raðtala]]&gt;MAX(Nafnalisti!$S$4:$S$425),"",OFFSET(Nafnalisti!$B$3,MATCH(Tafla1[[#This Row],[Raðtala]],Nafnalisti!$S$4:$S$425,0),1))</f>
        <v>319.00009999999997</v>
      </c>
      <c r="D74" s="28">
        <f t="shared" ca="1" si="10"/>
        <v>5319.000316881572</v>
      </c>
      <c r="E74">
        <f t="shared" ca="1" si="11"/>
        <v>75</v>
      </c>
      <c r="F74">
        <f ca="1">IF(Tafla1[[#This Row],[Raðtala]]&gt;MAX(Nafnalisti!$S$4:$S$425),"",OFFSET(Nafnalisti!$B$3,MATCH(Tafla1[[#This Row],[Raðtala]],Nafnalisti!$S$4:$S$425,0),13))</f>
        <v>5</v>
      </c>
      <c r="G74">
        <v>73</v>
      </c>
    </row>
    <row r="75" spans="1:15" x14ac:dyDescent="0.2">
      <c r="A75">
        <f ca="1">IF(Tafla1[[#This Row],[Raðtala]]&gt;MAX(Nafnalisti!$S$4:$S$425),"",OFFSET(Nafnalisti!$B$3,MATCH(Tafla1[[#This Row],[Raðtala]],Nafnalisti!$S$4:$S$425,0),-1))</f>
        <v>17</v>
      </c>
      <c r="B75" t="str">
        <f ca="1">IF(Tafla1[[#This Row],[Raðtala]]&gt;MAX(Nafnalisti!$S$4:$S$425),"",OFFSET(Nafnalisti!$B$3,MATCH(Tafla1[[#This Row],[Raðtala]],Nafnalisti!$S$4:$S$425,0),0))</f>
        <v>Rúnar Sigurðsson</v>
      </c>
      <c r="C75">
        <f ca="1">IF(Tafla1[[#This Row],[Raðtala]]&gt;MAX(Nafnalisti!$S$4:$S$425),"",OFFSET(Nafnalisti!$B$3,MATCH(Tafla1[[#This Row],[Raðtala]],Nafnalisti!$S$4:$S$425,0),1))</f>
        <v>312.00009999999997</v>
      </c>
      <c r="D75" s="28">
        <f t="shared" ca="1" si="10"/>
        <v>5312.0007025956684</v>
      </c>
      <c r="E75">
        <f t="shared" ca="1" si="11"/>
        <v>57</v>
      </c>
      <c r="F75">
        <f ca="1">IF(Tafla1[[#This Row],[Raðtala]]&gt;MAX(Nafnalisti!$S$4:$S$425),"",OFFSET(Nafnalisti!$B$3,MATCH(Tafla1[[#This Row],[Raðtala]],Nafnalisti!$S$4:$S$425,0),13))</f>
        <v>5</v>
      </c>
      <c r="G75">
        <v>74</v>
      </c>
    </row>
    <row r="76" spans="1:15" x14ac:dyDescent="0.2">
      <c r="A76">
        <f ca="1">IF(Tafla1[[#This Row],[Raðtala]]&gt;MAX(Nafnalisti!$S$4:$S$425),"",OFFSET(Nafnalisti!$B$3,MATCH(Tafla1[[#This Row],[Raðtala]],Nafnalisti!$S$4:$S$425,0),-1))</f>
        <v>17</v>
      </c>
      <c r="B76" t="str">
        <f ca="1">IF(Tafla1[[#This Row],[Raðtala]]&gt;MAX(Nafnalisti!$S$4:$S$425),"",OFFSET(Nafnalisti!$B$3,MATCH(Tafla1[[#This Row],[Raðtala]],Nafnalisti!$S$4:$S$425,0),0))</f>
        <v>Sigurður Benjamínsson</v>
      </c>
      <c r="C76">
        <f ca="1">IF(Tafla1[[#This Row],[Raðtala]]&gt;MAX(Nafnalisti!$S$4:$S$425),"",OFFSET(Nafnalisti!$B$3,MATCH(Tafla1[[#This Row],[Raðtala]],Nafnalisti!$S$4:$S$425,0),1))</f>
        <v>260.00009999999997</v>
      </c>
      <c r="D76" s="28">
        <f t="shared" ca="1" si="10"/>
        <v>6260.0005304306333</v>
      </c>
      <c r="E76">
        <f t="shared" ca="1" si="11"/>
        <v>136</v>
      </c>
      <c r="F76">
        <f ca="1">IF(Tafla1[[#This Row],[Raðtala]]&gt;MAX(Nafnalisti!$S$4:$S$425),"",OFFSET(Nafnalisti!$B$3,MATCH(Tafla1[[#This Row],[Raðtala]],Nafnalisti!$S$4:$S$425,0),13))</f>
        <v>4</v>
      </c>
      <c r="G76">
        <v>75</v>
      </c>
    </row>
    <row r="77" spans="1:15" x14ac:dyDescent="0.2">
      <c r="A77">
        <f ca="1">IF(Tafla1[[#This Row],[Raðtala]]&gt;MAX(Nafnalisti!$S$4:$S$425),"",OFFSET(Nafnalisti!$B$3,MATCH(Tafla1[[#This Row],[Raðtala]],Nafnalisti!$S$4:$S$425,0),-1))</f>
        <v>18</v>
      </c>
      <c r="B77" t="str">
        <f ca="1">IF(Tafla1[[#This Row],[Raðtala]]&gt;MAX(Nafnalisti!$S$4:$S$425),"",OFFSET(Nafnalisti!$B$3,MATCH(Tafla1[[#This Row],[Raðtala]],Nafnalisti!$S$4:$S$425,0),0))</f>
        <v>Eyþór Kolbeinsson</v>
      </c>
      <c r="C77">
        <f ca="1">IF(Tafla1[[#This Row],[Raðtala]]&gt;MAX(Nafnalisti!$S$4:$S$425),"",OFFSET(Nafnalisti!$B$3,MATCH(Tafla1[[#This Row],[Raðtala]],Nafnalisti!$S$4:$S$425,0),1))</f>
        <v>129.0001</v>
      </c>
      <c r="D77" s="28">
        <f t="shared" ca="1" si="10"/>
        <v>8129.0002584973254</v>
      </c>
      <c r="E77">
        <f t="shared" ca="1" si="11"/>
        <v>180</v>
      </c>
      <c r="F77">
        <f ca="1">IF(Tafla1[[#This Row],[Raðtala]]&gt;MAX(Nafnalisti!$S$4:$S$425),"",OFFSET(Nafnalisti!$B$3,MATCH(Tafla1[[#This Row],[Raðtala]],Nafnalisti!$S$4:$S$425,0),13))</f>
        <v>2</v>
      </c>
      <c r="G77">
        <v>76</v>
      </c>
    </row>
    <row r="78" spans="1:15" x14ac:dyDescent="0.2">
      <c r="A78">
        <f ca="1">IF(Tafla1[[#This Row],[Raðtala]]&gt;MAX(Nafnalisti!$S$4:$S$425),"",OFFSET(Nafnalisti!$B$3,MATCH(Tafla1[[#This Row],[Raðtala]],Nafnalisti!$S$4:$S$425,0),-1))</f>
        <v>18</v>
      </c>
      <c r="B78" t="str">
        <f ca="1">IF(Tafla1[[#This Row],[Raðtala]]&gt;MAX(Nafnalisti!$S$4:$S$425),"",OFFSET(Nafnalisti!$B$3,MATCH(Tafla1[[#This Row],[Raðtala]],Nafnalisti!$S$4:$S$425,0),0))</f>
        <v>Pétur Júlíusson</v>
      </c>
      <c r="C78">
        <f ca="1">IF(Tafla1[[#This Row],[Raðtala]]&gt;MAX(Nafnalisti!$S$4:$S$425),"",OFFSET(Nafnalisti!$B$3,MATCH(Tafla1[[#This Row],[Raðtala]],Nafnalisti!$S$4:$S$425,0),1))</f>
        <v>256.00009999999997</v>
      </c>
      <c r="D78" s="28">
        <f t="shared" ca="1" si="10"/>
        <v>6256.001071595424</v>
      </c>
      <c r="E78">
        <f t="shared" ca="1" si="11"/>
        <v>132</v>
      </c>
      <c r="F78">
        <f ca="1">IF(Tafla1[[#This Row],[Raðtala]]&gt;MAX(Nafnalisti!$S$4:$S$425),"",OFFSET(Nafnalisti!$B$3,MATCH(Tafla1[[#This Row],[Raðtala]],Nafnalisti!$S$4:$S$425,0),13))</f>
        <v>4</v>
      </c>
      <c r="G78">
        <v>77</v>
      </c>
    </row>
    <row r="79" spans="1:15" x14ac:dyDescent="0.2">
      <c r="A79">
        <f ca="1">IF(Tafla1[[#This Row],[Raðtala]]&gt;MAX(Nafnalisti!$S$4:$S$425),"",OFFSET(Nafnalisti!$B$3,MATCH(Tafla1[[#This Row],[Raðtala]],Nafnalisti!$S$4:$S$425,0),-1))</f>
        <v>18</v>
      </c>
      <c r="B79" t="str">
        <f ca="1">IF(Tafla1[[#This Row],[Raðtala]]&gt;MAX(Nafnalisti!$S$4:$S$425),"",OFFSET(Nafnalisti!$B$3,MATCH(Tafla1[[#This Row],[Raðtala]],Nafnalisti!$S$4:$S$425,0),0))</f>
        <v>Úlfar Finnbjörnsson</v>
      </c>
      <c r="C79">
        <f ca="1">IF(Tafla1[[#This Row],[Raðtala]]&gt;MAX(Nafnalisti!$S$4:$S$425),"",OFFSET(Nafnalisti!$B$3,MATCH(Tafla1[[#This Row],[Raðtala]],Nafnalisti!$S$4:$S$425,0),1))</f>
        <v>187.0001</v>
      </c>
      <c r="D79" s="28">
        <f t="shared" ca="1" si="10"/>
        <v>7187.0005750462005</v>
      </c>
      <c r="E79">
        <f t="shared" ca="1" si="11"/>
        <v>154</v>
      </c>
      <c r="F79">
        <f ca="1">IF(Tafla1[[#This Row],[Raðtala]]&gt;MAX(Nafnalisti!$S$4:$S$425),"",OFFSET(Nafnalisti!$B$3,MATCH(Tafla1[[#This Row],[Raðtala]],Nafnalisti!$S$4:$S$425,0),13))</f>
        <v>3</v>
      </c>
      <c r="G79">
        <v>78</v>
      </c>
    </row>
    <row r="80" spans="1:15" x14ac:dyDescent="0.2">
      <c r="A80">
        <f ca="1">IF(Tafla1[[#This Row],[Raðtala]]&gt;MAX(Nafnalisti!$S$4:$S$425),"",OFFSET(Nafnalisti!$B$3,MATCH(Tafla1[[#This Row],[Raðtala]],Nafnalisti!$S$4:$S$425,0),-1))</f>
        <v>18</v>
      </c>
      <c r="B80" t="str">
        <f ca="1">IF(Tafla1[[#This Row],[Raðtala]]&gt;MAX(Nafnalisti!$S$4:$S$425),"",OFFSET(Nafnalisti!$B$3,MATCH(Tafla1[[#This Row],[Raðtala]],Nafnalisti!$S$4:$S$425,0),0))</f>
        <v>Snorri Karlsson</v>
      </c>
      <c r="C80">
        <f ca="1">IF(Tafla1[[#This Row],[Raðtala]]&gt;MAX(Nafnalisti!$S$4:$S$425),"",OFFSET(Nafnalisti!$B$3,MATCH(Tafla1[[#This Row],[Raðtala]],Nafnalisti!$S$4:$S$425,0),1))</f>
        <v>252.0001</v>
      </c>
      <c r="D80" s="28">
        <f t="shared" ca="1" si="10"/>
        <v>6252.0005960146455</v>
      </c>
      <c r="E80">
        <f t="shared" ca="1" si="11"/>
        <v>117</v>
      </c>
      <c r="F80">
        <f ca="1">IF(Tafla1[[#This Row],[Raðtala]]&gt;MAX(Nafnalisti!$S$4:$S$425),"",OFFSET(Nafnalisti!$B$3,MATCH(Tafla1[[#This Row],[Raðtala]],Nafnalisti!$S$4:$S$425,0),13))</f>
        <v>4</v>
      </c>
      <c r="G80">
        <v>79</v>
      </c>
    </row>
    <row r="81" spans="1:7" x14ac:dyDescent="0.2">
      <c r="A81">
        <f ca="1">IF(Tafla1[[#This Row],[Raðtala]]&gt;MAX(Nafnalisti!$S$4:$S$425),"",OFFSET(Nafnalisti!$B$3,MATCH(Tafla1[[#This Row],[Raðtala]],Nafnalisti!$S$4:$S$425,0),-1))</f>
        <v>19</v>
      </c>
      <c r="B81" t="str">
        <f ca="1">IF(Tafla1[[#This Row],[Raðtala]]&gt;MAX(Nafnalisti!$S$4:$S$425),"",OFFSET(Nafnalisti!$B$3,MATCH(Tafla1[[#This Row],[Raðtala]],Nafnalisti!$S$4:$S$425,0),0))</f>
        <v>Halldór Oddsson</v>
      </c>
      <c r="C81">
        <f ca="1">IF(Tafla1[[#This Row],[Raðtala]]&gt;MAX(Nafnalisti!$S$4:$S$425),"",OFFSET(Nafnalisti!$B$3,MATCH(Tafla1[[#This Row],[Raðtala]],Nafnalisti!$S$4:$S$425,0),1))</f>
        <v>304.00009999999997</v>
      </c>
      <c r="D81" s="28">
        <f t="shared" ca="1" si="10"/>
        <v>5304.0010644074282</v>
      </c>
      <c r="E81">
        <f t="shared" ca="1" si="11"/>
        <v>22</v>
      </c>
      <c r="F81">
        <f ca="1">IF(Tafla1[[#This Row],[Raðtala]]&gt;MAX(Nafnalisti!$S$4:$S$425),"",OFFSET(Nafnalisti!$B$3,MATCH(Tafla1[[#This Row],[Raðtala]],Nafnalisti!$S$4:$S$425,0),13))</f>
        <v>5</v>
      </c>
      <c r="G81">
        <v>80</v>
      </c>
    </row>
    <row r="82" spans="1:7" x14ac:dyDescent="0.2">
      <c r="A82">
        <f ca="1">IF(Tafla1[[#This Row],[Raðtala]]&gt;MAX(Nafnalisti!$S$4:$S$425),"",OFFSET(Nafnalisti!$B$3,MATCH(Tafla1[[#This Row],[Raðtala]],Nafnalisti!$S$4:$S$425,0),-1))</f>
        <v>19</v>
      </c>
      <c r="B82" t="str">
        <f ca="1">IF(Tafla1[[#This Row],[Raðtala]]&gt;MAX(Nafnalisti!$S$4:$S$425),"",OFFSET(Nafnalisti!$B$3,MATCH(Tafla1[[#This Row],[Raðtala]],Nafnalisti!$S$4:$S$425,0),0))</f>
        <v>Jóhann Viðarsson</v>
      </c>
      <c r="C82">
        <f ca="1">IF(Tafla1[[#This Row],[Raðtala]]&gt;MAX(Nafnalisti!$S$4:$S$425),"",OFFSET(Nafnalisti!$B$3,MATCH(Tafla1[[#This Row],[Raðtala]],Nafnalisti!$S$4:$S$425,0),1))</f>
        <v>322.00009999999997</v>
      </c>
      <c r="D82" s="28">
        <f t="shared" ca="1" si="10"/>
        <v>5322.0008856246523</v>
      </c>
      <c r="E82">
        <f t="shared" ca="1" si="11"/>
        <v>84</v>
      </c>
      <c r="F82">
        <f ca="1">IF(Tafla1[[#This Row],[Raðtala]]&gt;MAX(Nafnalisti!$S$4:$S$425),"",OFFSET(Nafnalisti!$B$3,MATCH(Tafla1[[#This Row],[Raðtala]],Nafnalisti!$S$4:$S$425,0),13))</f>
        <v>5</v>
      </c>
      <c r="G82">
        <v>81</v>
      </c>
    </row>
    <row r="83" spans="1:7" x14ac:dyDescent="0.2">
      <c r="A83">
        <f ca="1">IF(Tafla1[[#This Row],[Raðtala]]&gt;MAX(Nafnalisti!$S$4:$S$425),"",OFFSET(Nafnalisti!$B$3,MATCH(Tafla1[[#This Row],[Raðtala]],Nafnalisti!$S$4:$S$425,0),-1))</f>
        <v>19</v>
      </c>
      <c r="B83" t="str">
        <f ca="1">IF(Tafla1[[#This Row],[Raðtala]]&gt;MAX(Nafnalisti!$S$4:$S$425),"",OFFSET(Nafnalisti!$B$3,MATCH(Tafla1[[#This Row],[Raðtala]],Nafnalisti!$S$4:$S$425,0),0))</f>
        <v>Sigurður Erlingsson</v>
      </c>
      <c r="C83">
        <f ca="1">IF(Tafla1[[#This Row],[Raðtala]]&gt;MAX(Nafnalisti!$S$4:$S$425),"",OFFSET(Nafnalisti!$B$3,MATCH(Tafla1[[#This Row],[Raðtala]],Nafnalisti!$S$4:$S$425,0),1))</f>
        <v>134.0001</v>
      </c>
      <c r="D83" s="28">
        <f t="shared" ca="1" si="10"/>
        <v>8134.0009736632337</v>
      </c>
      <c r="E83">
        <f t="shared" ca="1" si="11"/>
        <v>183</v>
      </c>
      <c r="F83">
        <f ca="1">IF(Tafla1[[#This Row],[Raðtala]]&gt;MAX(Nafnalisti!$S$4:$S$425),"",OFFSET(Nafnalisti!$B$3,MATCH(Tafla1[[#This Row],[Raðtala]],Nafnalisti!$S$4:$S$425,0),13))</f>
        <v>2</v>
      </c>
      <c r="G83">
        <v>82</v>
      </c>
    </row>
    <row r="84" spans="1:7" x14ac:dyDescent="0.2">
      <c r="A84">
        <f ca="1">IF(Tafla1[[#This Row],[Raðtala]]&gt;MAX(Nafnalisti!$S$4:$S$425),"",OFFSET(Nafnalisti!$B$3,MATCH(Tafla1[[#This Row],[Raðtala]],Nafnalisti!$S$4:$S$425,0),-1))</f>
        <v>19</v>
      </c>
      <c r="B84" t="str">
        <f ca="1">IF(Tafla1[[#This Row],[Raðtala]]&gt;MAX(Nafnalisti!$S$4:$S$425),"",OFFSET(Nafnalisti!$B$3,MATCH(Tafla1[[#This Row],[Raðtala]],Nafnalisti!$S$4:$S$425,0),0))</f>
        <v>Þorbjörn Guðjónsson</v>
      </c>
      <c r="C84">
        <f ca="1">IF(Tafla1[[#This Row],[Raðtala]]&gt;MAX(Nafnalisti!$S$4:$S$425),"",OFFSET(Nafnalisti!$B$3,MATCH(Tafla1[[#This Row],[Raðtala]],Nafnalisti!$S$4:$S$425,0),1))</f>
        <v>303.00009999999997</v>
      </c>
      <c r="D84" s="28">
        <f t="shared" ca="1" si="10"/>
        <v>5303.0002039632682</v>
      </c>
      <c r="E84">
        <f t="shared" ca="1" si="11"/>
        <v>13</v>
      </c>
      <c r="F84">
        <f ca="1">IF(Tafla1[[#This Row],[Raðtala]]&gt;MAX(Nafnalisti!$S$4:$S$425),"",OFFSET(Nafnalisti!$B$3,MATCH(Tafla1[[#This Row],[Raðtala]],Nafnalisti!$S$4:$S$425,0),13))</f>
        <v>5</v>
      </c>
      <c r="G84">
        <v>83</v>
      </c>
    </row>
    <row r="85" spans="1:7" x14ac:dyDescent="0.2">
      <c r="A85">
        <f ca="1">IF(Tafla1[[#This Row],[Raðtala]]&gt;MAX(Nafnalisti!$S$4:$S$425),"",OFFSET(Nafnalisti!$B$3,MATCH(Tafla1[[#This Row],[Raðtala]],Nafnalisti!$S$4:$S$425,0),-1))</f>
        <v>20</v>
      </c>
      <c r="B85" t="str">
        <f ca="1">IF(Tafla1[[#This Row],[Raðtala]]&gt;MAX(Nafnalisti!$S$4:$S$425),"",OFFSET(Nafnalisti!$B$3,MATCH(Tafla1[[#This Row],[Raðtala]],Nafnalisti!$S$4:$S$425,0),0))</f>
        <v>Atli Jóhann Guðbjörnsson</v>
      </c>
      <c r="C85">
        <f ca="1">IF(Tafla1[[#This Row],[Raðtala]]&gt;MAX(Nafnalisti!$S$4:$S$425),"",OFFSET(Nafnalisti!$B$3,MATCH(Tafla1[[#This Row],[Raðtala]],Nafnalisti!$S$4:$S$425,0),1))</f>
        <v>249.0001</v>
      </c>
      <c r="D85" s="28">
        <f t="shared" ca="1" si="10"/>
        <v>6249.000763461484</v>
      </c>
      <c r="E85">
        <f t="shared" ca="1" si="11"/>
        <v>113</v>
      </c>
      <c r="F85">
        <f ca="1">IF(Tafla1[[#This Row],[Raðtala]]&gt;MAX(Nafnalisti!$S$4:$S$425),"",OFFSET(Nafnalisti!$B$3,MATCH(Tafla1[[#This Row],[Raðtala]],Nafnalisti!$S$4:$S$425,0),13))</f>
        <v>4</v>
      </c>
      <c r="G85">
        <v>84</v>
      </c>
    </row>
    <row r="86" spans="1:7" x14ac:dyDescent="0.2">
      <c r="A86">
        <f ca="1">IF(Tafla1[[#This Row],[Raðtala]]&gt;MAX(Nafnalisti!$S$4:$S$425),"",OFFSET(Nafnalisti!$B$3,MATCH(Tafla1[[#This Row],[Raðtala]],Nafnalisti!$S$4:$S$425,0),-1))</f>
        <v>20</v>
      </c>
      <c r="B86" t="str">
        <f ca="1">IF(Tafla1[[#This Row],[Raðtala]]&gt;MAX(Nafnalisti!$S$4:$S$425),"",OFFSET(Nafnalisti!$B$3,MATCH(Tafla1[[#This Row],[Raðtala]],Nafnalisti!$S$4:$S$425,0),0))</f>
        <v>Gunnar Geirsson</v>
      </c>
      <c r="C86">
        <f ca="1">IF(Tafla1[[#This Row],[Raðtala]]&gt;MAX(Nafnalisti!$S$4:$S$425),"",OFFSET(Nafnalisti!$B$3,MATCH(Tafla1[[#This Row],[Raðtala]],Nafnalisti!$S$4:$S$425,0),1))</f>
        <v>317.00009999999997</v>
      </c>
      <c r="D86" s="28">
        <f t="shared" ca="1" si="10"/>
        <v>5317.0004041423626</v>
      </c>
      <c r="E86">
        <f t="shared" ca="1" si="11"/>
        <v>74</v>
      </c>
      <c r="F86">
        <f ca="1">IF(Tafla1[[#This Row],[Raðtala]]&gt;MAX(Nafnalisti!$S$4:$S$425),"",OFFSET(Nafnalisti!$B$3,MATCH(Tafla1[[#This Row],[Raðtala]],Nafnalisti!$S$4:$S$425,0),13))</f>
        <v>5</v>
      </c>
      <c r="G86">
        <v>85</v>
      </c>
    </row>
    <row r="87" spans="1:7" x14ac:dyDescent="0.2">
      <c r="A87">
        <f ca="1">IF(Tafla1[[#This Row],[Raðtala]]&gt;MAX(Nafnalisti!$S$4:$S$425),"",OFFSET(Nafnalisti!$B$3,MATCH(Tafla1[[#This Row],[Raðtala]],Nafnalisti!$S$4:$S$425,0),-1))</f>
        <v>20</v>
      </c>
      <c r="B87" t="str">
        <f ca="1">IF(Tafla1[[#This Row],[Raðtala]]&gt;MAX(Nafnalisti!$S$4:$S$425),"",OFFSET(Nafnalisti!$B$3,MATCH(Tafla1[[#This Row],[Raðtala]],Nafnalisti!$S$4:$S$425,0),0))</f>
        <v>Ingi Þór Hafsteinsson</v>
      </c>
      <c r="C87">
        <f ca="1">IF(Tafla1[[#This Row],[Raðtala]]&gt;MAX(Nafnalisti!$S$4:$S$425),"",OFFSET(Nafnalisti!$B$3,MATCH(Tafla1[[#This Row],[Raðtala]],Nafnalisti!$S$4:$S$425,0),1))</f>
        <v>254.0001</v>
      </c>
      <c r="D87" s="28">
        <f t="shared" ca="1" si="10"/>
        <v>6254.0006715093659</v>
      </c>
      <c r="E87">
        <f t="shared" ca="1" si="11"/>
        <v>124</v>
      </c>
      <c r="F87">
        <f ca="1">IF(Tafla1[[#This Row],[Raðtala]]&gt;MAX(Nafnalisti!$S$4:$S$425),"",OFFSET(Nafnalisti!$B$3,MATCH(Tafla1[[#This Row],[Raðtala]],Nafnalisti!$S$4:$S$425,0),13))</f>
        <v>4</v>
      </c>
      <c r="G87">
        <v>86</v>
      </c>
    </row>
    <row r="88" spans="1:7" x14ac:dyDescent="0.2">
      <c r="A88">
        <f ca="1">IF(Tafla1[[#This Row],[Raðtala]]&gt;MAX(Nafnalisti!$S$4:$S$425),"",OFFSET(Nafnalisti!$B$3,MATCH(Tafla1[[#This Row],[Raðtala]],Nafnalisti!$S$4:$S$425,0),-1))</f>
        <v>20</v>
      </c>
      <c r="B88" t="str">
        <f ca="1">IF(Tafla1[[#This Row],[Raðtala]]&gt;MAX(Nafnalisti!$S$4:$S$425),"",OFFSET(Nafnalisti!$B$3,MATCH(Tafla1[[#This Row],[Raðtala]],Nafnalisti!$S$4:$S$425,0),0))</f>
        <v>Lúðvík J. Ásgeirsson</v>
      </c>
      <c r="C88">
        <f ca="1">IF(Tafla1[[#This Row],[Raðtala]]&gt;MAX(Nafnalisti!$S$4:$S$425),"",OFFSET(Nafnalisti!$B$3,MATCH(Tafla1[[#This Row],[Raðtala]],Nafnalisti!$S$4:$S$425,0),1))</f>
        <v>124.0001</v>
      </c>
      <c r="D88" s="28">
        <f t="shared" ca="1" si="10"/>
        <v>8124.0006277086713</v>
      </c>
      <c r="E88">
        <f t="shared" ca="1" si="11"/>
        <v>176</v>
      </c>
      <c r="F88">
        <f ca="1">IF(Tafla1[[#This Row],[Raðtala]]&gt;MAX(Nafnalisti!$S$4:$S$425),"",OFFSET(Nafnalisti!$B$3,MATCH(Tafla1[[#This Row],[Raðtala]],Nafnalisti!$S$4:$S$425,0),13))</f>
        <v>2</v>
      </c>
      <c r="G88">
        <v>87</v>
      </c>
    </row>
    <row r="89" spans="1:7" x14ac:dyDescent="0.2">
      <c r="A89">
        <f ca="1">IF(Tafla1[[#This Row],[Raðtala]]&gt;MAX(Nafnalisti!$S$4:$S$425),"",OFFSET(Nafnalisti!$B$3,MATCH(Tafla1[[#This Row],[Raðtala]],Nafnalisti!$S$4:$S$425,0),-1))</f>
        <v>20</v>
      </c>
      <c r="B89" t="str">
        <f ca="1">IF(Tafla1[[#This Row],[Raðtala]]&gt;MAX(Nafnalisti!$S$4:$S$425),"",OFFSET(Nafnalisti!$B$3,MATCH(Tafla1[[#This Row],[Raðtala]],Nafnalisti!$S$4:$S$425,0),0))</f>
        <v>Rudolf Nilsen</v>
      </c>
      <c r="C89">
        <f ca="1">IF(Tafla1[[#This Row],[Raðtala]]&gt;MAX(Nafnalisti!$S$4:$S$425),"",OFFSET(Nafnalisti!$B$3,MATCH(Tafla1[[#This Row],[Raðtala]],Nafnalisti!$S$4:$S$425,0),1))</f>
        <v>256.00009999999997</v>
      </c>
      <c r="D89" s="28">
        <f t="shared" ca="1" si="10"/>
        <v>6256.0005861433974</v>
      </c>
      <c r="E89">
        <f t="shared" ca="1" si="11"/>
        <v>130</v>
      </c>
      <c r="F89">
        <f ca="1">IF(Tafla1[[#This Row],[Raðtala]]&gt;MAX(Nafnalisti!$S$4:$S$425),"",OFFSET(Nafnalisti!$B$3,MATCH(Tafla1[[#This Row],[Raðtala]],Nafnalisti!$S$4:$S$425,0),13))</f>
        <v>4</v>
      </c>
      <c r="G89">
        <v>88</v>
      </c>
    </row>
    <row r="90" spans="1:7" x14ac:dyDescent="0.2">
      <c r="A90">
        <f ca="1">IF(Tafla1[[#This Row],[Raðtala]]&gt;MAX(Nafnalisti!$S$4:$S$425),"",OFFSET(Nafnalisti!$B$3,MATCH(Tafla1[[#This Row],[Raðtala]],Nafnalisti!$S$4:$S$425,0),-1))</f>
        <v>21</v>
      </c>
      <c r="B90" t="str">
        <f ca="1">IF(Tafla1[[#This Row],[Raðtala]]&gt;MAX(Nafnalisti!$S$4:$S$425),"",OFFSET(Nafnalisti!$B$3,MATCH(Tafla1[[#This Row],[Raðtala]],Nafnalisti!$S$4:$S$425,0),0))</f>
        <v>Gunnar Baldvinsson</v>
      </c>
      <c r="C90">
        <f ca="1">IF(Tafla1[[#This Row],[Raðtala]]&gt;MAX(Nafnalisti!$S$4:$S$425),"",OFFSET(Nafnalisti!$B$3,MATCH(Tafla1[[#This Row],[Raðtala]],Nafnalisti!$S$4:$S$425,0),1))</f>
        <v>255.0001</v>
      </c>
      <c r="D90" s="28">
        <f t="shared" ca="1" si="10"/>
        <v>6255.0007787390477</v>
      </c>
      <c r="E90">
        <f t="shared" ca="1" si="11"/>
        <v>126</v>
      </c>
      <c r="F90">
        <f ca="1">IF(Tafla1[[#This Row],[Raðtala]]&gt;MAX(Nafnalisti!$S$4:$S$425),"",OFFSET(Nafnalisti!$B$3,MATCH(Tafla1[[#This Row],[Raðtala]],Nafnalisti!$S$4:$S$425,0),13))</f>
        <v>4</v>
      </c>
      <c r="G90">
        <v>89</v>
      </c>
    </row>
    <row r="91" spans="1:7" x14ac:dyDescent="0.2">
      <c r="A91">
        <f ca="1">IF(Tafla1[[#This Row],[Raðtala]]&gt;MAX(Nafnalisti!$S$4:$S$425),"",OFFSET(Nafnalisti!$B$3,MATCH(Tafla1[[#This Row],[Raðtala]],Nafnalisti!$S$4:$S$425,0),-1))</f>
        <v>21</v>
      </c>
      <c r="B91" t="str">
        <f ca="1">IF(Tafla1[[#This Row],[Raðtala]]&gt;MAX(Nafnalisti!$S$4:$S$425),"",OFFSET(Nafnalisti!$B$3,MATCH(Tafla1[[#This Row],[Raðtala]],Nafnalisti!$S$4:$S$425,0),0))</f>
        <v>Kjartan B. Guðmundsson</v>
      </c>
      <c r="C91">
        <f ca="1">IF(Tafla1[[#This Row],[Raðtala]]&gt;MAX(Nafnalisti!$S$4:$S$425),"",OFFSET(Nafnalisti!$B$3,MATCH(Tafla1[[#This Row],[Raðtala]],Nafnalisti!$S$4:$S$425,0),1))</f>
        <v>308.00009999999997</v>
      </c>
      <c r="D91" s="28">
        <f t="shared" ca="1" si="10"/>
        <v>5308.0005649859568</v>
      </c>
      <c r="E91">
        <f t="shared" ca="1" si="11"/>
        <v>36</v>
      </c>
      <c r="F91">
        <f ca="1">IF(Tafla1[[#This Row],[Raðtala]]&gt;MAX(Nafnalisti!$S$4:$S$425),"",OFFSET(Nafnalisti!$B$3,MATCH(Tafla1[[#This Row],[Raðtala]],Nafnalisti!$S$4:$S$425,0),13))</f>
        <v>5</v>
      </c>
      <c r="G91">
        <v>90</v>
      </c>
    </row>
    <row r="92" spans="1:7" x14ac:dyDescent="0.2">
      <c r="A92">
        <f ca="1">IF(Tafla1[[#This Row],[Raðtala]]&gt;MAX(Nafnalisti!$S$4:$S$425),"",OFFSET(Nafnalisti!$B$3,MATCH(Tafla1[[#This Row],[Raðtala]],Nafnalisti!$S$4:$S$425,0),-1))</f>
        <v>21</v>
      </c>
      <c r="B92" t="str">
        <f ca="1">IF(Tafla1[[#This Row],[Raðtala]]&gt;MAX(Nafnalisti!$S$4:$S$425),"",OFFSET(Nafnalisti!$B$3,MATCH(Tafla1[[#This Row],[Raðtala]],Nafnalisti!$S$4:$S$425,0),0))</f>
        <v>Magnús Baldursson</v>
      </c>
      <c r="C92">
        <f ca="1">IF(Tafla1[[#This Row],[Raðtala]]&gt;MAX(Nafnalisti!$S$4:$S$425),"",OFFSET(Nafnalisti!$B$3,MATCH(Tafla1[[#This Row],[Raðtala]],Nafnalisti!$S$4:$S$425,0),1))</f>
        <v>246.0001</v>
      </c>
      <c r="D92" s="28">
        <f t="shared" ca="1" si="10"/>
        <v>6246.0006147698805</v>
      </c>
      <c r="E92">
        <f t="shared" ca="1" si="11"/>
        <v>110</v>
      </c>
      <c r="F92">
        <f ca="1">IF(Tafla1[[#This Row],[Raðtala]]&gt;MAX(Nafnalisti!$S$4:$S$425),"",OFFSET(Nafnalisti!$B$3,MATCH(Tafla1[[#This Row],[Raðtala]],Nafnalisti!$S$4:$S$425,0),13))</f>
        <v>4</v>
      </c>
      <c r="G92">
        <v>91</v>
      </c>
    </row>
    <row r="93" spans="1:7" x14ac:dyDescent="0.2">
      <c r="A93">
        <f ca="1">IF(Tafla1[[#This Row],[Raðtala]]&gt;MAX(Nafnalisti!$S$4:$S$425),"",OFFSET(Nafnalisti!$B$3,MATCH(Tafla1[[#This Row],[Raðtala]],Nafnalisti!$S$4:$S$425,0),-1))</f>
        <v>21</v>
      </c>
      <c r="B93" t="str">
        <f ca="1">IF(Tafla1[[#This Row],[Raðtala]]&gt;MAX(Nafnalisti!$S$4:$S$425),"",OFFSET(Nafnalisti!$B$3,MATCH(Tafla1[[#This Row],[Raðtala]],Nafnalisti!$S$4:$S$425,0),0))</f>
        <v>Sveinn Allan Mortens</v>
      </c>
      <c r="C93">
        <f ca="1">IF(Tafla1[[#This Row],[Raðtala]]&gt;MAX(Nafnalisti!$S$4:$S$425),"",OFFSET(Nafnalisti!$B$3,MATCH(Tafla1[[#This Row],[Raðtala]],Nafnalisti!$S$4:$S$425,0),1))</f>
        <v>311.00009999999997</v>
      </c>
      <c r="D93" s="28">
        <f t="shared" ca="1" si="10"/>
        <v>5311.0001187074504</v>
      </c>
      <c r="E93">
        <f t="shared" ca="1" si="11"/>
        <v>50</v>
      </c>
      <c r="F93">
        <f ca="1">IF(Tafla1[[#This Row],[Raðtala]]&gt;MAX(Nafnalisti!$S$4:$S$425),"",OFFSET(Nafnalisti!$B$3,MATCH(Tafla1[[#This Row],[Raðtala]],Nafnalisti!$S$4:$S$425,0),13))</f>
        <v>5</v>
      </c>
      <c r="G93">
        <v>92</v>
      </c>
    </row>
    <row r="94" spans="1:7" x14ac:dyDescent="0.2">
      <c r="A94">
        <f ca="1">IF(Tafla1[[#This Row],[Raðtala]]&gt;MAX(Nafnalisti!$S$4:$S$425),"",OFFSET(Nafnalisti!$B$3,MATCH(Tafla1[[#This Row],[Raðtala]],Nafnalisti!$S$4:$S$425,0),-1))</f>
        <v>22</v>
      </c>
      <c r="B94" t="str">
        <f ca="1">IF(Tafla1[[#This Row],[Raðtala]]&gt;MAX(Nafnalisti!$S$4:$S$425),"",OFFSET(Nafnalisti!$B$3,MATCH(Tafla1[[#This Row],[Raðtala]],Nafnalisti!$S$4:$S$425,0),0))</f>
        <v>Björgvin Valdimarsson</v>
      </c>
      <c r="C94">
        <f ca="1">IF(Tafla1[[#This Row],[Raðtala]]&gt;MAX(Nafnalisti!$S$4:$S$425),"",OFFSET(Nafnalisti!$B$3,MATCH(Tafla1[[#This Row],[Raðtala]],Nafnalisti!$S$4:$S$425,0),1))</f>
        <v>198.0001</v>
      </c>
      <c r="D94" s="28">
        <f t="shared" ca="1" si="10"/>
        <v>7198.0004425561383</v>
      </c>
      <c r="E94">
        <f t="shared" ca="1" si="11"/>
        <v>164</v>
      </c>
      <c r="F94">
        <f ca="1">IF(Tafla1[[#This Row],[Raðtala]]&gt;MAX(Nafnalisti!$S$4:$S$425),"",OFFSET(Nafnalisti!$B$3,MATCH(Tafla1[[#This Row],[Raðtala]],Nafnalisti!$S$4:$S$425,0),13))</f>
        <v>3</v>
      </c>
      <c r="G94">
        <v>93</v>
      </c>
    </row>
    <row r="95" spans="1:7" x14ac:dyDescent="0.2">
      <c r="A95">
        <f ca="1">IF(Tafla1[[#This Row],[Raðtala]]&gt;MAX(Nafnalisti!$S$4:$S$425),"",OFFSET(Nafnalisti!$B$3,MATCH(Tafla1[[#This Row],[Raðtala]],Nafnalisti!$S$4:$S$425,0),-1))</f>
        <v>22</v>
      </c>
      <c r="B95" t="str">
        <f ca="1">IF(Tafla1[[#This Row],[Raðtala]]&gt;MAX(Nafnalisti!$S$4:$S$425),"",OFFSET(Nafnalisti!$B$3,MATCH(Tafla1[[#This Row],[Raðtala]],Nafnalisti!$S$4:$S$425,0),0))</f>
        <v>Gunnar Bjarnason</v>
      </c>
      <c r="C95">
        <f ca="1">IF(Tafla1[[#This Row],[Raðtala]]&gt;MAX(Nafnalisti!$S$4:$S$425),"",OFFSET(Nafnalisti!$B$3,MATCH(Tafla1[[#This Row],[Raðtala]],Nafnalisti!$S$4:$S$425,0),1))</f>
        <v>249.0001</v>
      </c>
      <c r="D95" s="28">
        <f t="shared" ca="1" si="10"/>
        <v>6249.0001100944419</v>
      </c>
      <c r="E95">
        <f t="shared" ca="1" si="11"/>
        <v>111</v>
      </c>
      <c r="F95">
        <f ca="1">IF(Tafla1[[#This Row],[Raðtala]]&gt;MAX(Nafnalisti!$S$4:$S$425),"",OFFSET(Nafnalisti!$B$3,MATCH(Tafla1[[#This Row],[Raðtala]],Nafnalisti!$S$4:$S$425,0),13))</f>
        <v>4</v>
      </c>
      <c r="G95">
        <v>94</v>
      </c>
    </row>
    <row r="96" spans="1:7" x14ac:dyDescent="0.2">
      <c r="A96">
        <f ca="1">IF(Tafla1[[#This Row],[Raðtala]]&gt;MAX(Nafnalisti!$S$4:$S$425),"",OFFSET(Nafnalisti!$B$3,MATCH(Tafla1[[#This Row],[Raðtala]],Nafnalisti!$S$4:$S$425,0),-1))</f>
        <v>22</v>
      </c>
      <c r="B96" t="str">
        <f ca="1">IF(Tafla1[[#This Row],[Raðtala]]&gt;MAX(Nafnalisti!$S$4:$S$425),"",OFFSET(Nafnalisti!$B$3,MATCH(Tafla1[[#This Row],[Raðtala]],Nafnalisti!$S$4:$S$425,0),0))</f>
        <v>Jón Friðrik Egilsson</v>
      </c>
      <c r="C96">
        <f ca="1">IF(Tafla1[[#This Row],[Raðtala]]&gt;MAX(Nafnalisti!$S$4:$S$425),"",OFFSET(Nafnalisti!$B$3,MATCH(Tafla1[[#This Row],[Raðtala]],Nafnalisti!$S$4:$S$425,0),1))</f>
        <v>306.00009999999997</v>
      </c>
      <c r="D96" s="28">
        <f t="shared" ca="1" si="10"/>
        <v>5306.0006377873706</v>
      </c>
      <c r="E96">
        <f t="shared" ca="1" si="11"/>
        <v>26</v>
      </c>
      <c r="F96">
        <f ca="1">IF(Tafla1[[#This Row],[Raðtala]]&gt;MAX(Nafnalisti!$S$4:$S$425),"",OFFSET(Nafnalisti!$B$3,MATCH(Tafla1[[#This Row],[Raðtala]],Nafnalisti!$S$4:$S$425,0),13))</f>
        <v>5</v>
      </c>
      <c r="G96">
        <v>95</v>
      </c>
    </row>
    <row r="97" spans="1:7" x14ac:dyDescent="0.2">
      <c r="A97">
        <f ca="1">IF(Tafla1[[#This Row],[Raðtala]]&gt;MAX(Nafnalisti!$S$4:$S$425),"",OFFSET(Nafnalisti!$B$3,MATCH(Tafla1[[#This Row],[Raðtala]],Nafnalisti!$S$4:$S$425,0),-1))</f>
        <v>22</v>
      </c>
      <c r="B97" t="str">
        <f ca="1">IF(Tafla1[[#This Row],[Raðtala]]&gt;MAX(Nafnalisti!$S$4:$S$425),"",OFFSET(Nafnalisti!$B$3,MATCH(Tafla1[[#This Row],[Raðtala]],Nafnalisti!$S$4:$S$425,0),0))</f>
        <v>Sævar Hilmarsson</v>
      </c>
      <c r="C97">
        <f ca="1">IF(Tafla1[[#This Row],[Raðtala]]&gt;MAX(Nafnalisti!$S$4:$S$425),"",OFFSET(Nafnalisti!$B$3,MATCH(Tafla1[[#This Row],[Raðtala]],Nafnalisti!$S$4:$S$425,0),1))</f>
        <v>308.00009999999997</v>
      </c>
      <c r="D97" s="28">
        <f t="shared" ca="1" si="10"/>
        <v>5308.0001574054095</v>
      </c>
      <c r="E97">
        <f t="shared" ca="1" si="11"/>
        <v>31</v>
      </c>
      <c r="F97">
        <f ca="1">IF(Tafla1[[#This Row],[Raðtala]]&gt;MAX(Nafnalisti!$S$4:$S$425),"",OFFSET(Nafnalisti!$B$3,MATCH(Tafla1[[#This Row],[Raðtala]],Nafnalisti!$S$4:$S$425,0),13))</f>
        <v>5</v>
      </c>
      <c r="G97">
        <v>96</v>
      </c>
    </row>
    <row r="98" spans="1:7" x14ac:dyDescent="0.2">
      <c r="A98">
        <f ca="1">IF(Tafla1[[#This Row],[Raðtala]]&gt;MAX(Nafnalisti!$S$4:$S$425),"",OFFSET(Nafnalisti!$B$3,MATCH(Tafla1[[#This Row],[Raðtala]],Nafnalisti!$S$4:$S$425,0),-1))</f>
        <v>23</v>
      </c>
      <c r="B98" t="str">
        <f ca="1">IF(Tafla1[[#This Row],[Raðtala]]&gt;MAX(Nafnalisti!$S$4:$S$425),"",OFFSET(Nafnalisti!$B$3,MATCH(Tafla1[[#This Row],[Raðtala]],Nafnalisti!$S$4:$S$425,0),0))</f>
        <v>Emil Hilmarsson</v>
      </c>
      <c r="C98">
        <f ca="1">IF(Tafla1[[#This Row],[Raðtala]]&gt;MAX(Nafnalisti!$S$4:$S$425),"",OFFSET(Nafnalisti!$B$3,MATCH(Tafla1[[#This Row],[Raðtala]],Nafnalisti!$S$4:$S$425,0),1))</f>
        <v>313.00009999999997</v>
      </c>
      <c r="D98" s="28">
        <f t="shared" ca="1" si="10"/>
        <v>5313.0003160042015</v>
      </c>
      <c r="E98">
        <f t="shared" ca="1" si="11"/>
        <v>61</v>
      </c>
      <c r="F98">
        <f ca="1">IF(Tafla1[[#This Row],[Raðtala]]&gt;MAX(Nafnalisti!$S$4:$S$425),"",OFFSET(Nafnalisti!$B$3,MATCH(Tafla1[[#This Row],[Raðtala]],Nafnalisti!$S$4:$S$425,0),13))</f>
        <v>5</v>
      </c>
      <c r="G98">
        <v>97</v>
      </c>
    </row>
    <row r="99" spans="1:7" x14ac:dyDescent="0.2">
      <c r="A99">
        <f ca="1">IF(Tafla1[[#This Row],[Raðtala]]&gt;MAX(Nafnalisti!$S$4:$S$425),"",OFFSET(Nafnalisti!$B$3,MATCH(Tafla1[[#This Row],[Raðtala]],Nafnalisti!$S$4:$S$425,0),-1))</f>
        <v>23</v>
      </c>
      <c r="B99" t="str">
        <f ca="1">IF(Tafla1[[#This Row],[Raðtala]]&gt;MAX(Nafnalisti!$S$4:$S$425),"",OFFSET(Nafnalisti!$B$3,MATCH(Tafla1[[#This Row],[Raðtala]],Nafnalisti!$S$4:$S$425,0),0))</f>
        <v>Leó Snær Emilsson</v>
      </c>
      <c r="C99">
        <f ca="1">IF(Tafla1[[#This Row],[Raðtala]]&gt;MAX(Nafnalisti!$S$4:$S$425),"",OFFSET(Nafnalisti!$B$3,MATCH(Tafla1[[#This Row],[Raðtala]],Nafnalisti!$S$4:$S$425,0),1))</f>
        <v>310.00009999999997</v>
      </c>
      <c r="D99" s="28">
        <f t="shared" ca="1" si="10"/>
        <v>5310.0009544948853</v>
      </c>
      <c r="E99">
        <f t="shared" ca="1" si="11"/>
        <v>49</v>
      </c>
      <c r="F99">
        <f ca="1">IF(Tafla1[[#This Row],[Raðtala]]&gt;MAX(Nafnalisti!$S$4:$S$425),"",OFFSET(Nafnalisti!$B$3,MATCH(Tafla1[[#This Row],[Raðtala]],Nafnalisti!$S$4:$S$425,0),13))</f>
        <v>5</v>
      </c>
      <c r="G99">
        <v>98</v>
      </c>
    </row>
    <row r="100" spans="1:7" x14ac:dyDescent="0.2">
      <c r="A100">
        <f ca="1">IF(Tafla1[[#This Row],[Raðtala]]&gt;MAX(Nafnalisti!$S$4:$S$425),"",OFFSET(Nafnalisti!$B$3,MATCH(Tafla1[[#This Row],[Raðtala]],Nafnalisti!$S$4:$S$425,0),-1))</f>
        <v>23</v>
      </c>
      <c r="B100" t="str">
        <f ca="1">IF(Tafla1[[#This Row],[Raðtala]]&gt;MAX(Nafnalisti!$S$4:$S$425),"",OFFSET(Nafnalisti!$B$3,MATCH(Tafla1[[#This Row],[Raðtala]],Nafnalisti!$S$4:$S$425,0),0))</f>
        <v>Patrekur Ragnarsson</v>
      </c>
      <c r="C100">
        <f ca="1">IF(Tafla1[[#This Row],[Raðtala]]&gt;MAX(Nafnalisti!$S$4:$S$425),"",OFFSET(Nafnalisti!$B$3,MATCH(Tafla1[[#This Row],[Raðtala]],Nafnalisti!$S$4:$S$425,0),1))</f>
        <v>296.00009999999997</v>
      </c>
      <c r="D100" s="28">
        <f t="shared" ca="1" si="10"/>
        <v>5296.0006688037975</v>
      </c>
      <c r="E100">
        <f t="shared" ca="1" si="11"/>
        <v>2</v>
      </c>
      <c r="F100">
        <f ca="1">IF(Tafla1[[#This Row],[Raðtala]]&gt;MAX(Nafnalisti!$S$4:$S$425),"",OFFSET(Nafnalisti!$B$3,MATCH(Tafla1[[#This Row],[Raðtala]],Nafnalisti!$S$4:$S$425,0),13))</f>
        <v>5</v>
      </c>
      <c r="G100">
        <v>99</v>
      </c>
    </row>
    <row r="101" spans="1:7" x14ac:dyDescent="0.2">
      <c r="A101">
        <f ca="1">IF(Tafla1[[#This Row],[Raðtala]]&gt;MAX(Nafnalisti!$S$4:$S$425),"",OFFSET(Nafnalisti!$B$3,MATCH(Tafla1[[#This Row],[Raðtala]],Nafnalisti!$S$4:$S$425,0),-1))</f>
        <v>23</v>
      </c>
      <c r="B101" t="str">
        <f ca="1">IF(Tafla1[[#This Row],[Raðtala]]&gt;MAX(Nafnalisti!$S$4:$S$425),"",OFFSET(Nafnalisti!$B$3,MATCH(Tafla1[[#This Row],[Raðtala]],Nafnalisti!$S$4:$S$425,0),0))</f>
        <v>Ragnar Guðmundsson</v>
      </c>
      <c r="C101">
        <f ca="1">IF(Tafla1[[#This Row],[Raðtala]]&gt;MAX(Nafnalisti!$S$4:$S$425),"",OFFSET(Nafnalisti!$B$3,MATCH(Tafla1[[#This Row],[Raðtala]],Nafnalisti!$S$4:$S$425,0),1))</f>
        <v>317.00009999999997</v>
      </c>
      <c r="D101" s="28">
        <f t="shared" ca="1" si="10"/>
        <v>5317.0003659090535</v>
      </c>
      <c r="E101">
        <f t="shared" ca="1" si="11"/>
        <v>73</v>
      </c>
      <c r="F101">
        <f ca="1">IF(Tafla1[[#This Row],[Raðtala]]&gt;MAX(Nafnalisti!$S$4:$S$425),"",OFFSET(Nafnalisti!$B$3,MATCH(Tafla1[[#This Row],[Raðtala]],Nafnalisti!$S$4:$S$425,0),13))</f>
        <v>5</v>
      </c>
      <c r="G101">
        <v>100</v>
      </c>
    </row>
    <row r="102" spans="1:7" x14ac:dyDescent="0.2">
      <c r="A102">
        <f ca="1">IF(Tafla1[[#This Row],[Raðtala]]&gt;MAX(Nafnalisti!$S$4:$S$425),"",OFFSET(Nafnalisti!$B$3,MATCH(Tafla1[[#This Row],[Raðtala]],Nafnalisti!$S$4:$S$425,0),-1))</f>
        <v>24</v>
      </c>
      <c r="B102" t="str">
        <f ca="1">IF(Tafla1[[#This Row],[Raðtala]]&gt;MAX(Nafnalisti!$S$4:$S$425),"",OFFSET(Nafnalisti!$B$3,MATCH(Tafla1[[#This Row],[Raðtala]],Nafnalisti!$S$4:$S$425,0),0))</f>
        <v>Benedikt Egilsson</v>
      </c>
      <c r="C102">
        <f ca="1">IF(Tafla1[[#This Row],[Raðtala]]&gt;MAX(Nafnalisti!$S$4:$S$425),"",OFFSET(Nafnalisti!$B$3,MATCH(Tafla1[[#This Row],[Raðtala]],Nafnalisti!$S$4:$S$425,0),1))</f>
        <v>192.0001</v>
      </c>
      <c r="D102" s="28">
        <f t="shared" ca="1" si="10"/>
        <v>7192.0007448506667</v>
      </c>
      <c r="E102">
        <f t="shared" ca="1" si="11"/>
        <v>161</v>
      </c>
      <c r="F102">
        <f ca="1">IF(Tafla1[[#This Row],[Raðtala]]&gt;MAX(Nafnalisti!$S$4:$S$425),"",OFFSET(Nafnalisti!$B$3,MATCH(Tafla1[[#This Row],[Raðtala]],Nafnalisti!$S$4:$S$425,0),13))</f>
        <v>3</v>
      </c>
      <c r="G102">
        <v>101</v>
      </c>
    </row>
    <row r="103" spans="1:7" x14ac:dyDescent="0.2">
      <c r="A103">
        <f ca="1">IF(Tafla1[[#This Row],[Raðtala]]&gt;MAX(Nafnalisti!$S$4:$S$425),"",OFFSET(Nafnalisti!$B$3,MATCH(Tafla1[[#This Row],[Raðtala]],Nafnalisti!$S$4:$S$425,0),-1))</f>
        <v>24</v>
      </c>
      <c r="B103" t="str">
        <f ca="1">IF(Tafla1[[#This Row],[Raðtala]]&gt;MAX(Nafnalisti!$S$4:$S$425),"",OFFSET(Nafnalisti!$B$3,MATCH(Tafla1[[#This Row],[Raðtala]],Nafnalisti!$S$4:$S$425,0),0))</f>
        <v>Gísli H. Guðmundsson</v>
      </c>
      <c r="C103">
        <f ca="1">IF(Tafla1[[#This Row],[Raðtala]]&gt;MAX(Nafnalisti!$S$4:$S$425),"",OFFSET(Nafnalisti!$B$3,MATCH(Tafla1[[#This Row],[Raðtala]],Nafnalisti!$S$4:$S$425,0),1))</f>
        <v>124.0001</v>
      </c>
      <c r="D103" s="28">
        <f t="shared" ca="1" si="10"/>
        <v>8124.0003467275392</v>
      </c>
      <c r="E103">
        <f t="shared" ca="1" si="11"/>
        <v>175</v>
      </c>
      <c r="F103">
        <f ca="1">IF(Tafla1[[#This Row],[Raðtala]]&gt;MAX(Nafnalisti!$S$4:$S$425),"",OFFSET(Nafnalisti!$B$3,MATCH(Tafla1[[#This Row],[Raðtala]],Nafnalisti!$S$4:$S$425,0),13))</f>
        <v>2</v>
      </c>
      <c r="G103">
        <v>102</v>
      </c>
    </row>
    <row r="104" spans="1:7" x14ac:dyDescent="0.2">
      <c r="A104">
        <f ca="1">IF(Tafla1[[#This Row],[Raðtala]]&gt;MAX(Nafnalisti!$S$4:$S$425),"",OFFSET(Nafnalisti!$B$3,MATCH(Tafla1[[#This Row],[Raðtala]],Nafnalisti!$S$4:$S$425,0),-1))</f>
        <v>24</v>
      </c>
      <c r="B104" t="str">
        <f ca="1">IF(Tafla1[[#This Row],[Raðtala]]&gt;MAX(Nafnalisti!$S$4:$S$425),"",OFFSET(Nafnalisti!$B$3,MATCH(Tafla1[[#This Row],[Raðtala]],Nafnalisti!$S$4:$S$425,0),0))</f>
        <v>Magnús Gunnarsson</v>
      </c>
      <c r="C104">
        <f ca="1">IF(Tafla1[[#This Row],[Raðtala]]&gt;MAX(Nafnalisti!$S$4:$S$425),"",OFFSET(Nafnalisti!$B$3,MATCH(Tafla1[[#This Row],[Raðtala]],Nafnalisti!$S$4:$S$425,0),1))</f>
        <v>130.0001</v>
      </c>
      <c r="D104" s="28">
        <f t="shared" ca="1" si="10"/>
        <v>8130.0006217624596</v>
      </c>
      <c r="E104">
        <f t="shared" ca="1" si="11"/>
        <v>181</v>
      </c>
      <c r="F104">
        <f ca="1">IF(Tafla1[[#This Row],[Raðtala]]&gt;MAX(Nafnalisti!$S$4:$S$425),"",OFFSET(Nafnalisti!$B$3,MATCH(Tafla1[[#This Row],[Raðtala]],Nafnalisti!$S$4:$S$425,0),13))</f>
        <v>2</v>
      </c>
      <c r="G104">
        <v>103</v>
      </c>
    </row>
    <row r="105" spans="1:7" x14ac:dyDescent="0.2">
      <c r="A105">
        <f ca="1">IF(Tafla1[[#This Row],[Raðtala]]&gt;MAX(Nafnalisti!$S$4:$S$425),"",OFFSET(Nafnalisti!$B$3,MATCH(Tafla1[[#This Row],[Raðtala]],Nafnalisti!$S$4:$S$425,0),-1))</f>
        <v>24</v>
      </c>
      <c r="B105" t="str">
        <f ca="1">IF(Tafla1[[#This Row],[Raðtala]]&gt;MAX(Nafnalisti!$S$4:$S$425),"",OFFSET(Nafnalisti!$B$3,MATCH(Tafla1[[#This Row],[Raðtala]],Nafnalisti!$S$4:$S$425,0),0))</f>
        <v>Rúnar Guðjónsson</v>
      </c>
      <c r="C105">
        <f ca="1">IF(Tafla1[[#This Row],[Raðtala]]&gt;MAX(Nafnalisti!$S$4:$S$425),"",OFFSET(Nafnalisti!$B$3,MATCH(Tafla1[[#This Row],[Raðtala]],Nafnalisti!$S$4:$S$425,0),1))</f>
        <v>128.0001</v>
      </c>
      <c r="D105" s="28">
        <f t="shared" ca="1" si="10"/>
        <v>8128.0009308319577</v>
      </c>
      <c r="E105">
        <f t="shared" ca="1" si="11"/>
        <v>179</v>
      </c>
      <c r="F105">
        <f ca="1">IF(Tafla1[[#This Row],[Raðtala]]&gt;MAX(Nafnalisti!$S$4:$S$425),"",OFFSET(Nafnalisti!$B$3,MATCH(Tafla1[[#This Row],[Raðtala]],Nafnalisti!$S$4:$S$425,0),13))</f>
        <v>2</v>
      </c>
      <c r="G105">
        <v>104</v>
      </c>
    </row>
    <row r="106" spans="1:7" x14ac:dyDescent="0.2">
      <c r="A106">
        <f ca="1">IF(Tafla1[[#This Row],[Raðtala]]&gt;MAX(Nafnalisti!$S$4:$S$425),"",OFFSET(Nafnalisti!$B$3,MATCH(Tafla1[[#This Row],[Raðtala]],Nafnalisti!$S$4:$S$425,0),-1))</f>
        <v>24</v>
      </c>
      <c r="B106" t="str">
        <f ca="1">IF(Tafla1[[#This Row],[Raðtala]]&gt;MAX(Nafnalisti!$S$4:$S$425),"",OFFSET(Nafnalisti!$B$3,MATCH(Tafla1[[#This Row],[Raðtala]],Nafnalisti!$S$4:$S$425,0),0))</f>
        <v>Benedikt - Gísli - Magnús - Rúnar</v>
      </c>
      <c r="C106">
        <f ca="1">IF(Tafla1[[#This Row],[Raðtala]]&gt;MAX(Nafnalisti!$S$4:$S$425),"",OFFSET(Nafnalisti!$B$3,MATCH(Tafla1[[#This Row],[Raðtala]],Nafnalisti!$S$4:$S$425,0),1))</f>
        <v>376.00009999999997</v>
      </c>
      <c r="D106" s="28">
        <f t="shared" ca="1" si="10"/>
        <v>7376.0003377104285</v>
      </c>
      <c r="E106">
        <f t="shared" ca="1" si="11"/>
        <v>172</v>
      </c>
      <c r="F106">
        <f ca="1">IF(Tafla1[[#This Row],[Raðtala]]&gt;MAX(Nafnalisti!$S$4:$S$425),"",OFFSET(Nafnalisti!$B$3,MATCH(Tafla1[[#This Row],[Raðtala]],Nafnalisti!$S$4:$S$425,0),13))</f>
        <v>3</v>
      </c>
      <c r="G106">
        <v>105</v>
      </c>
    </row>
    <row r="107" spans="1:7" x14ac:dyDescent="0.2">
      <c r="A107">
        <f ca="1">IF(Tafla1[[#This Row],[Raðtala]]&gt;MAX(Nafnalisti!$S$4:$S$425),"",OFFSET(Nafnalisti!$B$3,MATCH(Tafla1[[#This Row],[Raðtala]],Nafnalisti!$S$4:$S$425,0),-1))</f>
        <v>25</v>
      </c>
      <c r="B107" t="str">
        <f ca="1">IF(Tafla1[[#This Row],[Raðtala]]&gt;MAX(Nafnalisti!$S$4:$S$425),"",OFFSET(Nafnalisti!$B$3,MATCH(Tafla1[[#This Row],[Raðtala]],Nafnalisti!$S$4:$S$425,0),0))</f>
        <v>Gunnar Ólafsson</v>
      </c>
      <c r="C107">
        <f ca="1">IF(Tafla1[[#This Row],[Raðtala]]&gt;MAX(Nafnalisti!$S$4:$S$425),"",OFFSET(Nafnalisti!$B$3,MATCH(Tafla1[[#This Row],[Raðtala]],Nafnalisti!$S$4:$S$425,0),1))</f>
        <v>271.00009999999997</v>
      </c>
      <c r="D107" s="28">
        <f t="shared" ca="1" si="10"/>
        <v>6271.0007064562787</v>
      </c>
      <c r="E107">
        <f t="shared" ca="1" si="11"/>
        <v>141</v>
      </c>
      <c r="F107">
        <f ca="1">IF(Tafla1[[#This Row],[Raðtala]]&gt;MAX(Nafnalisti!$S$4:$S$425),"",OFFSET(Nafnalisti!$B$3,MATCH(Tafla1[[#This Row],[Raðtala]],Nafnalisti!$S$4:$S$425,0),13))</f>
        <v>4</v>
      </c>
      <c r="G107">
        <v>106</v>
      </c>
    </row>
    <row r="108" spans="1:7" x14ac:dyDescent="0.2">
      <c r="A108">
        <f ca="1">IF(Tafla1[[#This Row],[Raðtala]]&gt;MAX(Nafnalisti!$S$4:$S$425),"",OFFSET(Nafnalisti!$B$3,MATCH(Tafla1[[#This Row],[Raðtala]],Nafnalisti!$S$4:$S$425,0),-1))</f>
        <v>25</v>
      </c>
      <c r="B108" t="str">
        <f ca="1">IF(Tafla1[[#This Row],[Raðtala]]&gt;MAX(Nafnalisti!$S$4:$S$425),"",OFFSET(Nafnalisti!$B$3,MATCH(Tafla1[[#This Row],[Raðtala]],Nafnalisti!$S$4:$S$425,0),0))</f>
        <v>Héðinn Valdimarsson</v>
      </c>
      <c r="C108">
        <f ca="1">IF(Tafla1[[#This Row],[Raðtala]]&gt;MAX(Nafnalisti!$S$4:$S$425),"",OFFSET(Nafnalisti!$B$3,MATCH(Tafla1[[#This Row],[Raðtala]],Nafnalisti!$S$4:$S$425,0),1))</f>
        <v>256.00009999999997</v>
      </c>
      <c r="D108" s="28">
        <f t="shared" ca="1" si="10"/>
        <v>6256.001057791731</v>
      </c>
      <c r="E108">
        <f t="shared" ca="1" si="11"/>
        <v>131</v>
      </c>
      <c r="F108">
        <f ca="1">IF(Tafla1[[#This Row],[Raðtala]]&gt;MAX(Nafnalisti!$S$4:$S$425),"",OFFSET(Nafnalisti!$B$3,MATCH(Tafla1[[#This Row],[Raðtala]],Nafnalisti!$S$4:$S$425,0),13))</f>
        <v>4</v>
      </c>
      <c r="G108">
        <v>107</v>
      </c>
    </row>
    <row r="109" spans="1:7" x14ac:dyDescent="0.2">
      <c r="A109">
        <f ca="1">IF(Tafla1[[#This Row],[Raðtala]]&gt;MAX(Nafnalisti!$S$4:$S$425),"",OFFSET(Nafnalisti!$B$3,MATCH(Tafla1[[#This Row],[Raðtala]],Nafnalisti!$S$4:$S$425,0),-1))</f>
        <v>25</v>
      </c>
      <c r="B109" t="str">
        <f ca="1">IF(Tafla1[[#This Row],[Raðtala]]&gt;MAX(Nafnalisti!$S$4:$S$425),"",OFFSET(Nafnalisti!$B$3,MATCH(Tafla1[[#This Row],[Raðtala]],Nafnalisti!$S$4:$S$425,0),0))</f>
        <v>Valur Valdimarsson</v>
      </c>
      <c r="C109">
        <f ca="1">IF(Tafla1[[#This Row],[Raðtala]]&gt;MAX(Nafnalisti!$S$4:$S$425),"",OFFSET(Nafnalisti!$B$3,MATCH(Tafla1[[#This Row],[Raðtala]],Nafnalisti!$S$4:$S$425,0),1))</f>
        <v>329.00009999999997</v>
      </c>
      <c r="D109" s="28">
        <f t="shared" ca="1" si="10"/>
        <v>5329.0007316948095</v>
      </c>
      <c r="E109">
        <f t="shared" ca="1" si="11"/>
        <v>95</v>
      </c>
      <c r="F109">
        <f ca="1">IF(Tafla1[[#This Row],[Raðtala]]&gt;MAX(Nafnalisti!$S$4:$S$425),"",OFFSET(Nafnalisti!$B$3,MATCH(Tafla1[[#This Row],[Raðtala]],Nafnalisti!$S$4:$S$425,0),13))</f>
        <v>5</v>
      </c>
      <c r="G109">
        <v>108</v>
      </c>
    </row>
    <row r="110" spans="1:7" x14ac:dyDescent="0.2">
      <c r="A110">
        <f ca="1">IF(Tafla1[[#This Row],[Raðtala]]&gt;MAX(Nafnalisti!$S$4:$S$425),"",OFFSET(Nafnalisti!$B$3,MATCH(Tafla1[[#This Row],[Raðtala]],Nafnalisti!$S$4:$S$425,0),-1))</f>
        <v>26</v>
      </c>
      <c r="B110" t="str">
        <f ca="1">IF(Tafla1[[#This Row],[Raðtala]]&gt;MAX(Nafnalisti!$S$4:$S$425),"",OFFSET(Nafnalisti!$B$3,MATCH(Tafla1[[#This Row],[Raðtala]],Nafnalisti!$S$4:$S$425,0),0))</f>
        <v>Jóhann Halldór Sveinsson</v>
      </c>
      <c r="C110">
        <f ca="1">IF(Tafla1[[#This Row],[Raðtala]]&gt;MAX(Nafnalisti!$S$4:$S$425),"",OFFSET(Nafnalisti!$B$3,MATCH(Tafla1[[#This Row],[Raðtala]],Nafnalisti!$S$4:$S$425,0),1))</f>
        <v>303.00009999999997</v>
      </c>
      <c r="D110" s="28">
        <f t="shared" ca="1" si="10"/>
        <v>5303.000965203546</v>
      </c>
      <c r="E110">
        <f t="shared" ca="1" si="11"/>
        <v>17</v>
      </c>
      <c r="F110">
        <f ca="1">IF(Tafla1[[#This Row],[Raðtala]]&gt;MAX(Nafnalisti!$S$4:$S$425),"",OFFSET(Nafnalisti!$B$3,MATCH(Tafla1[[#This Row],[Raðtala]],Nafnalisti!$S$4:$S$425,0),13))</f>
        <v>5</v>
      </c>
      <c r="G110">
        <v>109</v>
      </c>
    </row>
    <row r="111" spans="1:7" x14ac:dyDescent="0.2">
      <c r="A111">
        <f ca="1">IF(Tafla1[[#This Row],[Raðtala]]&gt;MAX(Nafnalisti!$S$4:$S$425),"",OFFSET(Nafnalisti!$B$3,MATCH(Tafla1[[#This Row],[Raðtala]],Nafnalisti!$S$4:$S$425,0),-1))</f>
        <v>26</v>
      </c>
      <c r="B111" t="str">
        <f ca="1">IF(Tafla1[[#This Row],[Raðtala]]&gt;MAX(Nafnalisti!$S$4:$S$425),"",OFFSET(Nafnalisti!$B$3,MATCH(Tafla1[[#This Row],[Raðtala]],Nafnalisti!$S$4:$S$425,0),0))</f>
        <v>Jóhann Sigurðsson</v>
      </c>
      <c r="C111">
        <f ca="1">IF(Tafla1[[#This Row],[Raðtala]]&gt;MAX(Nafnalisti!$S$4:$S$425),"",OFFSET(Nafnalisti!$B$3,MATCH(Tafla1[[#This Row],[Raðtala]],Nafnalisti!$S$4:$S$425,0),1))</f>
        <v>310.00009999999997</v>
      </c>
      <c r="D111" s="28">
        <f t="shared" ca="1" si="10"/>
        <v>5310.0002893975825</v>
      </c>
      <c r="E111">
        <f t="shared" ca="1" si="11"/>
        <v>45</v>
      </c>
      <c r="F111">
        <f ca="1">IF(Tafla1[[#This Row],[Raðtala]]&gt;MAX(Nafnalisti!$S$4:$S$425),"",OFFSET(Nafnalisti!$B$3,MATCH(Tafla1[[#This Row],[Raðtala]],Nafnalisti!$S$4:$S$425,0),13))</f>
        <v>5</v>
      </c>
      <c r="G111">
        <v>110</v>
      </c>
    </row>
    <row r="112" spans="1:7" x14ac:dyDescent="0.2">
      <c r="A112">
        <f ca="1">IF(Tafla1[[#This Row],[Raðtala]]&gt;MAX(Nafnalisti!$S$4:$S$425),"",OFFSET(Nafnalisti!$B$3,MATCH(Tafla1[[#This Row],[Raðtala]],Nafnalisti!$S$4:$S$425,0),-1))</f>
        <v>26</v>
      </c>
      <c r="B112" t="str">
        <f ca="1">IF(Tafla1[[#This Row],[Raðtala]]&gt;MAX(Nafnalisti!$S$4:$S$425),"",OFFSET(Nafnalisti!$B$3,MATCH(Tafla1[[#This Row],[Raðtala]],Nafnalisti!$S$4:$S$425,0),0))</f>
        <v>Magnús Guðmundsson</v>
      </c>
      <c r="C112">
        <f ca="1">IF(Tafla1[[#This Row],[Raðtala]]&gt;MAX(Nafnalisti!$S$4:$S$425),"",OFFSET(Nafnalisti!$B$3,MATCH(Tafla1[[#This Row],[Raðtala]],Nafnalisti!$S$4:$S$425,0),1))</f>
        <v>241.0001</v>
      </c>
      <c r="D112" s="28">
        <f t="shared" ca="1" si="10"/>
        <v>6241.0006398086362</v>
      </c>
      <c r="E112">
        <f t="shared" ca="1" si="11"/>
        <v>102</v>
      </c>
      <c r="F112">
        <f ca="1">IF(Tafla1[[#This Row],[Raðtala]]&gt;MAX(Nafnalisti!$S$4:$S$425),"",OFFSET(Nafnalisti!$B$3,MATCH(Tafla1[[#This Row],[Raðtala]],Nafnalisti!$S$4:$S$425,0),13))</f>
        <v>4</v>
      </c>
      <c r="G112">
        <v>111</v>
      </c>
    </row>
    <row r="113" spans="1:7" x14ac:dyDescent="0.2">
      <c r="A113">
        <f ca="1">IF(Tafla1[[#This Row],[Raðtala]]&gt;MAX(Nafnalisti!$S$4:$S$425),"",OFFSET(Nafnalisti!$B$3,MATCH(Tafla1[[#This Row],[Raðtala]],Nafnalisti!$S$4:$S$425,0),-1))</f>
        <v>26</v>
      </c>
      <c r="B113" t="str">
        <f ca="1">IF(Tafla1[[#This Row],[Raðtala]]&gt;MAX(Nafnalisti!$S$4:$S$425),"",OFFSET(Nafnalisti!$B$3,MATCH(Tafla1[[#This Row],[Raðtala]],Nafnalisti!$S$4:$S$425,0),0))</f>
        <v>Jónas Heimisson</v>
      </c>
      <c r="C113">
        <f ca="1">IF(Tafla1[[#This Row],[Raðtala]]&gt;MAX(Nafnalisti!$S$4:$S$425),"",OFFSET(Nafnalisti!$B$3,MATCH(Tafla1[[#This Row],[Raðtala]],Nafnalisti!$S$4:$S$425,0),1))</f>
        <v>297.00009999999997</v>
      </c>
      <c r="D113" s="28">
        <f t="shared" ca="1" si="10"/>
        <v>5297.0003227248262</v>
      </c>
      <c r="E113">
        <f t="shared" ca="1" si="11"/>
        <v>3</v>
      </c>
      <c r="F113">
        <f ca="1">IF(Tafla1[[#This Row],[Raðtala]]&gt;MAX(Nafnalisti!$S$4:$S$425),"",OFFSET(Nafnalisti!$B$3,MATCH(Tafla1[[#This Row],[Raðtala]],Nafnalisti!$S$4:$S$425,0),13))</f>
        <v>5</v>
      </c>
      <c r="G113">
        <v>112</v>
      </c>
    </row>
    <row r="114" spans="1:7" x14ac:dyDescent="0.2">
      <c r="A114">
        <f ca="1">IF(Tafla1[[#This Row],[Raðtala]]&gt;MAX(Nafnalisti!$S$4:$S$425),"",OFFSET(Nafnalisti!$B$3,MATCH(Tafla1[[#This Row],[Raðtala]],Nafnalisti!$S$4:$S$425,0),-1))</f>
        <v>27</v>
      </c>
      <c r="B114" t="str">
        <f ca="1">IF(Tafla1[[#This Row],[Raðtala]]&gt;MAX(Nafnalisti!$S$4:$S$425),"",OFFSET(Nafnalisti!$B$3,MATCH(Tafla1[[#This Row],[Raðtala]],Nafnalisti!$S$4:$S$425,0),0))</f>
        <v>Bjarni Þórðarson</v>
      </c>
      <c r="C114">
        <f ca="1">IF(Tafla1[[#This Row],[Raðtala]]&gt;MAX(Nafnalisti!$S$4:$S$425),"",OFFSET(Nafnalisti!$B$3,MATCH(Tafla1[[#This Row],[Raðtala]],Nafnalisti!$S$4:$S$425,0),1))</f>
        <v>255.0001</v>
      </c>
      <c r="D114" s="28">
        <f t="shared" ca="1" si="10"/>
        <v>6255.0009554948929</v>
      </c>
      <c r="E114">
        <f t="shared" ca="1" si="11"/>
        <v>127</v>
      </c>
      <c r="F114">
        <f ca="1">IF(Tafla1[[#This Row],[Raðtala]]&gt;MAX(Nafnalisti!$S$4:$S$425),"",OFFSET(Nafnalisti!$B$3,MATCH(Tafla1[[#This Row],[Raðtala]],Nafnalisti!$S$4:$S$425,0),13))</f>
        <v>4</v>
      </c>
      <c r="G114">
        <v>113</v>
      </c>
    </row>
    <row r="115" spans="1:7" x14ac:dyDescent="0.2">
      <c r="A115">
        <f ca="1">IF(Tafla1[[#This Row],[Raðtala]]&gt;MAX(Nafnalisti!$S$4:$S$425),"",OFFSET(Nafnalisti!$B$3,MATCH(Tafla1[[#This Row],[Raðtala]],Nafnalisti!$S$4:$S$425,0),-1))</f>
        <v>27</v>
      </c>
      <c r="B115" t="str">
        <f ca="1">IF(Tafla1[[#This Row],[Raðtala]]&gt;MAX(Nafnalisti!$S$4:$S$425),"",OFFSET(Nafnalisti!$B$3,MATCH(Tafla1[[#This Row],[Raðtala]],Nafnalisti!$S$4:$S$425,0),0))</f>
        <v>Guðmundur Helgi Þórarinsson</v>
      </c>
      <c r="C115">
        <f ca="1">IF(Tafla1[[#This Row],[Raðtala]]&gt;MAX(Nafnalisti!$S$4:$S$425),"",OFFSET(Nafnalisti!$B$3,MATCH(Tafla1[[#This Row],[Raðtala]],Nafnalisti!$S$4:$S$425,0),1))</f>
        <v>201.0001</v>
      </c>
      <c r="D115" s="28">
        <f t="shared" ca="1" si="10"/>
        <v>7201.0009281205121</v>
      </c>
      <c r="E115">
        <f t="shared" ca="1" si="11"/>
        <v>169</v>
      </c>
      <c r="F115">
        <f ca="1">IF(Tafla1[[#This Row],[Raðtala]]&gt;MAX(Nafnalisti!$S$4:$S$425),"",OFFSET(Nafnalisti!$B$3,MATCH(Tafla1[[#This Row],[Raðtala]],Nafnalisti!$S$4:$S$425,0),13))</f>
        <v>3</v>
      </c>
      <c r="G115">
        <v>114</v>
      </c>
    </row>
    <row r="116" spans="1:7" x14ac:dyDescent="0.2">
      <c r="A116">
        <f ca="1">IF(Tafla1[[#This Row],[Raðtala]]&gt;MAX(Nafnalisti!$S$4:$S$425),"",OFFSET(Nafnalisti!$B$3,MATCH(Tafla1[[#This Row],[Raðtala]],Nafnalisti!$S$4:$S$425,0),-1))</f>
        <v>27</v>
      </c>
      <c r="B116" t="str">
        <f ca="1">IF(Tafla1[[#This Row],[Raðtala]]&gt;MAX(Nafnalisti!$S$4:$S$425),"",OFFSET(Nafnalisti!$B$3,MATCH(Tafla1[[#This Row],[Raðtala]],Nafnalisti!$S$4:$S$425,0),0))</f>
        <v>Sigurbjörn Gunnarsson</v>
      </c>
      <c r="C116">
        <f ca="1">IF(Tafla1[[#This Row],[Raðtala]]&gt;MAX(Nafnalisti!$S$4:$S$425),"",OFFSET(Nafnalisti!$B$3,MATCH(Tafla1[[#This Row],[Raðtala]],Nafnalisti!$S$4:$S$425,0),1))</f>
        <v>254.0001</v>
      </c>
      <c r="D116" s="28">
        <f t="shared" ca="1" si="10"/>
        <v>6254.0001341674106</v>
      </c>
      <c r="E116">
        <f t="shared" ca="1" si="11"/>
        <v>123</v>
      </c>
      <c r="F116">
        <f ca="1">IF(Tafla1[[#This Row],[Raðtala]]&gt;MAX(Nafnalisti!$S$4:$S$425),"",OFFSET(Nafnalisti!$B$3,MATCH(Tafla1[[#This Row],[Raðtala]],Nafnalisti!$S$4:$S$425,0),13))</f>
        <v>4</v>
      </c>
      <c r="G116">
        <v>115</v>
      </c>
    </row>
    <row r="117" spans="1:7" x14ac:dyDescent="0.2">
      <c r="A117">
        <f ca="1">IF(Tafla1[[#This Row],[Raðtala]]&gt;MAX(Nafnalisti!$S$4:$S$425),"",OFFSET(Nafnalisti!$B$3,MATCH(Tafla1[[#This Row],[Raðtala]],Nafnalisti!$S$4:$S$425,0),-1))</f>
        <v>27</v>
      </c>
      <c r="B117" t="str">
        <f ca="1">IF(Tafla1[[#This Row],[Raðtala]]&gt;MAX(Nafnalisti!$S$4:$S$425),"",OFFSET(Nafnalisti!$B$3,MATCH(Tafla1[[#This Row],[Raðtala]],Nafnalisti!$S$4:$S$425,0),0))</f>
        <v>Sigurþór Guðmundsson</v>
      </c>
      <c r="C117">
        <f ca="1">IF(Tafla1[[#This Row],[Raðtala]]&gt;MAX(Nafnalisti!$S$4:$S$425),"",OFFSET(Nafnalisti!$B$3,MATCH(Tafla1[[#This Row],[Raðtala]],Nafnalisti!$S$4:$S$425,0),1))</f>
        <v>62.000100000000003</v>
      </c>
      <c r="D117" s="28">
        <f t="shared" ca="1" si="10"/>
        <v>9062.0005772428267</v>
      </c>
      <c r="E117">
        <f t="shared" ca="1" si="11"/>
        <v>184</v>
      </c>
      <c r="F117">
        <f ca="1">IF(Tafla1[[#This Row],[Raðtala]]&gt;MAX(Nafnalisti!$S$4:$S$425),"",OFFSET(Nafnalisti!$B$3,MATCH(Tafla1[[#This Row],[Raðtala]],Nafnalisti!$S$4:$S$425,0),13))</f>
        <v>1</v>
      </c>
      <c r="G117">
        <v>116</v>
      </c>
    </row>
    <row r="118" spans="1:7" x14ac:dyDescent="0.2">
      <c r="A118">
        <f ca="1">IF(Tafla1[[#This Row],[Raðtala]]&gt;MAX(Nafnalisti!$S$4:$S$425),"",OFFSET(Nafnalisti!$B$3,MATCH(Tafla1[[#This Row],[Raðtala]],Nafnalisti!$S$4:$S$425,0),-1))</f>
        <v>27</v>
      </c>
      <c r="B118" t="str">
        <f ca="1">IF(Tafla1[[#This Row],[Raðtala]]&gt;MAX(Nafnalisti!$S$4:$S$425),"",OFFSET(Nafnalisti!$B$3,MATCH(Tafla1[[#This Row],[Raðtala]],Nafnalisti!$S$4:$S$425,0),0))</f>
        <v>Steindór Björnsson</v>
      </c>
      <c r="C118">
        <f ca="1">IF(Tafla1[[#This Row],[Raðtala]]&gt;MAX(Nafnalisti!$S$4:$S$425),"",OFFSET(Nafnalisti!$B$3,MATCH(Tafla1[[#This Row],[Raðtala]],Nafnalisti!$S$4:$S$425,0),1))</f>
        <v>262.00009999999997</v>
      </c>
      <c r="D118" s="28">
        <f t="shared" ca="1" si="10"/>
        <v>6262.0006262922288</v>
      </c>
      <c r="E118">
        <f t="shared" ca="1" si="11"/>
        <v>138</v>
      </c>
      <c r="F118">
        <f ca="1">IF(Tafla1[[#This Row],[Raðtala]]&gt;MAX(Nafnalisti!$S$4:$S$425),"",OFFSET(Nafnalisti!$B$3,MATCH(Tafla1[[#This Row],[Raðtala]],Nafnalisti!$S$4:$S$425,0),13))</f>
        <v>4</v>
      </c>
      <c r="G118">
        <v>117</v>
      </c>
    </row>
    <row r="119" spans="1:7" x14ac:dyDescent="0.2">
      <c r="A119">
        <f ca="1">IF(Tafla1[[#This Row],[Raðtala]]&gt;MAX(Nafnalisti!$S$4:$S$425),"",OFFSET(Nafnalisti!$B$3,MATCH(Tafla1[[#This Row],[Raðtala]],Nafnalisti!$S$4:$S$425,0),-1))</f>
        <v>28</v>
      </c>
      <c r="B119" t="str">
        <f ca="1">IF(Tafla1[[#This Row],[Raðtala]]&gt;MAX(Nafnalisti!$S$4:$S$425),"",OFFSET(Nafnalisti!$B$3,MATCH(Tafla1[[#This Row],[Raðtala]],Nafnalisti!$S$4:$S$425,0),0))</f>
        <v>Jóhann Gíslason</v>
      </c>
      <c r="C119">
        <f ca="1">IF(Tafla1[[#This Row],[Raðtala]]&gt;MAX(Nafnalisti!$S$4:$S$425),"",OFFSET(Nafnalisti!$B$3,MATCH(Tafla1[[#This Row],[Raðtala]],Nafnalisti!$S$4:$S$425,0),1))</f>
        <v>253.0001</v>
      </c>
      <c r="D119" s="28">
        <f t="shared" ca="1" si="10"/>
        <v>6253.0009814003724</v>
      </c>
      <c r="E119">
        <f t="shared" ca="1" si="11"/>
        <v>120</v>
      </c>
      <c r="F119">
        <f ca="1">IF(Tafla1[[#This Row],[Raðtala]]&gt;MAX(Nafnalisti!$S$4:$S$425),"",OFFSET(Nafnalisti!$B$3,MATCH(Tafla1[[#This Row],[Raðtala]],Nafnalisti!$S$4:$S$425,0),13))</f>
        <v>4</v>
      </c>
      <c r="G119">
        <v>118</v>
      </c>
    </row>
    <row r="120" spans="1:7" x14ac:dyDescent="0.2">
      <c r="A120">
        <f ca="1">IF(Tafla1[[#This Row],[Raðtala]]&gt;MAX(Nafnalisti!$S$4:$S$425),"",OFFSET(Nafnalisti!$B$3,MATCH(Tafla1[[#This Row],[Raðtala]],Nafnalisti!$S$4:$S$425,0),-1))</f>
        <v>28</v>
      </c>
      <c r="B120" t="str">
        <f ca="1">IF(Tafla1[[#This Row],[Raðtala]]&gt;MAX(Nafnalisti!$S$4:$S$425),"",OFFSET(Nafnalisti!$B$3,MATCH(Tafla1[[#This Row],[Raðtala]],Nafnalisti!$S$4:$S$425,0),0))</f>
        <v>Páll Svavar Pálsson</v>
      </c>
      <c r="C120">
        <f ca="1">IF(Tafla1[[#This Row],[Raðtala]]&gt;MAX(Nafnalisti!$S$4:$S$425),"",OFFSET(Nafnalisti!$B$3,MATCH(Tafla1[[#This Row],[Raðtala]],Nafnalisti!$S$4:$S$425,0),1))</f>
        <v>132.0001</v>
      </c>
      <c r="D120" s="28">
        <f t="shared" ca="1" si="10"/>
        <v>8132.000596152966</v>
      </c>
      <c r="E120">
        <f t="shared" ca="1" si="11"/>
        <v>182</v>
      </c>
      <c r="F120">
        <f ca="1">IF(Tafla1[[#This Row],[Raðtala]]&gt;MAX(Nafnalisti!$S$4:$S$425),"",OFFSET(Nafnalisti!$B$3,MATCH(Tafla1[[#This Row],[Raðtala]],Nafnalisti!$S$4:$S$425,0),13))</f>
        <v>2</v>
      </c>
      <c r="G120">
        <v>119</v>
      </c>
    </row>
    <row r="121" spans="1:7" x14ac:dyDescent="0.2">
      <c r="A121">
        <f ca="1">IF(Tafla1[[#This Row],[Raðtala]]&gt;MAX(Nafnalisti!$S$4:$S$425),"",OFFSET(Nafnalisti!$B$3,MATCH(Tafla1[[#This Row],[Raðtala]],Nafnalisti!$S$4:$S$425,0),-1))</f>
        <v>28</v>
      </c>
      <c r="B121" t="str">
        <f ca="1">IF(Tafla1[[#This Row],[Raðtala]]&gt;MAX(Nafnalisti!$S$4:$S$425),"",OFFSET(Nafnalisti!$B$3,MATCH(Tafla1[[#This Row],[Raðtala]],Nafnalisti!$S$4:$S$425,0),0))</f>
        <v>Sæbjörn Guðmundsson</v>
      </c>
      <c r="C121">
        <f ca="1">IF(Tafla1[[#This Row],[Raðtala]]&gt;MAX(Nafnalisti!$S$4:$S$425),"",OFFSET(Nafnalisti!$B$3,MATCH(Tafla1[[#This Row],[Raðtala]],Nafnalisti!$S$4:$S$425,0),1))</f>
        <v>298.00009999999997</v>
      </c>
      <c r="D121" s="28">
        <f t="shared" ca="1" si="10"/>
        <v>5298.0001047079895</v>
      </c>
      <c r="E121">
        <f t="shared" ca="1" si="11"/>
        <v>4</v>
      </c>
      <c r="F121">
        <f ca="1">IF(Tafla1[[#This Row],[Raðtala]]&gt;MAX(Nafnalisti!$S$4:$S$425),"",OFFSET(Nafnalisti!$B$3,MATCH(Tafla1[[#This Row],[Raðtala]],Nafnalisti!$S$4:$S$425,0),13))</f>
        <v>5</v>
      </c>
      <c r="G121">
        <v>120</v>
      </c>
    </row>
    <row r="122" spans="1:7" x14ac:dyDescent="0.2">
      <c r="A122">
        <f ca="1">IF(Tafla1[[#This Row],[Raðtala]]&gt;MAX(Nafnalisti!$S$4:$S$425),"",OFFSET(Nafnalisti!$B$3,MATCH(Tafla1[[#This Row],[Raðtala]],Nafnalisti!$S$4:$S$425,0),-1))</f>
        <v>28</v>
      </c>
      <c r="B122" t="str">
        <f ca="1">IF(Tafla1[[#This Row],[Raðtala]]&gt;MAX(Nafnalisti!$S$4:$S$425),"",OFFSET(Nafnalisti!$B$3,MATCH(Tafla1[[#This Row],[Raðtala]],Nafnalisti!$S$4:$S$425,0),0))</f>
        <v>Sæmundur Pálsson</v>
      </c>
      <c r="C122">
        <f ca="1">IF(Tafla1[[#This Row],[Raðtala]]&gt;MAX(Nafnalisti!$S$4:$S$425),"",OFFSET(Nafnalisti!$B$3,MATCH(Tafla1[[#This Row],[Raðtala]],Nafnalisti!$S$4:$S$425,0),1))</f>
        <v>294.00009999999997</v>
      </c>
      <c r="D122" s="28">
        <f t="shared" ca="1" si="10"/>
        <v>5294.0004885275757</v>
      </c>
      <c r="E122">
        <f t="shared" ca="1" si="11"/>
        <v>1</v>
      </c>
      <c r="F122">
        <f ca="1">IF(Tafla1[[#This Row],[Raðtala]]&gt;MAX(Nafnalisti!$S$4:$S$425),"",OFFSET(Nafnalisti!$B$3,MATCH(Tafla1[[#This Row],[Raðtala]],Nafnalisti!$S$4:$S$425,0),13))</f>
        <v>5</v>
      </c>
      <c r="G122">
        <v>121</v>
      </c>
    </row>
    <row r="123" spans="1:7" x14ac:dyDescent="0.2">
      <c r="A123">
        <f ca="1">IF(Tafla1[[#This Row],[Raðtala]]&gt;MAX(Nafnalisti!$S$4:$S$425),"",OFFSET(Nafnalisti!$B$3,MATCH(Tafla1[[#This Row],[Raðtala]],Nafnalisti!$S$4:$S$425,0),-1))</f>
        <v>28</v>
      </c>
      <c r="B123" t="str">
        <f ca="1">IF(Tafla1[[#This Row],[Raðtala]]&gt;MAX(Nafnalisti!$S$4:$S$425),"",OFFSET(Nafnalisti!$B$3,MATCH(Tafla1[[#This Row],[Raðtala]],Nafnalisti!$S$4:$S$425,0),0))</f>
        <v>Ögmundur Máni Ögmundsson</v>
      </c>
      <c r="C123">
        <f ca="1">IF(Tafla1[[#This Row],[Raðtala]]&gt;MAX(Nafnalisti!$S$4:$S$425),"",OFFSET(Nafnalisti!$B$3,MATCH(Tafla1[[#This Row],[Raðtala]],Nafnalisti!$S$4:$S$425,0),1))</f>
        <v>64.000100000000003</v>
      </c>
      <c r="D123" s="28">
        <f t="shared" ca="1" si="10"/>
        <v>9064.0008544173725</v>
      </c>
      <c r="E123">
        <f t="shared" ca="1" si="11"/>
        <v>187</v>
      </c>
      <c r="F123">
        <f ca="1">IF(Tafla1[[#This Row],[Raðtala]]&gt;MAX(Nafnalisti!$S$4:$S$425),"",OFFSET(Nafnalisti!$B$3,MATCH(Tafla1[[#This Row],[Raðtala]],Nafnalisti!$S$4:$S$425,0),13))</f>
        <v>1</v>
      </c>
      <c r="G123">
        <v>122</v>
      </c>
    </row>
    <row r="124" spans="1:7" x14ac:dyDescent="0.2">
      <c r="A124">
        <f ca="1">IF(Tafla1[[#This Row],[Raðtala]]&gt;MAX(Nafnalisti!$S$4:$S$425),"",OFFSET(Nafnalisti!$B$3,MATCH(Tafla1[[#This Row],[Raðtala]],Nafnalisti!$S$4:$S$425,0),-1))</f>
        <v>30</v>
      </c>
      <c r="B124" t="str">
        <f ca="1">IF(Tafla1[[#This Row],[Raðtala]]&gt;MAX(Nafnalisti!$S$4:$S$425),"",OFFSET(Nafnalisti!$B$3,MATCH(Tafla1[[#This Row],[Raðtala]],Nafnalisti!$S$4:$S$425,0),0))</f>
        <v>Atli Þór Þorvaldsson</v>
      </c>
      <c r="C124">
        <f ca="1">IF(Tafla1[[#This Row],[Raðtala]]&gt;MAX(Nafnalisti!$S$4:$S$425),"",OFFSET(Nafnalisti!$B$3,MATCH(Tafla1[[#This Row],[Raðtala]],Nafnalisti!$S$4:$S$425,0),1))</f>
        <v>313.00009999999997</v>
      </c>
      <c r="D124" s="28">
        <f t="shared" ca="1" si="10"/>
        <v>5313.0003097743429</v>
      </c>
      <c r="E124">
        <f t="shared" ca="1" si="11"/>
        <v>60</v>
      </c>
      <c r="F124">
        <f ca="1">IF(Tafla1[[#This Row],[Raðtala]]&gt;MAX(Nafnalisti!$S$4:$S$425),"",OFFSET(Nafnalisti!$B$3,MATCH(Tafla1[[#This Row],[Raðtala]],Nafnalisti!$S$4:$S$425,0),13))</f>
        <v>5</v>
      </c>
      <c r="G124">
        <v>123</v>
      </c>
    </row>
    <row r="125" spans="1:7" x14ac:dyDescent="0.2">
      <c r="A125">
        <f ca="1">IF(Tafla1[[#This Row],[Raðtala]]&gt;MAX(Nafnalisti!$S$4:$S$425),"",OFFSET(Nafnalisti!$B$3,MATCH(Tafla1[[#This Row],[Raðtala]],Nafnalisti!$S$4:$S$425,0),-1))</f>
        <v>30</v>
      </c>
      <c r="B125" t="str">
        <f ca="1">IF(Tafla1[[#This Row],[Raðtala]]&gt;MAX(Nafnalisti!$S$4:$S$425),"",OFFSET(Nafnalisti!$B$3,MATCH(Tafla1[[#This Row],[Raðtala]],Nafnalisti!$S$4:$S$425,0),0))</f>
        <v>Arnar Ottesen</v>
      </c>
      <c r="C125">
        <f ca="1">IF(Tafla1[[#This Row],[Raðtala]]&gt;MAX(Nafnalisti!$S$4:$S$425),"",OFFSET(Nafnalisti!$B$3,MATCH(Tafla1[[#This Row],[Raðtala]],Nafnalisti!$S$4:$S$425,0),1))</f>
        <v>190.0001</v>
      </c>
      <c r="D125" s="28">
        <f t="shared" ca="1" si="10"/>
        <v>7190.0001214384047</v>
      </c>
      <c r="E125">
        <f t="shared" ca="1" si="11"/>
        <v>156</v>
      </c>
      <c r="F125">
        <f ca="1">IF(Tafla1[[#This Row],[Raðtala]]&gt;MAX(Nafnalisti!$S$4:$S$425),"",OFFSET(Nafnalisti!$B$3,MATCH(Tafla1[[#This Row],[Raðtala]],Nafnalisti!$S$4:$S$425,0),13))</f>
        <v>3</v>
      </c>
      <c r="G125">
        <v>124</v>
      </c>
    </row>
    <row r="126" spans="1:7" x14ac:dyDescent="0.2">
      <c r="A126">
        <f ca="1">IF(Tafla1[[#This Row],[Raðtala]]&gt;MAX(Nafnalisti!$S$4:$S$425),"",OFFSET(Nafnalisti!$B$3,MATCH(Tafla1[[#This Row],[Raðtala]],Nafnalisti!$S$4:$S$425,0),-1))</f>
        <v>30</v>
      </c>
      <c r="B126" t="str">
        <f ca="1">IF(Tafla1[[#This Row],[Raðtala]]&gt;MAX(Nafnalisti!$S$4:$S$425),"",OFFSET(Nafnalisti!$B$3,MATCH(Tafla1[[#This Row],[Raðtala]],Nafnalisti!$S$4:$S$425,0),0))</f>
        <v>Baldur Örn Badursson</v>
      </c>
      <c r="C126">
        <f ca="1">IF(Tafla1[[#This Row],[Raðtala]]&gt;MAX(Nafnalisti!$S$4:$S$425),"",OFFSET(Nafnalisti!$B$3,MATCH(Tafla1[[#This Row],[Raðtala]],Nafnalisti!$S$4:$S$425,0),1))</f>
        <v>319.00009999999997</v>
      </c>
      <c r="D126" s="28">
        <f t="shared" ca="1" si="10"/>
        <v>5319.0005152507456</v>
      </c>
      <c r="E126">
        <f t="shared" ca="1" si="11"/>
        <v>76</v>
      </c>
      <c r="F126">
        <f ca="1">IF(Tafla1[[#This Row],[Raðtala]]&gt;MAX(Nafnalisti!$S$4:$S$425),"",OFFSET(Nafnalisti!$B$3,MATCH(Tafla1[[#This Row],[Raðtala]],Nafnalisti!$S$4:$S$425,0),13))</f>
        <v>5</v>
      </c>
      <c r="G126">
        <v>125</v>
      </c>
    </row>
    <row r="127" spans="1:7" x14ac:dyDescent="0.2">
      <c r="A127">
        <f ca="1">IF(Tafla1[[#This Row],[Raðtala]]&gt;MAX(Nafnalisti!$S$4:$S$425),"",OFFSET(Nafnalisti!$B$3,MATCH(Tafla1[[#This Row],[Raðtala]],Nafnalisti!$S$4:$S$425,0),-1))</f>
        <v>30</v>
      </c>
      <c r="B127" t="str">
        <f ca="1">IF(Tafla1[[#This Row],[Raðtala]]&gt;MAX(Nafnalisti!$S$4:$S$425),"",OFFSET(Nafnalisti!$B$3,MATCH(Tafla1[[#This Row],[Raðtala]],Nafnalisti!$S$4:$S$425,0),0))</f>
        <v>Björn Ólafur Bragason</v>
      </c>
      <c r="C127">
        <f ca="1">IF(Tafla1[[#This Row],[Raðtala]]&gt;MAX(Nafnalisti!$S$4:$S$425),"",OFFSET(Nafnalisti!$B$3,MATCH(Tafla1[[#This Row],[Raðtala]],Nafnalisti!$S$4:$S$425,0),1))</f>
        <v>309.00009999999997</v>
      </c>
      <c r="D127" s="28">
        <f t="shared" ca="1" si="10"/>
        <v>5309.0004459483398</v>
      </c>
      <c r="E127">
        <f t="shared" ca="1" si="11"/>
        <v>41</v>
      </c>
      <c r="F127">
        <f ca="1">IF(Tafla1[[#This Row],[Raðtala]]&gt;MAX(Nafnalisti!$S$4:$S$425),"",OFFSET(Nafnalisti!$B$3,MATCH(Tafla1[[#This Row],[Raðtala]],Nafnalisti!$S$4:$S$425,0),13))</f>
        <v>5</v>
      </c>
      <c r="G127">
        <v>126</v>
      </c>
    </row>
    <row r="128" spans="1:7" x14ac:dyDescent="0.2">
      <c r="A128">
        <f ca="1">IF(Tafla1[[#This Row],[Raðtala]]&gt;MAX(Nafnalisti!$S$4:$S$425),"",OFFSET(Nafnalisti!$B$3,MATCH(Tafla1[[#This Row],[Raðtala]],Nafnalisti!$S$4:$S$425,0),-1))</f>
        <v>30</v>
      </c>
      <c r="B128" t="str">
        <f ca="1">IF(Tafla1[[#This Row],[Raðtala]]&gt;MAX(Nafnalisti!$S$4:$S$425),"",OFFSET(Nafnalisti!$B$3,MATCH(Tafla1[[#This Row],[Raðtala]],Nafnalisti!$S$4:$S$425,0),0))</f>
        <v>Ragnar Baldursson</v>
      </c>
      <c r="C128">
        <f ca="1">IF(Tafla1[[#This Row],[Raðtala]]&gt;MAX(Nafnalisti!$S$4:$S$425),"",OFFSET(Nafnalisti!$B$3,MATCH(Tafla1[[#This Row],[Raðtala]],Nafnalisti!$S$4:$S$425,0),1))</f>
        <v>249.0001</v>
      </c>
      <c r="D128" s="28">
        <f t="shared" ca="1" si="10"/>
        <v>6249.0003892578543</v>
      </c>
      <c r="E128">
        <f t="shared" ca="1" si="11"/>
        <v>112</v>
      </c>
      <c r="F128">
        <f ca="1">IF(Tafla1[[#This Row],[Raðtala]]&gt;MAX(Nafnalisti!$S$4:$S$425),"",OFFSET(Nafnalisti!$B$3,MATCH(Tafla1[[#This Row],[Raðtala]],Nafnalisti!$S$4:$S$425,0),13))</f>
        <v>4</v>
      </c>
      <c r="G128">
        <v>127</v>
      </c>
    </row>
    <row r="129" spans="1:7" x14ac:dyDescent="0.2">
      <c r="A129">
        <f ca="1">IF(Tafla1[[#This Row],[Raðtala]]&gt;MAX(Nafnalisti!$S$4:$S$425),"",OFFSET(Nafnalisti!$B$3,MATCH(Tafla1[[#This Row],[Raðtala]],Nafnalisti!$S$4:$S$425,0),-1))</f>
        <v>31</v>
      </c>
      <c r="B129" t="str">
        <f ca="1">IF(Tafla1[[#This Row],[Raðtala]]&gt;MAX(Nafnalisti!$S$4:$S$425),"",OFFSET(Nafnalisti!$B$3,MATCH(Tafla1[[#This Row],[Raðtala]],Nafnalisti!$S$4:$S$425,0),0))</f>
        <v>Erlingur Jóhannsson</v>
      </c>
      <c r="C129">
        <f ca="1">IF(Tafla1[[#This Row],[Raðtala]]&gt;MAX(Nafnalisti!$S$4:$S$425),"",OFFSET(Nafnalisti!$B$3,MATCH(Tafla1[[#This Row],[Raðtala]],Nafnalisti!$S$4:$S$425,0),1))</f>
        <v>315.00009999999997</v>
      </c>
      <c r="D129" s="28">
        <f t="shared" ca="1" si="10"/>
        <v>5315.0008657254675</v>
      </c>
      <c r="E129">
        <f t="shared" ca="1" si="11"/>
        <v>67</v>
      </c>
      <c r="F129">
        <f ca="1">IF(Tafla1[[#This Row],[Raðtala]]&gt;MAX(Nafnalisti!$S$4:$S$425),"",OFFSET(Nafnalisti!$B$3,MATCH(Tafla1[[#This Row],[Raðtala]],Nafnalisti!$S$4:$S$425,0),13))</f>
        <v>5</v>
      </c>
      <c r="G129">
        <v>128</v>
      </c>
    </row>
    <row r="130" spans="1:7" x14ac:dyDescent="0.2">
      <c r="A130">
        <f ca="1">IF(Tafla1[[#This Row],[Raðtala]]&gt;MAX(Nafnalisti!$S$4:$S$425),"",OFFSET(Nafnalisti!$B$3,MATCH(Tafla1[[#This Row],[Raðtala]],Nafnalisti!$S$4:$S$425,0),-1))</f>
        <v>31</v>
      </c>
      <c r="B130" t="str">
        <f ca="1">IF(Tafla1[[#This Row],[Raðtala]]&gt;MAX(Nafnalisti!$S$4:$S$425),"",OFFSET(Nafnalisti!$B$3,MATCH(Tafla1[[#This Row],[Raðtala]],Nafnalisti!$S$4:$S$425,0),0))</f>
        <v>Magnús Gunnarsson</v>
      </c>
      <c r="C130">
        <f ca="1">IF(Tafla1[[#This Row],[Raðtala]]&gt;MAX(Nafnalisti!$S$4:$S$425),"",OFFSET(Nafnalisti!$B$3,MATCH(Tafla1[[#This Row],[Raðtala]],Nafnalisti!$S$4:$S$425,0),1))</f>
        <v>308.00009999999997</v>
      </c>
      <c r="D130" s="28">
        <f t="shared" ca="1" si="10"/>
        <v>5308.0002725307286</v>
      </c>
      <c r="E130">
        <f t="shared" ca="1" si="11"/>
        <v>32</v>
      </c>
      <c r="F130">
        <f ca="1">IF(Tafla1[[#This Row],[Raðtala]]&gt;MAX(Nafnalisti!$S$4:$S$425),"",OFFSET(Nafnalisti!$B$3,MATCH(Tafla1[[#This Row],[Raðtala]],Nafnalisti!$S$4:$S$425,0),13))</f>
        <v>5</v>
      </c>
      <c r="G130">
        <v>129</v>
      </c>
    </row>
    <row r="131" spans="1:7" x14ac:dyDescent="0.2">
      <c r="A131">
        <f ca="1">IF(Tafla1[[#This Row],[Raðtala]]&gt;MAX(Nafnalisti!$S$4:$S$425),"",OFFSET(Nafnalisti!$B$3,MATCH(Tafla1[[#This Row],[Raðtala]],Nafnalisti!$S$4:$S$425,0),-1))</f>
        <v>31</v>
      </c>
      <c r="B131" t="str">
        <f ca="1">IF(Tafla1[[#This Row],[Raðtala]]&gt;MAX(Nafnalisti!$S$4:$S$425),"",OFFSET(Nafnalisti!$B$3,MATCH(Tafla1[[#This Row],[Raðtala]],Nafnalisti!$S$4:$S$425,0),0))</f>
        <v>Snorri Ingvarsson</v>
      </c>
      <c r="C131">
        <f ca="1">IF(Tafla1[[#This Row],[Raðtala]]&gt;MAX(Nafnalisti!$S$4:$S$425),"",OFFSET(Nafnalisti!$B$3,MATCH(Tafla1[[#This Row],[Raðtala]],Nafnalisti!$S$4:$S$425,0),1))</f>
        <v>249.0001</v>
      </c>
      <c r="D131" s="28">
        <f t="shared" ca="1" si="10"/>
        <v>6249.0010849586452</v>
      </c>
      <c r="E131">
        <f t="shared" ca="1" si="11"/>
        <v>114</v>
      </c>
      <c r="F131">
        <f ca="1">IF(Tafla1[[#This Row],[Raðtala]]&gt;MAX(Nafnalisti!$S$4:$S$425),"",OFFSET(Nafnalisti!$B$3,MATCH(Tafla1[[#This Row],[Raðtala]],Nafnalisti!$S$4:$S$425,0),13))</f>
        <v>4</v>
      </c>
      <c r="G131">
        <v>130</v>
      </c>
    </row>
    <row r="132" spans="1:7" x14ac:dyDescent="0.2">
      <c r="A132">
        <f ca="1">IF(Tafla1[[#This Row],[Raðtala]]&gt;MAX(Nafnalisti!$S$4:$S$425),"",OFFSET(Nafnalisti!$B$3,MATCH(Tafla1[[#This Row],[Raðtala]],Nafnalisti!$S$4:$S$425,0),-1))</f>
        <v>31</v>
      </c>
      <c r="B132" t="str">
        <f ca="1">IF(Tafla1[[#This Row],[Raðtala]]&gt;MAX(Nafnalisti!$S$4:$S$425),"",OFFSET(Nafnalisti!$B$3,MATCH(Tafla1[[#This Row],[Raðtala]],Nafnalisti!$S$4:$S$425,0),0))</f>
        <v>Sævar Björn Baldursson</v>
      </c>
      <c r="C132">
        <f ca="1">IF(Tafla1[[#This Row],[Raðtala]]&gt;MAX(Nafnalisti!$S$4:$S$425),"",OFFSET(Nafnalisti!$B$3,MATCH(Tafla1[[#This Row],[Raðtala]],Nafnalisti!$S$4:$S$425,0),1))</f>
        <v>298.00009999999997</v>
      </c>
      <c r="D132" s="28">
        <f t="shared" ref="D132:D195" ca="1" si="12">IF(C132="","",10000-(F132*1000)+C132+RAND()/1000)</f>
        <v>5298.0006265577495</v>
      </c>
      <c r="E132">
        <f t="shared" ref="E132:E195" ca="1" si="13">IF(C132="","",_xlfn.RANK.EQ($D132,$D$2:$D$423,1))</f>
        <v>7</v>
      </c>
      <c r="F132">
        <f ca="1">IF(Tafla1[[#This Row],[Raðtala]]&gt;MAX(Nafnalisti!$S$4:$S$425),"",OFFSET(Nafnalisti!$B$3,MATCH(Tafla1[[#This Row],[Raðtala]],Nafnalisti!$S$4:$S$425,0),13))</f>
        <v>5</v>
      </c>
      <c r="G132">
        <v>131</v>
      </c>
    </row>
    <row r="133" spans="1:7" x14ac:dyDescent="0.2">
      <c r="A133">
        <f ca="1">IF(Tafla1[[#This Row],[Raðtala]]&gt;MAX(Nafnalisti!$S$4:$S$425),"",OFFSET(Nafnalisti!$B$3,MATCH(Tafla1[[#This Row],[Raðtala]],Nafnalisti!$S$4:$S$425,0),-1))</f>
        <v>32</v>
      </c>
      <c r="B133" t="str">
        <f ca="1">IF(Tafla1[[#This Row],[Raðtala]]&gt;MAX(Nafnalisti!$S$4:$S$425),"",OFFSET(Nafnalisti!$B$3,MATCH(Tafla1[[#This Row],[Raðtala]],Nafnalisti!$S$4:$S$425,0),0))</f>
        <v>Jóhannes Bjarnason</v>
      </c>
      <c r="C133">
        <f ca="1">IF(Tafla1[[#This Row],[Raðtala]]&gt;MAX(Nafnalisti!$S$4:$S$425),"",OFFSET(Nafnalisti!$B$3,MATCH(Tafla1[[#This Row],[Raðtala]],Nafnalisti!$S$4:$S$425,0),1))</f>
        <v>310.00009999999997</v>
      </c>
      <c r="D133" s="28">
        <f t="shared" ca="1" si="12"/>
        <v>5310.0003176963173</v>
      </c>
      <c r="E133">
        <f t="shared" ca="1" si="13"/>
        <v>46</v>
      </c>
      <c r="F133">
        <f ca="1">IF(Tafla1[[#This Row],[Raðtala]]&gt;MAX(Nafnalisti!$S$4:$S$425),"",OFFSET(Nafnalisti!$B$3,MATCH(Tafla1[[#This Row],[Raðtala]],Nafnalisti!$S$4:$S$425,0),13))</f>
        <v>5</v>
      </c>
      <c r="G133">
        <v>132</v>
      </c>
    </row>
    <row r="134" spans="1:7" x14ac:dyDescent="0.2">
      <c r="A134">
        <f ca="1">IF(Tafla1[[#This Row],[Raðtala]]&gt;MAX(Nafnalisti!$S$4:$S$425),"",OFFSET(Nafnalisti!$B$3,MATCH(Tafla1[[#This Row],[Raðtala]],Nafnalisti!$S$4:$S$425,0),-1))</f>
        <v>32</v>
      </c>
      <c r="B134" t="str">
        <f ca="1">IF(Tafla1[[#This Row],[Raðtala]]&gt;MAX(Nafnalisti!$S$4:$S$425),"",OFFSET(Nafnalisti!$B$3,MATCH(Tafla1[[#This Row],[Raðtala]],Nafnalisti!$S$4:$S$425,0),0))</f>
        <v>Matthías Einarsson</v>
      </c>
      <c r="C134" t="str">
        <f ca="1">IF(Tafla1[[#This Row],[Raðtala]]&gt;MAX(Nafnalisti!$S$4:$S$425),"",OFFSET(Nafnalisti!$B$3,MATCH(Tafla1[[#This Row],[Raðtala]],Nafnalisti!$S$4:$S$425,0),1))</f>
        <v/>
      </c>
      <c r="D134" s="28" t="str">
        <f t="shared" ca="1" si="12"/>
        <v/>
      </c>
      <c r="E134" t="str">
        <f t="shared" ca="1" si="13"/>
        <v/>
      </c>
      <c r="F134">
        <f ca="1">IF(Tafla1[[#This Row],[Raðtala]]&gt;MAX(Nafnalisti!$S$4:$S$425),"",OFFSET(Nafnalisti!$B$3,MATCH(Tafla1[[#This Row],[Raðtala]],Nafnalisti!$S$4:$S$425,0),13))</f>
        <v>0</v>
      </c>
      <c r="G134">
        <v>133</v>
      </c>
    </row>
    <row r="135" spans="1:7" x14ac:dyDescent="0.2">
      <c r="A135">
        <f ca="1">IF(Tafla1[[#This Row],[Raðtala]]&gt;MAX(Nafnalisti!$S$4:$S$425),"",OFFSET(Nafnalisti!$B$3,MATCH(Tafla1[[#This Row],[Raðtala]],Nafnalisti!$S$4:$S$425,0),-1))</f>
        <v>32</v>
      </c>
      <c r="B135" t="str">
        <f ca="1">IF(Tafla1[[#This Row],[Raðtala]]&gt;MAX(Nafnalisti!$S$4:$S$425),"",OFFSET(Nafnalisti!$B$3,MATCH(Tafla1[[#This Row],[Raðtala]],Nafnalisti!$S$4:$S$425,0),0))</f>
        <v>Óskar Óskarsson</v>
      </c>
      <c r="C135">
        <f ca="1">IF(Tafla1[[#This Row],[Raðtala]]&gt;MAX(Nafnalisti!$S$4:$S$425),"",OFFSET(Nafnalisti!$B$3,MATCH(Tafla1[[#This Row],[Raðtala]],Nafnalisti!$S$4:$S$425,0),1))</f>
        <v>251.0001</v>
      </c>
      <c r="D135" s="28">
        <f t="shared" ca="1" si="12"/>
        <v>6251.0005326771125</v>
      </c>
      <c r="E135">
        <f t="shared" ca="1" si="13"/>
        <v>116</v>
      </c>
      <c r="F135">
        <f ca="1">IF(Tafla1[[#This Row],[Raðtala]]&gt;MAX(Nafnalisti!$S$4:$S$425),"",OFFSET(Nafnalisti!$B$3,MATCH(Tafla1[[#This Row],[Raðtala]],Nafnalisti!$S$4:$S$425,0),13))</f>
        <v>4</v>
      </c>
      <c r="G135">
        <v>134</v>
      </c>
    </row>
    <row r="136" spans="1:7" x14ac:dyDescent="0.2">
      <c r="A136">
        <f ca="1">IF(Tafla1[[#This Row],[Raðtala]]&gt;MAX(Nafnalisti!$S$4:$S$425),"",OFFSET(Nafnalisti!$B$3,MATCH(Tafla1[[#This Row],[Raðtala]],Nafnalisti!$S$4:$S$425,0),-1))</f>
        <v>32</v>
      </c>
      <c r="B136" t="str">
        <f ca="1">IF(Tafla1[[#This Row],[Raðtala]]&gt;MAX(Nafnalisti!$S$4:$S$425),"",OFFSET(Nafnalisti!$B$3,MATCH(Tafla1[[#This Row],[Raðtala]],Nafnalisti!$S$4:$S$425,0),0))</f>
        <v>Hafsteinn Sigurjónsson</v>
      </c>
      <c r="C136">
        <f ca="1">IF(Tafla1[[#This Row],[Raðtala]]&gt;MAX(Nafnalisti!$S$4:$S$425),"",OFFSET(Nafnalisti!$B$3,MATCH(Tafla1[[#This Row],[Raðtala]],Nafnalisti!$S$4:$S$425,0),1))</f>
        <v>260.00009999999997</v>
      </c>
      <c r="D136" s="28">
        <f t="shared" ca="1" si="12"/>
        <v>6260.0010962405131</v>
      </c>
      <c r="E136">
        <f t="shared" ca="1" si="13"/>
        <v>137</v>
      </c>
      <c r="F136">
        <f ca="1">IF(Tafla1[[#This Row],[Raðtala]]&gt;MAX(Nafnalisti!$S$4:$S$425),"",OFFSET(Nafnalisti!$B$3,MATCH(Tafla1[[#This Row],[Raðtala]],Nafnalisti!$S$4:$S$425,0),13))</f>
        <v>4</v>
      </c>
      <c r="G136">
        <v>135</v>
      </c>
    </row>
    <row r="137" spans="1:7" x14ac:dyDescent="0.2">
      <c r="A137">
        <f ca="1">IF(Tafla1[[#This Row],[Raðtala]]&gt;MAX(Nafnalisti!$S$4:$S$425),"",OFFSET(Nafnalisti!$B$3,MATCH(Tafla1[[#This Row],[Raðtala]],Nafnalisti!$S$4:$S$425,0),-1))</f>
        <v>32</v>
      </c>
      <c r="B137" t="str">
        <f ca="1">IF(Tafla1[[#This Row],[Raðtala]]&gt;MAX(Nafnalisti!$S$4:$S$425),"",OFFSET(Nafnalisti!$B$3,MATCH(Tafla1[[#This Row],[Raðtala]],Nafnalisti!$S$4:$S$425,0),0))</f>
        <v>Þórður Pálsson</v>
      </c>
      <c r="C137">
        <f ca="1">IF(Tafla1[[#This Row],[Raðtala]]&gt;MAX(Nafnalisti!$S$4:$S$425),"",OFFSET(Nafnalisti!$B$3,MATCH(Tafla1[[#This Row],[Raðtala]],Nafnalisti!$S$4:$S$425,0),1))</f>
        <v>311.00009999999997</v>
      </c>
      <c r="D137" s="28">
        <f t="shared" ca="1" si="12"/>
        <v>5311.0007071901673</v>
      </c>
      <c r="E137">
        <f t="shared" ca="1" si="13"/>
        <v>53</v>
      </c>
      <c r="F137">
        <f ca="1">IF(Tafla1[[#This Row],[Raðtala]]&gt;MAX(Nafnalisti!$S$4:$S$425),"",OFFSET(Nafnalisti!$B$3,MATCH(Tafla1[[#This Row],[Raðtala]],Nafnalisti!$S$4:$S$425,0),13))</f>
        <v>5</v>
      </c>
      <c r="G137">
        <v>136</v>
      </c>
    </row>
    <row r="138" spans="1:7" x14ac:dyDescent="0.2">
      <c r="A138">
        <f ca="1">IF(Tafla1[[#This Row],[Raðtala]]&gt;MAX(Nafnalisti!$S$4:$S$425),"",OFFSET(Nafnalisti!$B$3,MATCH(Tafla1[[#This Row],[Raðtala]],Nafnalisti!$S$4:$S$425,0),-1))</f>
        <v>34</v>
      </c>
      <c r="B138" t="str">
        <f ca="1">IF(Tafla1[[#This Row],[Raðtala]]&gt;MAX(Nafnalisti!$S$4:$S$425),"",OFFSET(Nafnalisti!$B$3,MATCH(Tafla1[[#This Row],[Raðtala]],Nafnalisti!$S$4:$S$425,0),0))</f>
        <v>Gunnar Ágústsson</v>
      </c>
      <c r="C138">
        <f ca="1">IF(Tafla1[[#This Row],[Raðtala]]&gt;MAX(Nafnalisti!$S$4:$S$425),"",OFFSET(Nafnalisti!$B$3,MATCH(Tafla1[[#This Row],[Raðtala]],Nafnalisti!$S$4:$S$425,0),1))</f>
        <v>278.00009999999997</v>
      </c>
      <c r="D138" s="28">
        <f t="shared" ca="1" si="12"/>
        <v>6278.0007368337765</v>
      </c>
      <c r="E138">
        <f t="shared" ca="1" si="13"/>
        <v>142</v>
      </c>
      <c r="F138">
        <f ca="1">IF(Tafla1[[#This Row],[Raðtala]]&gt;MAX(Nafnalisti!$S$4:$S$425),"",OFFSET(Nafnalisti!$B$3,MATCH(Tafla1[[#This Row],[Raðtala]],Nafnalisti!$S$4:$S$425,0),13))</f>
        <v>4</v>
      </c>
      <c r="G138">
        <v>137</v>
      </c>
    </row>
    <row r="139" spans="1:7" x14ac:dyDescent="0.2">
      <c r="A139">
        <f ca="1">IF(Tafla1[[#This Row],[Raðtala]]&gt;MAX(Nafnalisti!$S$4:$S$425),"",OFFSET(Nafnalisti!$B$3,MATCH(Tafla1[[#This Row],[Raðtala]],Nafnalisti!$S$4:$S$425,0),-1))</f>
        <v>34</v>
      </c>
      <c r="B139" t="str">
        <f ca="1">IF(Tafla1[[#This Row],[Raðtala]]&gt;MAX(Nafnalisti!$S$4:$S$425),"",OFFSET(Nafnalisti!$B$3,MATCH(Tafla1[[#This Row],[Raðtala]],Nafnalisti!$S$4:$S$425,0),0))</f>
        <v>Gylfi Guðmundsson</v>
      </c>
      <c r="C139">
        <f ca="1">IF(Tafla1[[#This Row],[Raðtala]]&gt;MAX(Nafnalisti!$S$4:$S$425),"",OFFSET(Nafnalisti!$B$3,MATCH(Tafla1[[#This Row],[Raðtala]],Nafnalisti!$S$4:$S$425,0),1))</f>
        <v>200.0001</v>
      </c>
      <c r="D139" s="28">
        <f t="shared" ca="1" si="12"/>
        <v>7200.0004555506302</v>
      </c>
      <c r="E139">
        <f t="shared" ca="1" si="13"/>
        <v>168</v>
      </c>
      <c r="F139">
        <f ca="1">IF(Tafla1[[#This Row],[Raðtala]]&gt;MAX(Nafnalisti!$S$4:$S$425),"",OFFSET(Nafnalisti!$B$3,MATCH(Tafla1[[#This Row],[Raðtala]],Nafnalisti!$S$4:$S$425,0),13))</f>
        <v>3</v>
      </c>
      <c r="G139">
        <v>138</v>
      </c>
    </row>
    <row r="140" spans="1:7" x14ac:dyDescent="0.2">
      <c r="A140">
        <f ca="1">IF(Tafla1[[#This Row],[Raðtala]]&gt;MAX(Nafnalisti!$S$4:$S$425),"",OFFSET(Nafnalisti!$B$3,MATCH(Tafla1[[#This Row],[Raðtala]],Nafnalisti!$S$4:$S$425,0),-1))</f>
        <v>34</v>
      </c>
      <c r="B140" t="str">
        <f ca="1">IF(Tafla1[[#This Row],[Raðtala]]&gt;MAX(Nafnalisti!$S$4:$S$425),"",OFFSET(Nafnalisti!$B$3,MATCH(Tafla1[[#This Row],[Raðtala]],Nafnalisti!$S$4:$S$425,0),0))</f>
        <v>Guðmundur Yngvi Pálmason</v>
      </c>
      <c r="C140">
        <f ca="1">IF(Tafla1[[#This Row],[Raðtala]]&gt;MAX(Nafnalisti!$S$4:$S$425),"",OFFSET(Nafnalisti!$B$3,MATCH(Tafla1[[#This Row],[Raðtala]],Nafnalisti!$S$4:$S$425,0),1))</f>
        <v>267.00009999999997</v>
      </c>
      <c r="D140" s="28">
        <f t="shared" ca="1" si="12"/>
        <v>6267.0008588304472</v>
      </c>
      <c r="E140">
        <f t="shared" ca="1" si="13"/>
        <v>140</v>
      </c>
      <c r="F140">
        <f ca="1">IF(Tafla1[[#This Row],[Raðtala]]&gt;MAX(Nafnalisti!$S$4:$S$425),"",OFFSET(Nafnalisti!$B$3,MATCH(Tafla1[[#This Row],[Raðtala]],Nafnalisti!$S$4:$S$425,0),13))</f>
        <v>4</v>
      </c>
      <c r="G140">
        <v>139</v>
      </c>
    </row>
    <row r="141" spans="1:7" x14ac:dyDescent="0.2">
      <c r="A141">
        <f ca="1">IF(Tafla1[[#This Row],[Raðtala]]&gt;MAX(Nafnalisti!$S$4:$S$425),"",OFFSET(Nafnalisti!$B$3,MATCH(Tafla1[[#This Row],[Raðtala]],Nafnalisti!$S$4:$S$425,0),-1))</f>
        <v>34</v>
      </c>
      <c r="B141" t="str">
        <f ca="1">IF(Tafla1[[#This Row],[Raðtala]]&gt;MAX(Nafnalisti!$S$4:$S$425),"",OFFSET(Nafnalisti!$B$3,MATCH(Tafla1[[#This Row],[Raðtala]],Nafnalisti!$S$4:$S$425,0),0))</f>
        <v>Kristján G. Kristjánsson</v>
      </c>
      <c r="C141">
        <f ca="1">IF(Tafla1[[#This Row],[Raðtala]]&gt;MAX(Nafnalisti!$S$4:$S$425),"",OFFSET(Nafnalisti!$B$3,MATCH(Tafla1[[#This Row],[Raðtala]],Nafnalisti!$S$4:$S$425,0),1))</f>
        <v>331.00009999999997</v>
      </c>
      <c r="D141" s="28">
        <f t="shared" ca="1" si="12"/>
        <v>5331.0004918342056</v>
      </c>
      <c r="E141">
        <f t="shared" ca="1" si="13"/>
        <v>96</v>
      </c>
      <c r="F141">
        <f ca="1">IF(Tafla1[[#This Row],[Raðtala]]&gt;MAX(Nafnalisti!$S$4:$S$425),"",OFFSET(Nafnalisti!$B$3,MATCH(Tafla1[[#This Row],[Raðtala]],Nafnalisti!$S$4:$S$425,0),13))</f>
        <v>5</v>
      </c>
      <c r="G141">
        <v>140</v>
      </c>
    </row>
    <row r="142" spans="1:7" x14ac:dyDescent="0.2">
      <c r="A142">
        <f ca="1">IF(Tafla1[[#This Row],[Raðtala]]&gt;MAX(Nafnalisti!$S$4:$S$425),"",OFFSET(Nafnalisti!$B$3,MATCH(Tafla1[[#This Row],[Raðtala]],Nafnalisti!$S$4:$S$425,0),-1))</f>
        <v>34</v>
      </c>
      <c r="B142" t="str">
        <f ca="1">IF(Tafla1[[#This Row],[Raðtala]]&gt;MAX(Nafnalisti!$S$4:$S$425),"",OFFSET(Nafnalisti!$B$3,MATCH(Tafla1[[#This Row],[Raðtala]],Nafnalisti!$S$4:$S$425,0),0))</f>
        <v>Sveinn Óttar Gunnarsson</v>
      </c>
      <c r="C142" t="str">
        <f ca="1">IF(Tafla1[[#This Row],[Raðtala]]&gt;MAX(Nafnalisti!$S$4:$S$425),"",OFFSET(Nafnalisti!$B$3,MATCH(Tafla1[[#This Row],[Raðtala]],Nafnalisti!$S$4:$S$425,0),1))</f>
        <v/>
      </c>
      <c r="D142" s="28" t="str">
        <f t="shared" ca="1" si="12"/>
        <v/>
      </c>
      <c r="E142" t="str">
        <f t="shared" ca="1" si="13"/>
        <v/>
      </c>
      <c r="F142">
        <f ca="1">IF(Tafla1[[#This Row],[Raðtala]]&gt;MAX(Nafnalisti!$S$4:$S$425),"",OFFSET(Nafnalisti!$B$3,MATCH(Tafla1[[#This Row],[Raðtala]],Nafnalisti!$S$4:$S$425,0),13))</f>
        <v>0</v>
      </c>
      <c r="G142">
        <v>141</v>
      </c>
    </row>
    <row r="143" spans="1:7" x14ac:dyDescent="0.2">
      <c r="A143">
        <f ca="1">IF(Tafla1[[#This Row],[Raðtala]]&gt;MAX(Nafnalisti!$S$4:$S$425),"",OFFSET(Nafnalisti!$B$3,MATCH(Tafla1[[#This Row],[Raðtala]],Nafnalisti!$S$4:$S$425,0),-1))</f>
        <v>35</v>
      </c>
      <c r="B143" t="str">
        <f ca="1">IF(Tafla1[[#This Row],[Raðtala]]&gt;MAX(Nafnalisti!$S$4:$S$425),"",OFFSET(Nafnalisti!$B$3,MATCH(Tafla1[[#This Row],[Raðtala]],Nafnalisti!$S$4:$S$425,0),0))</f>
        <v>Andrés Ásmundsson</v>
      </c>
      <c r="C143">
        <f ca="1">IF(Tafla1[[#This Row],[Raðtala]]&gt;MAX(Nafnalisti!$S$4:$S$425),"",OFFSET(Nafnalisti!$B$3,MATCH(Tafla1[[#This Row],[Raðtala]],Nafnalisti!$S$4:$S$425,0),1))</f>
        <v>124.0001</v>
      </c>
      <c r="D143" s="28">
        <f t="shared" ca="1" si="12"/>
        <v>8124.0002369290569</v>
      </c>
      <c r="E143">
        <f t="shared" ca="1" si="13"/>
        <v>174</v>
      </c>
      <c r="F143">
        <f ca="1">IF(Tafla1[[#This Row],[Raðtala]]&gt;MAX(Nafnalisti!$S$4:$S$425),"",OFFSET(Nafnalisti!$B$3,MATCH(Tafla1[[#This Row],[Raðtala]],Nafnalisti!$S$4:$S$425,0),13))</f>
        <v>2</v>
      </c>
      <c r="G143">
        <v>142</v>
      </c>
    </row>
    <row r="144" spans="1:7" x14ac:dyDescent="0.2">
      <c r="A144">
        <f ca="1">IF(Tafla1[[#This Row],[Raðtala]]&gt;MAX(Nafnalisti!$S$4:$S$425),"",OFFSET(Nafnalisti!$B$3,MATCH(Tafla1[[#This Row],[Raðtala]],Nafnalisti!$S$4:$S$425,0),-1))</f>
        <v>35</v>
      </c>
      <c r="B144" t="str">
        <f ca="1">IF(Tafla1[[#This Row],[Raðtala]]&gt;MAX(Nafnalisti!$S$4:$S$425),"",OFFSET(Nafnalisti!$B$3,MATCH(Tafla1[[#This Row],[Raðtala]],Nafnalisti!$S$4:$S$425,0),0))</f>
        <v>Guðmundur Eiríksson</v>
      </c>
      <c r="C144">
        <f ca="1">IF(Tafla1[[#This Row],[Raðtala]]&gt;MAX(Nafnalisti!$S$4:$S$425),"",OFFSET(Nafnalisti!$B$3,MATCH(Tafla1[[#This Row],[Raðtala]],Nafnalisti!$S$4:$S$425,0),1))</f>
        <v>63.000100000000003</v>
      </c>
      <c r="D144" s="28">
        <f t="shared" ca="1" si="12"/>
        <v>9063.0003622946188</v>
      </c>
      <c r="E144">
        <f t="shared" ca="1" si="13"/>
        <v>185</v>
      </c>
      <c r="F144">
        <f ca="1">IF(Tafla1[[#This Row],[Raðtala]]&gt;MAX(Nafnalisti!$S$4:$S$425),"",OFFSET(Nafnalisti!$B$3,MATCH(Tafla1[[#This Row],[Raðtala]],Nafnalisti!$S$4:$S$425,0),13))</f>
        <v>1</v>
      </c>
      <c r="G144">
        <v>143</v>
      </c>
    </row>
    <row r="145" spans="1:7" x14ac:dyDescent="0.2">
      <c r="A145">
        <f ca="1">IF(Tafla1[[#This Row],[Raðtala]]&gt;MAX(Nafnalisti!$S$4:$S$425),"",OFFSET(Nafnalisti!$B$3,MATCH(Tafla1[[#This Row],[Raðtala]],Nafnalisti!$S$4:$S$425,0),-1))</f>
        <v>35</v>
      </c>
      <c r="B145" t="str">
        <f ca="1">IF(Tafla1[[#This Row],[Raðtala]]&gt;MAX(Nafnalisti!$S$4:$S$425),"",OFFSET(Nafnalisti!$B$3,MATCH(Tafla1[[#This Row],[Raðtala]],Nafnalisti!$S$4:$S$425,0),0))</f>
        <v>Gunnbjörn Marinósson</v>
      </c>
      <c r="C145">
        <f ca="1">IF(Tafla1[[#This Row],[Raðtala]]&gt;MAX(Nafnalisti!$S$4:$S$425),"",OFFSET(Nafnalisti!$B$3,MATCH(Tafla1[[#This Row],[Raðtala]],Nafnalisti!$S$4:$S$425,0),1))</f>
        <v>189.0001</v>
      </c>
      <c r="D145" s="28">
        <f t="shared" ca="1" si="12"/>
        <v>7189.0009945195279</v>
      </c>
      <c r="E145">
        <f t="shared" ca="1" si="13"/>
        <v>155</v>
      </c>
      <c r="F145">
        <f ca="1">IF(Tafla1[[#This Row],[Raðtala]]&gt;MAX(Nafnalisti!$S$4:$S$425),"",OFFSET(Nafnalisti!$B$3,MATCH(Tafla1[[#This Row],[Raðtala]],Nafnalisti!$S$4:$S$425,0),13))</f>
        <v>3</v>
      </c>
      <c r="G145">
        <v>144</v>
      </c>
    </row>
    <row r="146" spans="1:7" x14ac:dyDescent="0.2">
      <c r="A146">
        <f ca="1">IF(Tafla1[[#This Row],[Raðtala]]&gt;MAX(Nafnalisti!$S$4:$S$425),"",OFFSET(Nafnalisti!$B$3,MATCH(Tafla1[[#This Row],[Raðtala]],Nafnalisti!$S$4:$S$425,0),-1))</f>
        <v>35</v>
      </c>
      <c r="B146" t="str">
        <f ca="1">IF(Tafla1[[#This Row],[Raðtala]]&gt;MAX(Nafnalisti!$S$4:$S$425),"",OFFSET(Nafnalisti!$B$3,MATCH(Tafla1[[#This Row],[Raðtala]],Nafnalisti!$S$4:$S$425,0),0))</f>
        <v>Hilmar Ólafsson</v>
      </c>
      <c r="C146">
        <f ca="1">IF(Tafla1[[#This Row],[Raðtala]]&gt;MAX(Nafnalisti!$S$4:$S$425),"",OFFSET(Nafnalisti!$B$3,MATCH(Tafla1[[#This Row],[Raðtala]],Nafnalisti!$S$4:$S$425,0),1))</f>
        <v>67.000100000000003</v>
      </c>
      <c r="D146" s="28">
        <f t="shared" ca="1" si="12"/>
        <v>9067.0001692931874</v>
      </c>
      <c r="E146">
        <f t="shared" ca="1" si="13"/>
        <v>188</v>
      </c>
      <c r="F146">
        <f ca="1">IF(Tafla1[[#This Row],[Raðtala]]&gt;MAX(Nafnalisti!$S$4:$S$425),"",OFFSET(Nafnalisti!$B$3,MATCH(Tafla1[[#This Row],[Raðtala]],Nafnalisti!$S$4:$S$425,0),13))</f>
        <v>1</v>
      </c>
      <c r="G146">
        <v>145</v>
      </c>
    </row>
    <row r="147" spans="1:7" x14ac:dyDescent="0.2">
      <c r="A147">
        <f ca="1">IF(Tafla1[[#This Row],[Raðtala]]&gt;MAX(Nafnalisti!$S$4:$S$425),"",OFFSET(Nafnalisti!$B$3,MATCH(Tafla1[[#This Row],[Raðtala]],Nafnalisti!$S$4:$S$425,0),-1))</f>
        <v>35</v>
      </c>
      <c r="B147" t="str">
        <f ca="1">IF(Tafla1[[#This Row],[Raðtala]]&gt;MAX(Nafnalisti!$S$4:$S$425),"",OFFSET(Nafnalisti!$B$3,MATCH(Tafla1[[#This Row],[Raðtala]],Nafnalisti!$S$4:$S$425,0),0))</f>
        <v>Ólafur Ólafsson</v>
      </c>
      <c r="C147">
        <f ca="1">IF(Tafla1[[#This Row],[Raðtala]]&gt;MAX(Nafnalisti!$S$4:$S$425),"",OFFSET(Nafnalisti!$B$3,MATCH(Tafla1[[#This Row],[Raðtala]],Nafnalisti!$S$4:$S$425,0),1))</f>
        <v>200.0001</v>
      </c>
      <c r="D147" s="28">
        <f t="shared" ca="1" si="12"/>
        <v>7200.0002369023114</v>
      </c>
      <c r="E147">
        <f t="shared" ca="1" si="13"/>
        <v>167</v>
      </c>
      <c r="F147">
        <f ca="1">IF(Tafla1[[#This Row],[Raðtala]]&gt;MAX(Nafnalisti!$S$4:$S$425),"",OFFSET(Nafnalisti!$B$3,MATCH(Tafla1[[#This Row],[Raðtala]],Nafnalisti!$S$4:$S$425,0),13))</f>
        <v>3</v>
      </c>
      <c r="G147">
        <v>146</v>
      </c>
    </row>
    <row r="148" spans="1:7" x14ac:dyDescent="0.2">
      <c r="A148">
        <f ca="1">IF(Tafla1[[#This Row],[Raðtala]]&gt;MAX(Nafnalisti!$S$4:$S$425),"",OFFSET(Nafnalisti!$B$3,MATCH(Tafla1[[#This Row],[Raðtala]],Nafnalisti!$S$4:$S$425,0),-1))</f>
        <v>36</v>
      </c>
      <c r="B148" t="str">
        <f ca="1">IF(Tafla1[[#This Row],[Raðtala]]&gt;MAX(Nafnalisti!$S$4:$S$425),"",OFFSET(Nafnalisti!$B$3,MATCH(Tafla1[[#This Row],[Raðtala]],Nafnalisti!$S$4:$S$425,0),0))</f>
        <v>Garðar Halldórsson</v>
      </c>
      <c r="C148">
        <f ca="1">IF(Tafla1[[#This Row],[Raðtala]]&gt;MAX(Nafnalisti!$S$4:$S$425),"",OFFSET(Nafnalisti!$B$3,MATCH(Tafla1[[#This Row],[Raðtala]],Nafnalisti!$S$4:$S$425,0),1))</f>
        <v>303.00009999999997</v>
      </c>
      <c r="D148" s="28">
        <f t="shared" ca="1" si="12"/>
        <v>5303.0005847725442</v>
      </c>
      <c r="E148">
        <f t="shared" ca="1" si="13"/>
        <v>15</v>
      </c>
      <c r="F148">
        <f ca="1">IF(Tafla1[[#This Row],[Raðtala]]&gt;MAX(Nafnalisti!$S$4:$S$425),"",OFFSET(Nafnalisti!$B$3,MATCH(Tafla1[[#This Row],[Raðtala]],Nafnalisti!$S$4:$S$425,0),13))</f>
        <v>5</v>
      </c>
      <c r="G148">
        <v>147</v>
      </c>
    </row>
    <row r="149" spans="1:7" x14ac:dyDescent="0.2">
      <c r="A149">
        <f ca="1">IF(Tafla1[[#This Row],[Raðtala]]&gt;MAX(Nafnalisti!$S$4:$S$425),"",OFFSET(Nafnalisti!$B$3,MATCH(Tafla1[[#This Row],[Raðtala]],Nafnalisti!$S$4:$S$425,0),-1))</f>
        <v>36</v>
      </c>
      <c r="B149" t="str">
        <f ca="1">IF(Tafla1[[#This Row],[Raðtala]]&gt;MAX(Nafnalisti!$S$4:$S$425),"",OFFSET(Nafnalisti!$B$3,MATCH(Tafla1[[#This Row],[Raðtala]],Nafnalisti!$S$4:$S$425,0),0))</f>
        <v>Jón Ásgeir Einarsson</v>
      </c>
      <c r="C149">
        <f ca="1">IF(Tafla1[[#This Row],[Raðtala]]&gt;MAX(Nafnalisti!$S$4:$S$425),"",OFFSET(Nafnalisti!$B$3,MATCH(Tafla1[[#This Row],[Raðtala]],Nafnalisti!$S$4:$S$425,0),1))</f>
        <v>316.00009999999997</v>
      </c>
      <c r="D149" s="28">
        <f t="shared" ca="1" si="12"/>
        <v>5316.0002020484681</v>
      </c>
      <c r="E149">
        <f t="shared" ca="1" si="13"/>
        <v>68</v>
      </c>
      <c r="F149">
        <f ca="1">IF(Tafla1[[#This Row],[Raðtala]]&gt;MAX(Nafnalisti!$S$4:$S$425),"",OFFSET(Nafnalisti!$B$3,MATCH(Tafla1[[#This Row],[Raðtala]],Nafnalisti!$S$4:$S$425,0),13))</f>
        <v>5</v>
      </c>
      <c r="G149">
        <v>148</v>
      </c>
    </row>
    <row r="150" spans="1:7" x14ac:dyDescent="0.2">
      <c r="A150">
        <f ca="1">IF(Tafla1[[#This Row],[Raðtala]]&gt;MAX(Nafnalisti!$S$4:$S$425),"",OFFSET(Nafnalisti!$B$3,MATCH(Tafla1[[#This Row],[Raðtala]],Nafnalisti!$S$4:$S$425,0),-1))</f>
        <v>36</v>
      </c>
      <c r="B150" t="str">
        <f ca="1">IF(Tafla1[[#This Row],[Raðtala]]&gt;MAX(Nafnalisti!$S$4:$S$425),"",OFFSET(Nafnalisti!$B$3,MATCH(Tafla1[[#This Row],[Raðtala]],Nafnalisti!$S$4:$S$425,0),0))</f>
        <v>Kristinn Már Matthíasson</v>
      </c>
      <c r="C150">
        <f ca="1">IF(Tafla1[[#This Row],[Raðtala]]&gt;MAX(Nafnalisti!$S$4:$S$425),"",OFFSET(Nafnalisti!$B$3,MATCH(Tafla1[[#This Row],[Raðtala]],Nafnalisti!$S$4:$S$425,0),1))</f>
        <v>304.00009999999997</v>
      </c>
      <c r="D150" s="28">
        <f t="shared" ca="1" si="12"/>
        <v>5304.0004183753808</v>
      </c>
      <c r="E150">
        <f t="shared" ca="1" si="13"/>
        <v>20</v>
      </c>
      <c r="F150">
        <f ca="1">IF(Tafla1[[#This Row],[Raðtala]]&gt;MAX(Nafnalisti!$S$4:$S$425),"",OFFSET(Nafnalisti!$B$3,MATCH(Tafla1[[#This Row],[Raðtala]],Nafnalisti!$S$4:$S$425,0),13))</f>
        <v>5</v>
      </c>
      <c r="G150">
        <v>149</v>
      </c>
    </row>
    <row r="151" spans="1:7" x14ac:dyDescent="0.2">
      <c r="A151">
        <f ca="1">IF(Tafla1[[#This Row],[Raðtala]]&gt;MAX(Nafnalisti!$S$4:$S$425),"",OFFSET(Nafnalisti!$B$3,MATCH(Tafla1[[#This Row],[Raðtala]],Nafnalisti!$S$4:$S$425,0),-1))</f>
        <v>36</v>
      </c>
      <c r="B151" t="str">
        <f ca="1">IF(Tafla1[[#This Row],[Raðtala]]&gt;MAX(Nafnalisti!$S$4:$S$425),"",OFFSET(Nafnalisti!$B$3,MATCH(Tafla1[[#This Row],[Raðtala]],Nafnalisti!$S$4:$S$425,0),0))</f>
        <v>Sigurður Olsen</v>
      </c>
      <c r="C151">
        <f ca="1">IF(Tafla1[[#This Row],[Raðtala]]&gt;MAX(Nafnalisti!$S$4:$S$425),"",OFFSET(Nafnalisti!$B$3,MATCH(Tafla1[[#This Row],[Raðtala]],Nafnalisti!$S$4:$S$425,0),1))</f>
        <v>307.00009999999997</v>
      </c>
      <c r="D151" s="28">
        <f t="shared" ca="1" si="12"/>
        <v>5307.0002920301349</v>
      </c>
      <c r="E151">
        <f t="shared" ca="1" si="13"/>
        <v>28</v>
      </c>
      <c r="F151">
        <f ca="1">IF(Tafla1[[#This Row],[Raðtala]]&gt;MAX(Nafnalisti!$S$4:$S$425),"",OFFSET(Nafnalisti!$B$3,MATCH(Tafla1[[#This Row],[Raðtala]],Nafnalisti!$S$4:$S$425,0),13))</f>
        <v>5</v>
      </c>
      <c r="G151">
        <v>150</v>
      </c>
    </row>
    <row r="152" spans="1:7" x14ac:dyDescent="0.2">
      <c r="A152">
        <f ca="1">IF(Tafla1[[#This Row],[Raðtala]]&gt;MAX(Nafnalisti!$S$4:$S$425),"",OFFSET(Nafnalisti!$B$3,MATCH(Tafla1[[#This Row],[Raðtala]],Nafnalisti!$S$4:$S$425,0),-1))</f>
        <v>37</v>
      </c>
      <c r="B152" t="str">
        <f ca="1">IF(Tafla1[[#This Row],[Raðtala]]&gt;MAX(Nafnalisti!$S$4:$S$425),"",OFFSET(Nafnalisti!$B$3,MATCH(Tafla1[[#This Row],[Raðtala]],Nafnalisti!$S$4:$S$425,0),0))</f>
        <v>Magnús Kári Jónsson</v>
      </c>
      <c r="C152" t="str">
        <f ca="1">IF(Tafla1[[#This Row],[Raðtala]]&gt;MAX(Nafnalisti!$S$4:$S$425),"",OFFSET(Nafnalisti!$B$3,MATCH(Tafla1[[#This Row],[Raðtala]],Nafnalisti!$S$4:$S$425,0),1))</f>
        <v/>
      </c>
      <c r="D152" s="28" t="str">
        <f t="shared" ca="1" si="12"/>
        <v/>
      </c>
      <c r="E152" t="str">
        <f t="shared" ca="1" si="13"/>
        <v/>
      </c>
      <c r="F152">
        <f ca="1">IF(Tafla1[[#This Row],[Raðtala]]&gt;MAX(Nafnalisti!$S$4:$S$425),"",OFFSET(Nafnalisti!$B$3,MATCH(Tafla1[[#This Row],[Raðtala]],Nafnalisti!$S$4:$S$425,0),13))</f>
        <v>0</v>
      </c>
      <c r="G152">
        <v>151</v>
      </c>
    </row>
    <row r="153" spans="1:7" x14ac:dyDescent="0.2">
      <c r="A153">
        <f ca="1">IF(Tafla1[[#This Row],[Raðtala]]&gt;MAX(Nafnalisti!$S$4:$S$425),"",OFFSET(Nafnalisti!$B$3,MATCH(Tafla1[[#This Row],[Raðtala]],Nafnalisti!$S$4:$S$425,0),-1))</f>
        <v>37</v>
      </c>
      <c r="B153" t="str">
        <f ca="1">IF(Tafla1[[#This Row],[Raðtala]]&gt;MAX(Nafnalisti!$S$4:$S$425),"",OFFSET(Nafnalisti!$B$3,MATCH(Tafla1[[#This Row],[Raðtala]],Nafnalisti!$S$4:$S$425,0),0))</f>
        <v>Njörður Ludvigsson</v>
      </c>
      <c r="C153">
        <f ca="1">IF(Tafla1[[#This Row],[Raðtala]]&gt;MAX(Nafnalisti!$S$4:$S$425),"",OFFSET(Nafnalisti!$B$3,MATCH(Tafla1[[#This Row],[Raðtala]],Nafnalisti!$S$4:$S$425,0),1))</f>
        <v>325.00009999999997</v>
      </c>
      <c r="D153" s="28">
        <f t="shared" ca="1" si="12"/>
        <v>5325.000265898414</v>
      </c>
      <c r="E153">
        <f t="shared" ca="1" si="13"/>
        <v>89</v>
      </c>
      <c r="F153">
        <f ca="1">IF(Tafla1[[#This Row],[Raðtala]]&gt;MAX(Nafnalisti!$S$4:$S$425),"",OFFSET(Nafnalisti!$B$3,MATCH(Tafla1[[#This Row],[Raðtala]],Nafnalisti!$S$4:$S$425,0),13))</f>
        <v>5</v>
      </c>
      <c r="G153">
        <v>152</v>
      </c>
    </row>
    <row r="154" spans="1:7" x14ac:dyDescent="0.2">
      <c r="A154">
        <f ca="1">IF(Tafla1[[#This Row],[Raðtala]]&gt;MAX(Nafnalisti!$S$4:$S$425),"",OFFSET(Nafnalisti!$B$3,MATCH(Tafla1[[#This Row],[Raðtala]],Nafnalisti!$S$4:$S$425,0),-1))</f>
        <v>37</v>
      </c>
      <c r="B154" t="str">
        <f ca="1">IF(Tafla1[[#This Row],[Raðtala]]&gt;MAX(Nafnalisti!$S$4:$S$425),"",OFFSET(Nafnalisti!$B$3,MATCH(Tafla1[[#This Row],[Raðtala]],Nafnalisti!$S$4:$S$425,0),0))</f>
        <v>Pétur Runólfsson</v>
      </c>
      <c r="C154">
        <f ca="1">IF(Tafla1[[#This Row],[Raðtala]]&gt;MAX(Nafnalisti!$S$4:$S$425),"",OFFSET(Nafnalisti!$B$3,MATCH(Tafla1[[#This Row],[Raðtala]],Nafnalisti!$S$4:$S$425,0),1))</f>
        <v>244.0001</v>
      </c>
      <c r="D154" s="28">
        <f t="shared" ca="1" si="12"/>
        <v>6244.0008477198298</v>
      </c>
      <c r="E154">
        <f t="shared" ca="1" si="13"/>
        <v>107</v>
      </c>
      <c r="F154">
        <f ca="1">IF(Tafla1[[#This Row],[Raðtala]]&gt;MAX(Nafnalisti!$S$4:$S$425),"",OFFSET(Nafnalisti!$B$3,MATCH(Tafla1[[#This Row],[Raðtala]],Nafnalisti!$S$4:$S$425,0),13))</f>
        <v>4</v>
      </c>
      <c r="G154">
        <v>153</v>
      </c>
    </row>
    <row r="155" spans="1:7" x14ac:dyDescent="0.2">
      <c r="A155">
        <f ca="1">IF(Tafla1[[#This Row],[Raðtala]]&gt;MAX(Nafnalisti!$S$4:$S$425),"",OFFSET(Nafnalisti!$B$3,MATCH(Tafla1[[#This Row],[Raðtala]],Nafnalisti!$S$4:$S$425,0),-1))</f>
        <v>37</v>
      </c>
      <c r="B155" t="str">
        <f ca="1">IF(Tafla1[[#This Row],[Raðtala]]&gt;MAX(Nafnalisti!$S$4:$S$425),"",OFFSET(Nafnalisti!$B$3,MATCH(Tafla1[[#This Row],[Raðtala]],Nafnalisti!$S$4:$S$425,0),0))</f>
        <v>Pétur Geir Svavarsson</v>
      </c>
      <c r="C155">
        <f ca="1">IF(Tafla1[[#This Row],[Raðtala]]&gt;MAX(Nafnalisti!$S$4:$S$425),"",OFFSET(Nafnalisti!$B$3,MATCH(Tafla1[[#This Row],[Raðtala]],Nafnalisti!$S$4:$S$425,0),1))</f>
        <v>190.0001</v>
      </c>
      <c r="D155" s="28">
        <f t="shared" ca="1" si="12"/>
        <v>7190.000850844508</v>
      </c>
      <c r="E155">
        <f t="shared" ca="1" si="13"/>
        <v>158</v>
      </c>
      <c r="F155">
        <f ca="1">IF(Tafla1[[#This Row],[Raðtala]]&gt;MAX(Nafnalisti!$S$4:$S$425),"",OFFSET(Nafnalisti!$B$3,MATCH(Tafla1[[#This Row],[Raðtala]],Nafnalisti!$S$4:$S$425,0),13))</f>
        <v>3</v>
      </c>
      <c r="G155">
        <v>154</v>
      </c>
    </row>
    <row r="156" spans="1:7" x14ac:dyDescent="0.2">
      <c r="A156">
        <f ca="1">IF(Tafla1[[#This Row],[Raðtala]]&gt;MAX(Nafnalisti!$S$4:$S$425),"",OFFSET(Nafnalisti!$B$3,MATCH(Tafla1[[#This Row],[Raðtala]],Nafnalisti!$S$4:$S$425,0),-1))</f>
        <v>37</v>
      </c>
      <c r="B156" t="str">
        <f ca="1">IF(Tafla1[[#This Row],[Raðtala]]&gt;MAX(Nafnalisti!$S$4:$S$425),"",OFFSET(Nafnalisti!$B$3,MATCH(Tafla1[[#This Row],[Raðtala]],Nafnalisti!$S$4:$S$425,0),0))</f>
        <v>Þorvaldur Freyr Friðriksson</v>
      </c>
      <c r="C156">
        <f ca="1">IF(Tafla1[[#This Row],[Raðtala]]&gt;MAX(Nafnalisti!$S$4:$S$425),"",OFFSET(Nafnalisti!$B$3,MATCH(Tafla1[[#This Row],[Raðtala]],Nafnalisti!$S$4:$S$425,0),1))</f>
        <v>309.00009999999997</v>
      </c>
      <c r="D156" s="28">
        <f t="shared" ca="1" si="12"/>
        <v>5309.0001642433535</v>
      </c>
      <c r="E156">
        <f t="shared" ca="1" si="13"/>
        <v>39</v>
      </c>
      <c r="F156">
        <f ca="1">IF(Tafla1[[#This Row],[Raðtala]]&gt;MAX(Nafnalisti!$S$4:$S$425),"",OFFSET(Nafnalisti!$B$3,MATCH(Tafla1[[#This Row],[Raðtala]],Nafnalisti!$S$4:$S$425,0),13))</f>
        <v>5</v>
      </c>
      <c r="G156">
        <v>155</v>
      </c>
    </row>
    <row r="157" spans="1:7" x14ac:dyDescent="0.2">
      <c r="A157">
        <f ca="1">IF(Tafla1[[#This Row],[Raðtala]]&gt;MAX(Nafnalisti!$S$4:$S$425),"",OFFSET(Nafnalisti!$B$3,MATCH(Tafla1[[#This Row],[Raðtala]],Nafnalisti!$S$4:$S$425,0),-1))</f>
        <v>38</v>
      </c>
      <c r="B157" t="str">
        <f ca="1">IF(Tafla1[[#This Row],[Raðtala]]&gt;MAX(Nafnalisti!$S$4:$S$425),"",OFFSET(Nafnalisti!$B$3,MATCH(Tafla1[[#This Row],[Raðtala]],Nafnalisti!$S$4:$S$425,0),0))</f>
        <v>Björn Sigurður Björnsson</v>
      </c>
      <c r="C157">
        <f ca="1">IF(Tafla1[[#This Row],[Raðtala]]&gt;MAX(Nafnalisti!$S$4:$S$425),"",OFFSET(Nafnalisti!$B$3,MATCH(Tafla1[[#This Row],[Raðtala]],Nafnalisti!$S$4:$S$425,0),1))</f>
        <v>257.00009999999997</v>
      </c>
      <c r="D157" s="28">
        <f t="shared" ca="1" si="12"/>
        <v>6257.000497460037</v>
      </c>
      <c r="E157">
        <f t="shared" ca="1" si="13"/>
        <v>134</v>
      </c>
      <c r="F157">
        <f ca="1">IF(Tafla1[[#This Row],[Raðtala]]&gt;MAX(Nafnalisti!$S$4:$S$425),"",OFFSET(Nafnalisti!$B$3,MATCH(Tafla1[[#This Row],[Raðtala]],Nafnalisti!$S$4:$S$425,0),13))</f>
        <v>4</v>
      </c>
      <c r="G157">
        <v>156</v>
      </c>
    </row>
    <row r="158" spans="1:7" x14ac:dyDescent="0.2">
      <c r="A158">
        <f ca="1">IF(Tafla1[[#This Row],[Raðtala]]&gt;MAX(Nafnalisti!$S$4:$S$425),"",OFFSET(Nafnalisti!$B$3,MATCH(Tafla1[[#This Row],[Raðtala]],Nafnalisti!$S$4:$S$425,0),-1))</f>
        <v>38</v>
      </c>
      <c r="B158" t="str">
        <f ca="1">IF(Tafla1[[#This Row],[Raðtala]]&gt;MAX(Nafnalisti!$S$4:$S$425),"",OFFSET(Nafnalisti!$B$3,MATCH(Tafla1[[#This Row],[Raðtala]],Nafnalisti!$S$4:$S$425,0),0))</f>
        <v>Guðmundur Friðriksson</v>
      </c>
      <c r="C158">
        <f ca="1">IF(Tafla1[[#This Row],[Raðtala]]&gt;MAX(Nafnalisti!$S$4:$S$425),"",OFFSET(Nafnalisti!$B$3,MATCH(Tafla1[[#This Row],[Raðtala]],Nafnalisti!$S$4:$S$425,0),1))</f>
        <v>246.0001</v>
      </c>
      <c r="D158" s="28">
        <f t="shared" ca="1" si="12"/>
        <v>6246.0006097583882</v>
      </c>
      <c r="E158">
        <f t="shared" ca="1" si="13"/>
        <v>109</v>
      </c>
      <c r="F158">
        <f ca="1">IF(Tafla1[[#This Row],[Raðtala]]&gt;MAX(Nafnalisti!$S$4:$S$425),"",OFFSET(Nafnalisti!$B$3,MATCH(Tafla1[[#This Row],[Raðtala]],Nafnalisti!$S$4:$S$425,0),13))</f>
        <v>4</v>
      </c>
      <c r="G158">
        <v>157</v>
      </c>
    </row>
    <row r="159" spans="1:7" x14ac:dyDescent="0.2">
      <c r="A159">
        <f ca="1">IF(Tafla1[[#This Row],[Raðtala]]&gt;MAX(Nafnalisti!$S$4:$S$425),"",OFFSET(Nafnalisti!$B$3,MATCH(Tafla1[[#This Row],[Raðtala]],Nafnalisti!$S$4:$S$425,0),-1))</f>
        <v>38</v>
      </c>
      <c r="B159" t="str">
        <f ca="1">IF(Tafla1[[#This Row],[Raðtala]]&gt;MAX(Nafnalisti!$S$4:$S$425),"",OFFSET(Nafnalisti!$B$3,MATCH(Tafla1[[#This Row],[Raðtala]],Nafnalisti!$S$4:$S$425,0),0))</f>
        <v>Kjartan Sveinbjörnsson</v>
      </c>
      <c r="C159">
        <f ca="1">IF(Tafla1[[#This Row],[Raðtala]]&gt;MAX(Nafnalisti!$S$4:$S$425),"",OFFSET(Nafnalisti!$B$3,MATCH(Tafla1[[#This Row],[Raðtala]],Nafnalisti!$S$4:$S$425,0),1))</f>
        <v>299.00009999999997</v>
      </c>
      <c r="D159" s="28">
        <f t="shared" ca="1" si="12"/>
        <v>5299.0005132271326</v>
      </c>
      <c r="E159">
        <f t="shared" ca="1" si="13"/>
        <v>8</v>
      </c>
      <c r="F159">
        <f ca="1">IF(Tafla1[[#This Row],[Raðtala]]&gt;MAX(Nafnalisti!$S$4:$S$425),"",OFFSET(Nafnalisti!$B$3,MATCH(Tafla1[[#This Row],[Raðtala]],Nafnalisti!$S$4:$S$425,0),13))</f>
        <v>5</v>
      </c>
      <c r="G159">
        <v>158</v>
      </c>
    </row>
    <row r="160" spans="1:7" x14ac:dyDescent="0.2">
      <c r="A160">
        <f ca="1">IF(Tafla1[[#This Row],[Raðtala]]&gt;MAX(Nafnalisti!$S$4:$S$425),"",OFFSET(Nafnalisti!$B$3,MATCH(Tafla1[[#This Row],[Raðtala]],Nafnalisti!$S$4:$S$425,0),-1))</f>
        <v>38</v>
      </c>
      <c r="B160" t="str">
        <f ca="1">IF(Tafla1[[#This Row],[Raðtala]]&gt;MAX(Nafnalisti!$S$4:$S$425),"",OFFSET(Nafnalisti!$B$3,MATCH(Tafla1[[#This Row],[Raðtala]],Nafnalisti!$S$4:$S$425,0),0))</f>
        <v>Sveinbjörn Arnarsson</v>
      </c>
      <c r="C160">
        <f ca="1">IF(Tafla1[[#This Row],[Raðtala]]&gt;MAX(Nafnalisti!$S$4:$S$425),"",OFFSET(Nafnalisti!$B$3,MATCH(Tafla1[[#This Row],[Raðtala]],Nafnalisti!$S$4:$S$425,0),1))</f>
        <v>304.00009999999997</v>
      </c>
      <c r="D160" s="28">
        <f t="shared" ca="1" si="12"/>
        <v>5304.0003758217263</v>
      </c>
      <c r="E160">
        <f t="shared" ca="1" si="13"/>
        <v>19</v>
      </c>
      <c r="F160">
        <f ca="1">IF(Tafla1[[#This Row],[Raðtala]]&gt;MAX(Nafnalisti!$S$4:$S$425),"",OFFSET(Nafnalisti!$B$3,MATCH(Tafla1[[#This Row],[Raðtala]],Nafnalisti!$S$4:$S$425,0),13))</f>
        <v>5</v>
      </c>
      <c r="G160">
        <v>159</v>
      </c>
    </row>
    <row r="161" spans="1:7" x14ac:dyDescent="0.2">
      <c r="A161">
        <f ca="1">IF(Tafla1[[#This Row],[Raðtala]]&gt;MAX(Nafnalisti!$S$4:$S$425),"",OFFSET(Nafnalisti!$B$3,MATCH(Tafla1[[#This Row],[Raðtala]],Nafnalisti!$S$4:$S$425,0),-1))</f>
        <v>41</v>
      </c>
      <c r="B161" t="str">
        <f ca="1">IF(Tafla1[[#This Row],[Raðtala]]&gt;MAX(Nafnalisti!$S$4:$S$425),"",OFFSET(Nafnalisti!$B$3,MATCH(Tafla1[[#This Row],[Raðtala]],Nafnalisti!$S$4:$S$425,0),0))</f>
        <v>Ísleifur Jónsson</v>
      </c>
      <c r="C161">
        <f ca="1">IF(Tafla1[[#This Row],[Raðtala]]&gt;MAX(Nafnalisti!$S$4:$S$425),"",OFFSET(Nafnalisti!$B$3,MATCH(Tafla1[[#This Row],[Raðtala]],Nafnalisti!$S$4:$S$425,0),1))</f>
        <v>311.00009999999997</v>
      </c>
      <c r="D161" s="28">
        <f t="shared" ca="1" si="12"/>
        <v>5311.0006323115631</v>
      </c>
      <c r="E161">
        <f t="shared" ca="1" si="13"/>
        <v>52</v>
      </c>
      <c r="F161">
        <f ca="1">IF(Tafla1[[#This Row],[Raðtala]]&gt;MAX(Nafnalisti!$S$4:$S$425),"",OFFSET(Nafnalisti!$B$3,MATCH(Tafla1[[#This Row],[Raðtala]],Nafnalisti!$S$4:$S$425,0),13))</f>
        <v>5</v>
      </c>
      <c r="G161">
        <v>160</v>
      </c>
    </row>
    <row r="162" spans="1:7" x14ac:dyDescent="0.2">
      <c r="A162">
        <f ca="1">IF(Tafla1[[#This Row],[Raðtala]]&gt;MAX(Nafnalisti!$S$4:$S$425),"",OFFSET(Nafnalisti!$B$3,MATCH(Tafla1[[#This Row],[Raðtala]],Nafnalisti!$S$4:$S$425,0),-1))</f>
        <v>41</v>
      </c>
      <c r="B162" t="str">
        <f ca="1">IF(Tafla1[[#This Row],[Raðtala]]&gt;MAX(Nafnalisti!$S$4:$S$425),"",OFFSET(Nafnalisti!$B$3,MATCH(Tafla1[[#This Row],[Raðtala]],Nafnalisti!$S$4:$S$425,0),0))</f>
        <v>Rúnar Guðmundsson</v>
      </c>
      <c r="C162">
        <f ca="1">IF(Tafla1[[#This Row],[Raðtala]]&gt;MAX(Nafnalisti!$S$4:$S$425),"",OFFSET(Nafnalisti!$B$3,MATCH(Tafla1[[#This Row],[Raðtala]],Nafnalisti!$S$4:$S$425,0),1))</f>
        <v>243.0001</v>
      </c>
      <c r="D162" s="28">
        <f t="shared" ca="1" si="12"/>
        <v>6243.0001279290027</v>
      </c>
      <c r="E162">
        <f t="shared" ca="1" si="13"/>
        <v>105</v>
      </c>
      <c r="F162">
        <f ca="1">IF(Tafla1[[#This Row],[Raðtala]]&gt;MAX(Nafnalisti!$S$4:$S$425),"",OFFSET(Nafnalisti!$B$3,MATCH(Tafla1[[#This Row],[Raðtala]],Nafnalisti!$S$4:$S$425,0),13))</f>
        <v>4</v>
      </c>
      <c r="G162">
        <v>161</v>
      </c>
    </row>
    <row r="163" spans="1:7" x14ac:dyDescent="0.2">
      <c r="A163">
        <f ca="1">IF(Tafla1[[#This Row],[Raðtala]]&gt;MAX(Nafnalisti!$S$4:$S$425),"",OFFSET(Nafnalisti!$B$3,MATCH(Tafla1[[#This Row],[Raðtala]],Nafnalisti!$S$4:$S$425,0),-1))</f>
        <v>41</v>
      </c>
      <c r="B163" t="str">
        <f ca="1">IF(Tafla1[[#This Row],[Raðtala]]&gt;MAX(Nafnalisti!$S$4:$S$425),"",OFFSET(Nafnalisti!$B$3,MATCH(Tafla1[[#This Row],[Raðtala]],Nafnalisti!$S$4:$S$425,0),0))</f>
        <v>Sigurður Óli Jensson</v>
      </c>
      <c r="C163">
        <f ca="1">IF(Tafla1[[#This Row],[Raðtala]]&gt;MAX(Nafnalisti!$S$4:$S$425),"",OFFSET(Nafnalisti!$B$3,MATCH(Tafla1[[#This Row],[Raðtala]],Nafnalisti!$S$4:$S$425,0),1))</f>
        <v>305.00009999999997</v>
      </c>
      <c r="D163" s="28">
        <f t="shared" ca="1" si="12"/>
        <v>5305.0002905110878</v>
      </c>
      <c r="E163">
        <f t="shared" ca="1" si="13"/>
        <v>23</v>
      </c>
      <c r="F163">
        <f ca="1">IF(Tafla1[[#This Row],[Raðtala]]&gt;MAX(Nafnalisti!$S$4:$S$425),"",OFFSET(Nafnalisti!$B$3,MATCH(Tafla1[[#This Row],[Raðtala]],Nafnalisti!$S$4:$S$425,0),13))</f>
        <v>5</v>
      </c>
      <c r="G163">
        <v>162</v>
      </c>
    </row>
    <row r="164" spans="1:7" x14ac:dyDescent="0.2">
      <c r="A164">
        <f ca="1">IF(Tafla1[[#This Row],[Raðtala]]&gt;MAX(Nafnalisti!$S$4:$S$425),"",OFFSET(Nafnalisti!$B$3,MATCH(Tafla1[[#This Row],[Raðtala]],Nafnalisti!$S$4:$S$425,0),-1))</f>
        <v>41</v>
      </c>
      <c r="B164" t="str">
        <f ca="1">IF(Tafla1[[#This Row],[Raðtala]]&gt;MAX(Nafnalisti!$S$4:$S$425),"",OFFSET(Nafnalisti!$B$3,MATCH(Tafla1[[#This Row],[Raðtala]],Nafnalisti!$S$4:$S$425,0),0))</f>
        <v>Valur Jónatansson</v>
      </c>
      <c r="C164">
        <f ca="1">IF(Tafla1[[#This Row],[Raðtala]]&gt;MAX(Nafnalisti!$S$4:$S$425),"",OFFSET(Nafnalisti!$B$3,MATCH(Tafla1[[#This Row],[Raðtala]],Nafnalisti!$S$4:$S$425,0),1))</f>
        <v>301.00009999999997</v>
      </c>
      <c r="D164" s="28">
        <f t="shared" ca="1" si="12"/>
        <v>5301.0005961047054</v>
      </c>
      <c r="E164">
        <f t="shared" ca="1" si="13"/>
        <v>11</v>
      </c>
      <c r="F164">
        <f ca="1">IF(Tafla1[[#This Row],[Raðtala]]&gt;MAX(Nafnalisti!$S$4:$S$425),"",OFFSET(Nafnalisti!$B$3,MATCH(Tafla1[[#This Row],[Raðtala]],Nafnalisti!$S$4:$S$425,0),13))</f>
        <v>5</v>
      </c>
      <c r="G164">
        <v>163</v>
      </c>
    </row>
    <row r="165" spans="1:7" x14ac:dyDescent="0.2">
      <c r="A165">
        <f ca="1">IF(Tafla1[[#This Row],[Raðtala]]&gt;MAX(Nafnalisti!$S$4:$S$425),"",OFFSET(Nafnalisti!$B$3,MATCH(Tafla1[[#This Row],[Raðtala]],Nafnalisti!$S$4:$S$425,0),-1))</f>
        <v>42</v>
      </c>
      <c r="B165" t="str">
        <f ca="1">IF(Tafla1[[#This Row],[Raðtala]]&gt;MAX(Nafnalisti!$S$4:$S$425),"",OFFSET(Nafnalisti!$B$3,MATCH(Tafla1[[#This Row],[Raðtala]],Nafnalisti!$S$4:$S$425,0),0))</f>
        <v>Guðjón Kristinn Sigurðsson</v>
      </c>
      <c r="C165">
        <f ca="1">IF(Tafla1[[#This Row],[Raðtala]]&gt;MAX(Nafnalisti!$S$4:$S$425),"",OFFSET(Nafnalisti!$B$3,MATCH(Tafla1[[#This Row],[Raðtala]],Nafnalisti!$S$4:$S$425,0),1))</f>
        <v>326.00009999999997</v>
      </c>
      <c r="D165" s="28">
        <f t="shared" ca="1" si="12"/>
        <v>5326.0002516295335</v>
      </c>
      <c r="E165">
        <f t="shared" ca="1" si="13"/>
        <v>90</v>
      </c>
      <c r="F165">
        <f ca="1">IF(Tafla1[[#This Row],[Raðtala]]&gt;MAX(Nafnalisti!$S$4:$S$425),"",OFFSET(Nafnalisti!$B$3,MATCH(Tafla1[[#This Row],[Raðtala]],Nafnalisti!$S$4:$S$425,0),13))</f>
        <v>5</v>
      </c>
      <c r="G165">
        <v>164</v>
      </c>
    </row>
    <row r="166" spans="1:7" x14ac:dyDescent="0.2">
      <c r="A166">
        <f ca="1">IF(Tafla1[[#This Row],[Raðtala]]&gt;MAX(Nafnalisti!$S$4:$S$425),"",OFFSET(Nafnalisti!$B$3,MATCH(Tafla1[[#This Row],[Raðtala]],Nafnalisti!$S$4:$S$425,0),-1))</f>
        <v>42</v>
      </c>
      <c r="B166" t="str">
        <f ca="1">IF(Tafla1[[#This Row],[Raðtala]]&gt;MAX(Nafnalisti!$S$4:$S$425),"",OFFSET(Nafnalisti!$B$3,MATCH(Tafla1[[#This Row],[Raðtala]],Nafnalisti!$S$4:$S$425,0),0))</f>
        <v>Joao Carlos Dias Emilio</v>
      </c>
      <c r="C166">
        <f ca="1">IF(Tafla1[[#This Row],[Raðtala]]&gt;MAX(Nafnalisti!$S$4:$S$425),"",OFFSET(Nafnalisti!$B$3,MATCH(Tafla1[[#This Row],[Raðtala]],Nafnalisti!$S$4:$S$425,0),1))</f>
        <v>255.0001</v>
      </c>
      <c r="D166" s="28">
        <f t="shared" ca="1" si="12"/>
        <v>6255.0007783389501</v>
      </c>
      <c r="E166">
        <f t="shared" ca="1" si="13"/>
        <v>125</v>
      </c>
      <c r="F166">
        <f ca="1">IF(Tafla1[[#This Row],[Raðtala]]&gt;MAX(Nafnalisti!$S$4:$S$425),"",OFFSET(Nafnalisti!$B$3,MATCH(Tafla1[[#This Row],[Raðtala]],Nafnalisti!$S$4:$S$425,0),13))</f>
        <v>4</v>
      </c>
      <c r="G166">
        <v>165</v>
      </c>
    </row>
    <row r="167" spans="1:7" x14ac:dyDescent="0.2">
      <c r="A167">
        <f ca="1">IF(Tafla1[[#This Row],[Raðtala]]&gt;MAX(Nafnalisti!$S$4:$S$425),"",OFFSET(Nafnalisti!$B$3,MATCH(Tafla1[[#This Row],[Raðtala]],Nafnalisti!$S$4:$S$425,0),-1))</f>
        <v>42</v>
      </c>
      <c r="B167" t="str">
        <f ca="1">IF(Tafla1[[#This Row],[Raðtala]]&gt;MAX(Nafnalisti!$S$4:$S$425),"",OFFSET(Nafnalisti!$B$3,MATCH(Tafla1[[#This Row],[Raðtala]],Nafnalisti!$S$4:$S$425,0),0))</f>
        <v>Yngvi Rafn Gunnarsson</v>
      </c>
      <c r="C167">
        <f ca="1">IF(Tafla1[[#This Row],[Raðtala]]&gt;MAX(Nafnalisti!$S$4:$S$425),"",OFFSET(Nafnalisti!$B$3,MATCH(Tafla1[[#This Row],[Raðtala]],Nafnalisti!$S$4:$S$425,0),1))</f>
        <v>328.00009999999997</v>
      </c>
      <c r="D167" s="28">
        <f t="shared" ca="1" si="12"/>
        <v>5328.0008974057919</v>
      </c>
      <c r="E167">
        <f t="shared" ca="1" si="13"/>
        <v>94</v>
      </c>
      <c r="F167">
        <f ca="1">IF(Tafla1[[#This Row],[Raðtala]]&gt;MAX(Nafnalisti!$S$4:$S$425),"",OFFSET(Nafnalisti!$B$3,MATCH(Tafla1[[#This Row],[Raðtala]],Nafnalisti!$S$4:$S$425,0),13))</f>
        <v>5</v>
      </c>
      <c r="G167">
        <v>166</v>
      </c>
    </row>
    <row r="168" spans="1:7" x14ac:dyDescent="0.2">
      <c r="A168">
        <f ca="1">IF(Tafla1[[#This Row],[Raðtala]]&gt;MAX(Nafnalisti!$S$4:$S$425),"",OFFSET(Nafnalisti!$B$3,MATCH(Tafla1[[#This Row],[Raðtala]],Nafnalisti!$S$4:$S$425,0),-1))</f>
        <v>43</v>
      </c>
      <c r="B168" t="str">
        <f ca="1">IF(Tafla1[[#This Row],[Raðtala]]&gt;MAX(Nafnalisti!$S$4:$S$425),"",OFFSET(Nafnalisti!$B$3,MATCH(Tafla1[[#This Row],[Raðtala]],Nafnalisti!$S$4:$S$425,0),0))</f>
        <v>Ágúst Líndal</v>
      </c>
      <c r="C168">
        <f ca="1">IF(Tafla1[[#This Row],[Raðtala]]&gt;MAX(Nafnalisti!$S$4:$S$425),"",OFFSET(Nafnalisti!$B$3,MATCH(Tafla1[[#This Row],[Raðtala]],Nafnalisti!$S$4:$S$425,0),1))</f>
        <v>257.00009999999997</v>
      </c>
      <c r="D168" s="28">
        <f t="shared" ca="1" si="12"/>
        <v>6257.0002906681684</v>
      </c>
      <c r="E168">
        <f t="shared" ca="1" si="13"/>
        <v>133</v>
      </c>
      <c r="F168">
        <f ca="1">IF(Tafla1[[#This Row],[Raðtala]]&gt;MAX(Nafnalisti!$S$4:$S$425),"",OFFSET(Nafnalisti!$B$3,MATCH(Tafla1[[#This Row],[Raðtala]],Nafnalisti!$S$4:$S$425,0),13))</f>
        <v>4</v>
      </c>
      <c r="G168">
        <v>167</v>
      </c>
    </row>
    <row r="169" spans="1:7" x14ac:dyDescent="0.2">
      <c r="A169">
        <f ca="1">IF(Tafla1[[#This Row],[Raðtala]]&gt;MAX(Nafnalisti!$S$4:$S$425),"",OFFSET(Nafnalisti!$B$3,MATCH(Tafla1[[#This Row],[Raðtala]],Nafnalisti!$S$4:$S$425,0),-1))</f>
        <v>43</v>
      </c>
      <c r="B169" t="str">
        <f ca="1">IF(Tafla1[[#This Row],[Raðtala]]&gt;MAX(Nafnalisti!$S$4:$S$425),"",OFFSET(Nafnalisti!$B$3,MATCH(Tafla1[[#This Row],[Raðtala]],Nafnalisti!$S$4:$S$425,0),0))</f>
        <v>Geir Þorsteinsson</v>
      </c>
      <c r="C169">
        <f ca="1">IF(Tafla1[[#This Row],[Raðtala]]&gt;MAX(Nafnalisti!$S$4:$S$425),"",OFFSET(Nafnalisti!$B$3,MATCH(Tafla1[[#This Row],[Raðtala]],Nafnalisti!$S$4:$S$425,0),1))</f>
        <v>190.0001</v>
      </c>
      <c r="D169" s="28">
        <f t="shared" ca="1" si="12"/>
        <v>7190.0002353241925</v>
      </c>
      <c r="E169">
        <f t="shared" ca="1" si="13"/>
        <v>157</v>
      </c>
      <c r="F169">
        <f ca="1">IF(Tafla1[[#This Row],[Raðtala]]&gt;MAX(Nafnalisti!$S$4:$S$425),"",OFFSET(Nafnalisti!$B$3,MATCH(Tafla1[[#This Row],[Raðtala]],Nafnalisti!$S$4:$S$425,0),13))</f>
        <v>3</v>
      </c>
      <c r="G169">
        <v>168</v>
      </c>
    </row>
    <row r="170" spans="1:7" x14ac:dyDescent="0.2">
      <c r="A170">
        <f ca="1">IF(Tafla1[[#This Row],[Raðtala]]&gt;MAX(Nafnalisti!$S$4:$S$425),"",OFFSET(Nafnalisti!$B$3,MATCH(Tafla1[[#This Row],[Raðtala]],Nafnalisti!$S$4:$S$425,0),-1))</f>
        <v>43</v>
      </c>
      <c r="B170" t="str">
        <f ca="1">IF(Tafla1[[#This Row],[Raðtala]]&gt;MAX(Nafnalisti!$S$4:$S$425),"",OFFSET(Nafnalisti!$B$3,MATCH(Tafla1[[#This Row],[Raðtala]],Nafnalisti!$S$4:$S$425,0),0))</f>
        <v>Jón Sigurðsson</v>
      </c>
      <c r="C170">
        <f ca="1">IF(Tafla1[[#This Row],[Raðtala]]&gt;MAX(Nafnalisti!$S$4:$S$425),"",OFFSET(Nafnalisti!$B$3,MATCH(Tafla1[[#This Row],[Raðtala]],Nafnalisti!$S$4:$S$425,0),1))</f>
        <v>253.0001</v>
      </c>
      <c r="D170" s="28">
        <f t="shared" ca="1" si="12"/>
        <v>6253.0010679587567</v>
      </c>
      <c r="E170">
        <f t="shared" ca="1" si="13"/>
        <v>121</v>
      </c>
      <c r="F170">
        <f ca="1">IF(Tafla1[[#This Row],[Raðtala]]&gt;MAX(Nafnalisti!$S$4:$S$425),"",OFFSET(Nafnalisti!$B$3,MATCH(Tafla1[[#This Row],[Raðtala]],Nafnalisti!$S$4:$S$425,0),13))</f>
        <v>4</v>
      </c>
      <c r="G170">
        <v>169</v>
      </c>
    </row>
    <row r="171" spans="1:7" x14ac:dyDescent="0.2">
      <c r="A171">
        <f ca="1">IF(Tafla1[[#This Row],[Raðtala]]&gt;MAX(Nafnalisti!$S$4:$S$425),"",OFFSET(Nafnalisti!$B$3,MATCH(Tafla1[[#This Row],[Raðtala]],Nafnalisti!$S$4:$S$425,0),-1))</f>
        <v>43</v>
      </c>
      <c r="B171" t="str">
        <f ca="1">IF(Tafla1[[#This Row],[Raðtala]]&gt;MAX(Nafnalisti!$S$4:$S$425),"",OFFSET(Nafnalisti!$B$3,MATCH(Tafla1[[#This Row],[Raðtala]],Nafnalisti!$S$4:$S$425,0),0))</f>
        <v>Walter Hjartarson</v>
      </c>
      <c r="C171">
        <f ca="1">IF(Tafla1[[#This Row],[Raðtala]]&gt;MAX(Nafnalisti!$S$4:$S$425),"",OFFSET(Nafnalisti!$B$3,MATCH(Tafla1[[#This Row],[Raðtala]],Nafnalisti!$S$4:$S$425,0),1))</f>
        <v>199.0001</v>
      </c>
      <c r="D171" s="28">
        <f t="shared" ca="1" si="12"/>
        <v>7199.0009993007716</v>
      </c>
      <c r="E171">
        <f t="shared" ca="1" si="13"/>
        <v>166</v>
      </c>
      <c r="F171">
        <f ca="1">IF(Tafla1[[#This Row],[Raðtala]]&gt;MAX(Nafnalisti!$S$4:$S$425),"",OFFSET(Nafnalisti!$B$3,MATCH(Tafla1[[#This Row],[Raðtala]],Nafnalisti!$S$4:$S$425,0),13))</f>
        <v>3</v>
      </c>
      <c r="G171">
        <v>170</v>
      </c>
    </row>
    <row r="172" spans="1:7" x14ac:dyDescent="0.2">
      <c r="A172">
        <f ca="1">IF(Tafla1[[#This Row],[Raðtala]]&gt;MAX(Nafnalisti!$S$4:$S$425),"",OFFSET(Nafnalisti!$B$3,MATCH(Tafla1[[#This Row],[Raðtala]],Nafnalisti!$S$4:$S$425,0),-1))</f>
        <v>46</v>
      </c>
      <c r="B172" t="str">
        <f ca="1">IF(Tafla1[[#This Row],[Raðtala]]&gt;MAX(Nafnalisti!$S$4:$S$425),"",OFFSET(Nafnalisti!$B$3,MATCH(Tafla1[[#This Row],[Raðtala]],Nafnalisti!$S$4:$S$425,0),0))</f>
        <v>Gísli Bogason</v>
      </c>
      <c r="C172">
        <f ca="1">IF(Tafla1[[#This Row],[Raðtala]]&gt;MAX(Nafnalisti!$S$4:$S$425),"",OFFSET(Nafnalisti!$B$3,MATCH(Tafla1[[#This Row],[Raðtala]],Nafnalisti!$S$4:$S$425,0),1))</f>
        <v>315.00009999999997</v>
      </c>
      <c r="D172" s="28">
        <f t="shared" ca="1" si="12"/>
        <v>5315.0005259241061</v>
      </c>
      <c r="E172">
        <f t="shared" ca="1" si="13"/>
        <v>66</v>
      </c>
      <c r="F172">
        <f ca="1">IF(Tafla1[[#This Row],[Raðtala]]&gt;MAX(Nafnalisti!$S$4:$S$425),"",OFFSET(Nafnalisti!$B$3,MATCH(Tafla1[[#This Row],[Raðtala]],Nafnalisti!$S$4:$S$425,0),13))</f>
        <v>5</v>
      </c>
      <c r="G172">
        <v>171</v>
      </c>
    </row>
    <row r="173" spans="1:7" x14ac:dyDescent="0.2">
      <c r="A173">
        <f ca="1">IF(Tafla1[[#This Row],[Raðtala]]&gt;MAX(Nafnalisti!$S$4:$S$425),"",OFFSET(Nafnalisti!$B$3,MATCH(Tafla1[[#This Row],[Raðtala]],Nafnalisti!$S$4:$S$425,0),-1))</f>
        <v>46</v>
      </c>
      <c r="B173" t="str">
        <f ca="1">IF(Tafla1[[#This Row],[Raðtala]]&gt;MAX(Nafnalisti!$S$4:$S$425),"",OFFSET(Nafnalisti!$B$3,MATCH(Tafla1[[#This Row],[Raðtala]],Nafnalisti!$S$4:$S$425,0),0))</f>
        <v>Hjalti Steinar Sigurbjörnsson</v>
      </c>
      <c r="C173">
        <f ca="1">IF(Tafla1[[#This Row],[Raðtala]]&gt;MAX(Nafnalisti!$S$4:$S$425),"",OFFSET(Nafnalisti!$B$3,MATCH(Tafla1[[#This Row],[Raðtala]],Nafnalisti!$S$4:$S$425,0),1))</f>
        <v>195.0001</v>
      </c>
      <c r="D173" s="28">
        <f t="shared" ca="1" si="12"/>
        <v>7195.0001873996252</v>
      </c>
      <c r="E173">
        <f t="shared" ca="1" si="13"/>
        <v>163</v>
      </c>
      <c r="F173">
        <f ca="1">IF(Tafla1[[#This Row],[Raðtala]]&gt;MAX(Nafnalisti!$S$4:$S$425),"",OFFSET(Nafnalisti!$B$3,MATCH(Tafla1[[#This Row],[Raðtala]],Nafnalisti!$S$4:$S$425,0),13))</f>
        <v>3</v>
      </c>
      <c r="G173">
        <v>172</v>
      </c>
    </row>
    <row r="174" spans="1:7" x14ac:dyDescent="0.2">
      <c r="A174">
        <f ca="1">IF(Tafla1[[#This Row],[Raðtala]]&gt;MAX(Nafnalisti!$S$4:$S$425),"",OFFSET(Nafnalisti!$B$3,MATCH(Tafla1[[#This Row],[Raðtala]],Nafnalisti!$S$4:$S$425,0),-1))</f>
        <v>46</v>
      </c>
      <c r="B174" t="str">
        <f ca="1">IF(Tafla1[[#This Row],[Raðtala]]&gt;MAX(Nafnalisti!$S$4:$S$425),"",OFFSET(Nafnalisti!$B$3,MATCH(Tafla1[[#This Row],[Raðtala]],Nafnalisti!$S$4:$S$425,0),0))</f>
        <v>Jón Pétur Guðbjörnsson</v>
      </c>
      <c r="C174">
        <f ca="1">IF(Tafla1[[#This Row],[Raðtala]]&gt;MAX(Nafnalisti!$S$4:$S$425),"",OFFSET(Nafnalisti!$B$3,MATCH(Tafla1[[#This Row],[Raðtala]],Nafnalisti!$S$4:$S$425,0),1))</f>
        <v>323.00009999999997</v>
      </c>
      <c r="D174" s="28">
        <f t="shared" ca="1" si="12"/>
        <v>5323.0010248790732</v>
      </c>
      <c r="E174">
        <f t="shared" ca="1" si="13"/>
        <v>87</v>
      </c>
      <c r="F174">
        <f ca="1">IF(Tafla1[[#This Row],[Raðtala]]&gt;MAX(Nafnalisti!$S$4:$S$425),"",OFFSET(Nafnalisti!$B$3,MATCH(Tafla1[[#This Row],[Raðtala]],Nafnalisti!$S$4:$S$425,0),13))</f>
        <v>5</v>
      </c>
      <c r="G174">
        <v>173</v>
      </c>
    </row>
    <row r="175" spans="1:7" x14ac:dyDescent="0.2">
      <c r="A175">
        <f ca="1">IF(Tafla1[[#This Row],[Raðtala]]&gt;MAX(Nafnalisti!$S$4:$S$425),"",OFFSET(Nafnalisti!$B$3,MATCH(Tafla1[[#This Row],[Raðtala]],Nafnalisti!$S$4:$S$425,0),-1))</f>
        <v>46</v>
      </c>
      <c r="B175" t="str">
        <f ca="1">IF(Tafla1[[#This Row],[Raðtala]]&gt;MAX(Nafnalisti!$S$4:$S$425),"",OFFSET(Nafnalisti!$B$3,MATCH(Tafla1[[#This Row],[Raðtala]],Nafnalisti!$S$4:$S$425,0),0))</f>
        <v>Jón Kjerúlf</v>
      </c>
      <c r="C175">
        <f ca="1">IF(Tafla1[[#This Row],[Raðtala]]&gt;MAX(Nafnalisti!$S$4:$S$425),"",OFFSET(Nafnalisti!$B$3,MATCH(Tafla1[[#This Row],[Raðtala]],Nafnalisti!$S$4:$S$425,0),1))</f>
        <v>313.00009999999997</v>
      </c>
      <c r="D175" s="28">
        <f t="shared" ca="1" si="12"/>
        <v>5313.0010005269705</v>
      </c>
      <c r="E175">
        <f t="shared" ca="1" si="13"/>
        <v>64</v>
      </c>
      <c r="F175">
        <f ca="1">IF(Tafla1[[#This Row],[Raðtala]]&gt;MAX(Nafnalisti!$S$4:$S$425),"",OFFSET(Nafnalisti!$B$3,MATCH(Tafla1[[#This Row],[Raðtala]],Nafnalisti!$S$4:$S$425,0),13))</f>
        <v>5</v>
      </c>
      <c r="G175">
        <v>174</v>
      </c>
    </row>
    <row r="176" spans="1:7" x14ac:dyDescent="0.2">
      <c r="A176">
        <f ca="1">IF(Tafla1[[#This Row],[Raðtala]]&gt;MAX(Nafnalisti!$S$4:$S$425),"",OFFSET(Nafnalisti!$B$3,MATCH(Tafla1[[#This Row],[Raðtala]],Nafnalisti!$S$4:$S$425,0),-1))</f>
        <v>46</v>
      </c>
      <c r="B176" t="str">
        <f ca="1">IF(Tafla1[[#This Row],[Raðtala]]&gt;MAX(Nafnalisti!$S$4:$S$425),"",OFFSET(Nafnalisti!$B$3,MATCH(Tafla1[[#This Row],[Raðtala]],Nafnalisti!$S$4:$S$425,0),0))</f>
        <v>Sigurbjörn Hjaltason</v>
      </c>
      <c r="C176">
        <f ca="1">IF(Tafla1[[#This Row],[Raðtala]]&gt;MAX(Nafnalisti!$S$4:$S$425),"",OFFSET(Nafnalisti!$B$3,MATCH(Tafla1[[#This Row],[Raðtala]],Nafnalisti!$S$4:$S$425,0),1))</f>
        <v>304.00009999999997</v>
      </c>
      <c r="D176" s="28">
        <f t="shared" ca="1" si="12"/>
        <v>5304.000509678971</v>
      </c>
      <c r="E176">
        <f t="shared" ca="1" si="13"/>
        <v>21</v>
      </c>
      <c r="F176">
        <f ca="1">IF(Tafla1[[#This Row],[Raðtala]]&gt;MAX(Nafnalisti!$S$4:$S$425),"",OFFSET(Nafnalisti!$B$3,MATCH(Tafla1[[#This Row],[Raðtala]],Nafnalisti!$S$4:$S$425,0),13))</f>
        <v>5</v>
      </c>
      <c r="G176">
        <v>175</v>
      </c>
    </row>
    <row r="177" spans="1:7" x14ac:dyDescent="0.2">
      <c r="A177">
        <f ca="1">IF(Tafla1[[#This Row],[Raðtala]]&gt;MAX(Nafnalisti!$S$4:$S$425),"",OFFSET(Nafnalisti!$B$3,MATCH(Tafla1[[#This Row],[Raðtala]],Nafnalisti!$S$4:$S$425,0),-1))</f>
        <v>50</v>
      </c>
      <c r="B177" t="str">
        <f ca="1">IF(Tafla1[[#This Row],[Raðtala]]&gt;MAX(Nafnalisti!$S$4:$S$425),"",OFFSET(Nafnalisti!$B$3,MATCH(Tafla1[[#This Row],[Raðtala]],Nafnalisti!$S$4:$S$425,0),0))</f>
        <v>Ingi Hlynur Sævarsson</v>
      </c>
      <c r="C177">
        <f ca="1">IF(Tafla1[[#This Row],[Raðtala]]&gt;MAX(Nafnalisti!$S$4:$S$425),"",OFFSET(Nafnalisti!$B$3,MATCH(Tafla1[[#This Row],[Raðtala]],Nafnalisti!$S$4:$S$425,0),1))</f>
        <v>179.0001</v>
      </c>
      <c r="D177" s="28">
        <f t="shared" ca="1" si="12"/>
        <v>7179.0001056975416</v>
      </c>
      <c r="E177">
        <f t="shared" ca="1" si="13"/>
        <v>145</v>
      </c>
      <c r="F177">
        <f ca="1">IF(Tafla1[[#This Row],[Raðtala]]&gt;MAX(Nafnalisti!$S$4:$S$425),"",OFFSET(Nafnalisti!$B$3,MATCH(Tafla1[[#This Row],[Raðtala]],Nafnalisti!$S$4:$S$425,0),13))</f>
        <v>3</v>
      </c>
      <c r="G177">
        <v>176</v>
      </c>
    </row>
    <row r="178" spans="1:7" x14ac:dyDescent="0.2">
      <c r="A178">
        <f ca="1">IF(Tafla1[[#This Row],[Raðtala]]&gt;MAX(Nafnalisti!$S$4:$S$425),"",OFFSET(Nafnalisti!$B$3,MATCH(Tafla1[[#This Row],[Raðtala]],Nafnalisti!$S$4:$S$425,0),-1))</f>
        <v>50</v>
      </c>
      <c r="B178" t="str">
        <f ca="1">IF(Tafla1[[#This Row],[Raðtala]]&gt;MAX(Nafnalisti!$S$4:$S$425),"",OFFSET(Nafnalisti!$B$3,MATCH(Tafla1[[#This Row],[Raðtala]],Nafnalisti!$S$4:$S$425,0),0))</f>
        <v>Jón Geir Sævarsson</v>
      </c>
      <c r="C178">
        <f ca="1">IF(Tafla1[[#This Row],[Raðtala]]&gt;MAX(Nafnalisti!$S$4:$S$425),"",OFFSET(Nafnalisti!$B$3,MATCH(Tafla1[[#This Row],[Raðtala]],Nafnalisti!$S$4:$S$425,0),1))</f>
        <v>311.00009999999997</v>
      </c>
      <c r="D178" s="28">
        <f t="shared" ca="1" si="12"/>
        <v>5311.0008894590437</v>
      </c>
      <c r="E178">
        <f t="shared" ca="1" si="13"/>
        <v>54</v>
      </c>
      <c r="F178">
        <f ca="1">IF(Tafla1[[#This Row],[Raðtala]]&gt;MAX(Nafnalisti!$S$4:$S$425),"",OFFSET(Nafnalisti!$B$3,MATCH(Tafla1[[#This Row],[Raðtala]],Nafnalisti!$S$4:$S$425,0),13))</f>
        <v>5</v>
      </c>
      <c r="G178">
        <v>177</v>
      </c>
    </row>
    <row r="179" spans="1:7" x14ac:dyDescent="0.2">
      <c r="A179">
        <f ca="1">IF(Tafla1[[#This Row],[Raðtala]]&gt;MAX(Nafnalisti!$S$4:$S$425),"",OFFSET(Nafnalisti!$B$3,MATCH(Tafla1[[#This Row],[Raðtala]],Nafnalisti!$S$4:$S$425,0),-1))</f>
        <v>50</v>
      </c>
      <c r="B179" t="str">
        <f ca="1">IF(Tafla1[[#This Row],[Raðtala]]&gt;MAX(Nafnalisti!$S$4:$S$425),"",OFFSET(Nafnalisti!$B$3,MATCH(Tafla1[[#This Row],[Raðtala]],Nafnalisti!$S$4:$S$425,0),0))</f>
        <v>Kristján Ágústsson</v>
      </c>
      <c r="C179">
        <f ca="1">IF(Tafla1[[#This Row],[Raðtala]]&gt;MAX(Nafnalisti!$S$4:$S$425),"",OFFSET(Nafnalisti!$B$3,MATCH(Tafla1[[#This Row],[Raðtala]],Nafnalisti!$S$4:$S$425,0),1))</f>
        <v>253.0001</v>
      </c>
      <c r="D179" s="28">
        <f t="shared" ca="1" si="12"/>
        <v>6253.0001818397122</v>
      </c>
      <c r="E179">
        <f t="shared" ca="1" si="13"/>
        <v>118</v>
      </c>
      <c r="F179">
        <f ca="1">IF(Tafla1[[#This Row],[Raðtala]]&gt;MAX(Nafnalisti!$S$4:$S$425),"",OFFSET(Nafnalisti!$B$3,MATCH(Tafla1[[#This Row],[Raðtala]],Nafnalisti!$S$4:$S$425,0),13))</f>
        <v>4</v>
      </c>
      <c r="G179">
        <v>178</v>
      </c>
    </row>
    <row r="180" spans="1:7" x14ac:dyDescent="0.2">
      <c r="A180">
        <f ca="1">IF(Tafla1[[#This Row],[Raðtala]]&gt;MAX(Nafnalisti!$S$4:$S$425),"",OFFSET(Nafnalisti!$B$3,MATCH(Tafla1[[#This Row],[Raðtala]],Nafnalisti!$S$4:$S$425,0),-1))</f>
        <v>50</v>
      </c>
      <c r="B180" t="str">
        <f ca="1">IF(Tafla1[[#This Row],[Raðtala]]&gt;MAX(Nafnalisti!$S$4:$S$425),"",OFFSET(Nafnalisti!$B$3,MATCH(Tafla1[[#This Row],[Raðtala]],Nafnalisti!$S$4:$S$425,0),0))</f>
        <v>Steinþór Jónasson</v>
      </c>
      <c r="C180">
        <f ca="1">IF(Tafla1[[#This Row],[Raðtala]]&gt;MAX(Nafnalisti!$S$4:$S$425),"",OFFSET(Nafnalisti!$B$3,MATCH(Tafla1[[#This Row],[Raðtala]],Nafnalisti!$S$4:$S$425,0),1))</f>
        <v>327.00009999999997</v>
      </c>
      <c r="D180" s="28">
        <f t="shared" ca="1" si="12"/>
        <v>5327.0008007103024</v>
      </c>
      <c r="E180">
        <f t="shared" ca="1" si="13"/>
        <v>93</v>
      </c>
      <c r="F180">
        <f ca="1">IF(Tafla1[[#This Row],[Raðtala]]&gt;MAX(Nafnalisti!$S$4:$S$425),"",OFFSET(Nafnalisti!$B$3,MATCH(Tafla1[[#This Row],[Raðtala]],Nafnalisti!$S$4:$S$425,0),13))</f>
        <v>5</v>
      </c>
      <c r="G180">
        <v>179</v>
      </c>
    </row>
    <row r="181" spans="1:7" x14ac:dyDescent="0.2">
      <c r="A181">
        <f ca="1">IF(Tafla1[[#This Row],[Raðtala]]&gt;MAX(Nafnalisti!$S$4:$S$425),"",OFFSET(Nafnalisti!$B$3,MATCH(Tafla1[[#This Row],[Raðtala]],Nafnalisti!$S$4:$S$425,0),-1))</f>
        <v>54</v>
      </c>
      <c r="B181" t="str">
        <f ca="1">IF(Tafla1[[#This Row],[Raðtala]]&gt;MAX(Nafnalisti!$S$4:$S$425),"",OFFSET(Nafnalisti!$B$3,MATCH(Tafla1[[#This Row],[Raðtala]],Nafnalisti!$S$4:$S$425,0),0))</f>
        <v>Guðmundur B. Ingason</v>
      </c>
      <c r="C181">
        <f ca="1">IF(Tafla1[[#This Row],[Raðtala]]&gt;MAX(Nafnalisti!$S$4:$S$425),"",OFFSET(Nafnalisti!$B$3,MATCH(Tafla1[[#This Row],[Raðtala]],Nafnalisti!$S$4:$S$425,0),1))</f>
        <v>187.0001</v>
      </c>
      <c r="D181" s="28">
        <f t="shared" ca="1" si="12"/>
        <v>7187.0003937350793</v>
      </c>
      <c r="E181">
        <f t="shared" ca="1" si="13"/>
        <v>153</v>
      </c>
      <c r="F181">
        <f ca="1">IF(Tafla1[[#This Row],[Raðtala]]&gt;MAX(Nafnalisti!$S$4:$S$425),"",OFFSET(Nafnalisti!$B$3,MATCH(Tafla1[[#This Row],[Raðtala]],Nafnalisti!$S$4:$S$425,0),13))</f>
        <v>3</v>
      </c>
      <c r="G181">
        <v>180</v>
      </c>
    </row>
    <row r="182" spans="1:7" x14ac:dyDescent="0.2">
      <c r="A182">
        <f ca="1">IF(Tafla1[[#This Row],[Raðtala]]&gt;MAX(Nafnalisti!$S$4:$S$425),"",OFFSET(Nafnalisti!$B$3,MATCH(Tafla1[[#This Row],[Raðtala]],Nafnalisti!$S$4:$S$425,0),-1))</f>
        <v>54</v>
      </c>
      <c r="B182" t="str">
        <f ca="1">IF(Tafla1[[#This Row],[Raðtala]]&gt;MAX(Nafnalisti!$S$4:$S$425),"",OFFSET(Nafnalisti!$B$3,MATCH(Tafla1[[#This Row],[Raðtala]],Nafnalisti!$S$4:$S$425,0),0))</f>
        <v>Hjörtur Þorgilsson</v>
      </c>
      <c r="C182">
        <f ca="1">IF(Tafla1[[#This Row],[Raðtala]]&gt;MAX(Nafnalisti!$S$4:$S$425),"",OFFSET(Nafnalisti!$B$3,MATCH(Tafla1[[#This Row],[Raðtala]],Nafnalisti!$S$4:$S$425,0),1))</f>
        <v>191.0001</v>
      </c>
      <c r="D182" s="28">
        <f t="shared" ca="1" si="12"/>
        <v>7191.0005512207617</v>
      </c>
      <c r="E182">
        <f t="shared" ca="1" si="13"/>
        <v>159</v>
      </c>
      <c r="F182">
        <f ca="1">IF(Tafla1[[#This Row],[Raðtala]]&gt;MAX(Nafnalisti!$S$4:$S$425),"",OFFSET(Nafnalisti!$B$3,MATCH(Tafla1[[#This Row],[Raðtala]],Nafnalisti!$S$4:$S$425,0),13))</f>
        <v>3</v>
      </c>
      <c r="G182">
        <v>181</v>
      </c>
    </row>
    <row r="183" spans="1:7" x14ac:dyDescent="0.2">
      <c r="A183">
        <f ca="1">IF(Tafla1[[#This Row],[Raðtala]]&gt;MAX(Nafnalisti!$S$4:$S$425),"",OFFSET(Nafnalisti!$B$3,MATCH(Tafla1[[#This Row],[Raðtala]],Nafnalisti!$S$4:$S$425,0),-1))</f>
        <v>54</v>
      </c>
      <c r="B183" t="str">
        <f ca="1">IF(Tafla1[[#This Row],[Raðtala]]&gt;MAX(Nafnalisti!$S$4:$S$425),"",OFFSET(Nafnalisti!$B$3,MATCH(Tafla1[[#This Row],[Raðtala]],Nafnalisti!$S$4:$S$425,0),0))</f>
        <v>Magnús Rúnar Hjartarson</v>
      </c>
      <c r="C183" t="str">
        <f ca="1">IF(Tafla1[[#This Row],[Raðtala]]&gt;MAX(Nafnalisti!$S$4:$S$425),"",OFFSET(Nafnalisti!$B$3,MATCH(Tafla1[[#This Row],[Raðtala]],Nafnalisti!$S$4:$S$425,0),1))</f>
        <v/>
      </c>
      <c r="D183" s="28" t="str">
        <f t="shared" ca="1" si="12"/>
        <v/>
      </c>
      <c r="E183" t="str">
        <f t="shared" ca="1" si="13"/>
        <v/>
      </c>
      <c r="F183">
        <f ca="1">IF(Tafla1[[#This Row],[Raðtala]]&gt;MAX(Nafnalisti!$S$4:$S$425),"",OFFSET(Nafnalisti!$B$3,MATCH(Tafla1[[#This Row],[Raðtala]],Nafnalisti!$S$4:$S$425,0),13))</f>
        <v>0</v>
      </c>
      <c r="G183">
        <v>182</v>
      </c>
    </row>
    <row r="184" spans="1:7" x14ac:dyDescent="0.2">
      <c r="A184">
        <f ca="1">IF(Tafla1[[#This Row],[Raðtala]]&gt;MAX(Nafnalisti!$S$4:$S$425),"",OFFSET(Nafnalisti!$B$3,MATCH(Tafla1[[#This Row],[Raðtala]],Nafnalisti!$S$4:$S$425,0),-1))</f>
        <v>54</v>
      </c>
      <c r="B184" t="str">
        <f ca="1">IF(Tafla1[[#This Row],[Raðtala]]&gt;MAX(Nafnalisti!$S$4:$S$425),"",OFFSET(Nafnalisti!$B$3,MATCH(Tafla1[[#This Row],[Raðtala]],Nafnalisti!$S$4:$S$425,0),0))</f>
        <v>Jón Karl Ólafsson</v>
      </c>
      <c r="C184">
        <f ca="1">IF(Tafla1[[#This Row],[Raðtala]]&gt;MAX(Nafnalisti!$S$4:$S$425),"",OFFSET(Nafnalisti!$B$3,MATCH(Tafla1[[#This Row],[Raðtala]],Nafnalisti!$S$4:$S$425,0),1))</f>
        <v>255.0001</v>
      </c>
      <c r="D184" s="28">
        <f t="shared" ca="1" si="12"/>
        <v>6255.0009928453828</v>
      </c>
      <c r="E184">
        <f t="shared" ca="1" si="13"/>
        <v>128</v>
      </c>
      <c r="F184">
        <f ca="1">IF(Tafla1[[#This Row],[Raðtala]]&gt;MAX(Nafnalisti!$S$4:$S$425),"",OFFSET(Nafnalisti!$B$3,MATCH(Tafla1[[#This Row],[Raðtala]],Nafnalisti!$S$4:$S$425,0),13))</f>
        <v>4</v>
      </c>
      <c r="G184">
        <v>183</v>
      </c>
    </row>
    <row r="185" spans="1:7" x14ac:dyDescent="0.2">
      <c r="A185">
        <f ca="1">IF(Tafla1[[#This Row],[Raðtala]]&gt;MAX(Nafnalisti!$S$4:$S$425),"",OFFSET(Nafnalisti!$B$3,MATCH(Tafla1[[#This Row],[Raðtala]],Nafnalisti!$S$4:$S$425,0),-1))</f>
        <v>54</v>
      </c>
      <c r="B185" t="str">
        <f ca="1">IF(Tafla1[[#This Row],[Raðtala]]&gt;MAX(Nafnalisti!$S$4:$S$425),"",OFFSET(Nafnalisti!$B$3,MATCH(Tafla1[[#This Row],[Raðtala]],Nafnalisti!$S$4:$S$425,0),0))</f>
        <v>Jón Valur Jónsson</v>
      </c>
      <c r="C185" t="str">
        <f ca="1">IF(Tafla1[[#This Row],[Raðtala]]&gt;MAX(Nafnalisti!$S$4:$S$425),"",OFFSET(Nafnalisti!$B$3,MATCH(Tafla1[[#This Row],[Raðtala]],Nafnalisti!$S$4:$S$425,0),1))</f>
        <v/>
      </c>
      <c r="D185" s="28" t="str">
        <f t="shared" ca="1" si="12"/>
        <v/>
      </c>
      <c r="E185" t="str">
        <f t="shared" ca="1" si="13"/>
        <v/>
      </c>
      <c r="F185">
        <f ca="1">IF(Tafla1[[#This Row],[Raðtala]]&gt;MAX(Nafnalisti!$S$4:$S$425),"",OFFSET(Nafnalisti!$B$3,MATCH(Tafla1[[#This Row],[Raðtala]],Nafnalisti!$S$4:$S$425,0),13))</f>
        <v>0</v>
      </c>
      <c r="G185">
        <v>184</v>
      </c>
    </row>
    <row r="186" spans="1:7" x14ac:dyDescent="0.2">
      <c r="A186">
        <f ca="1">IF(Tafla1[[#This Row],[Raðtala]]&gt;MAX(Nafnalisti!$S$4:$S$425),"",OFFSET(Nafnalisti!$B$3,MATCH(Tafla1[[#This Row],[Raðtala]],Nafnalisti!$S$4:$S$425,0),-1))</f>
        <v>63</v>
      </c>
      <c r="B186" t="str">
        <f ca="1">IF(Tafla1[[#This Row],[Raðtala]]&gt;MAX(Nafnalisti!$S$4:$S$425),"",OFFSET(Nafnalisti!$B$3,MATCH(Tafla1[[#This Row],[Raðtala]],Nafnalisti!$S$4:$S$425,0),0))</f>
        <v>Hlynur Elísson</v>
      </c>
      <c r="C186">
        <f ca="1">IF(Tafla1[[#This Row],[Raðtala]]&gt;MAX(Nafnalisti!$S$4:$S$425),"",OFFSET(Nafnalisti!$B$3,MATCH(Tafla1[[#This Row],[Raðtala]],Nafnalisti!$S$4:$S$425,0),1))</f>
        <v>303.00009999999997</v>
      </c>
      <c r="D186" s="28">
        <f t="shared" ca="1" si="12"/>
        <v>5303.0008503369627</v>
      </c>
      <c r="E186">
        <f t="shared" ca="1" si="13"/>
        <v>16</v>
      </c>
      <c r="F186">
        <f ca="1">IF(Tafla1[[#This Row],[Raðtala]]&gt;MAX(Nafnalisti!$S$4:$S$425),"",OFFSET(Nafnalisti!$B$3,MATCH(Tafla1[[#This Row],[Raðtala]],Nafnalisti!$S$4:$S$425,0),13))</f>
        <v>5</v>
      </c>
      <c r="G186">
        <v>185</v>
      </c>
    </row>
    <row r="187" spans="1:7" x14ac:dyDescent="0.2">
      <c r="A187">
        <f ca="1">IF(Tafla1[[#This Row],[Raðtala]]&gt;MAX(Nafnalisti!$S$4:$S$425),"",OFFSET(Nafnalisti!$B$3,MATCH(Tafla1[[#This Row],[Raðtala]],Nafnalisti!$S$4:$S$425,0),-1))</f>
        <v>63</v>
      </c>
      <c r="B187" t="str">
        <f ca="1">IF(Tafla1[[#This Row],[Raðtala]]&gt;MAX(Nafnalisti!$S$4:$S$425),"",OFFSET(Nafnalisti!$B$3,MATCH(Tafla1[[#This Row],[Raðtala]],Nafnalisti!$S$4:$S$425,0),0))</f>
        <v>Óliver Hlynsson</v>
      </c>
      <c r="C187">
        <f ca="1">IF(Tafla1[[#This Row],[Raðtala]]&gt;MAX(Nafnalisti!$S$4:$S$425),"",OFFSET(Nafnalisti!$B$3,MATCH(Tafla1[[#This Row],[Raðtala]],Nafnalisti!$S$4:$S$425,0),1))</f>
        <v>300.00009999999997</v>
      </c>
      <c r="D187" s="28">
        <f t="shared" ca="1" si="12"/>
        <v>5300.0006969888136</v>
      </c>
      <c r="E187">
        <f t="shared" ca="1" si="13"/>
        <v>10</v>
      </c>
      <c r="F187">
        <f ca="1">IF(Tafla1[[#This Row],[Raðtala]]&gt;MAX(Nafnalisti!$S$4:$S$425),"",OFFSET(Nafnalisti!$B$3,MATCH(Tafla1[[#This Row],[Raðtala]],Nafnalisti!$S$4:$S$425,0),13))</f>
        <v>5</v>
      </c>
      <c r="G187">
        <v>186</v>
      </c>
    </row>
    <row r="188" spans="1:7" x14ac:dyDescent="0.2">
      <c r="A188">
        <f ca="1">IF(Tafla1[[#This Row],[Raðtala]]&gt;MAX(Nafnalisti!$S$4:$S$425),"",OFFSET(Nafnalisti!$B$3,MATCH(Tafla1[[#This Row],[Raðtala]],Nafnalisti!$S$4:$S$425,0),-1))</f>
        <v>63</v>
      </c>
      <c r="B188" t="str">
        <f ca="1">IF(Tafla1[[#This Row],[Raðtala]]&gt;MAX(Nafnalisti!$S$4:$S$425),"",OFFSET(Nafnalisti!$B$3,MATCH(Tafla1[[#This Row],[Raðtala]],Nafnalisti!$S$4:$S$425,0),0))</f>
        <v>Trausti Elísson</v>
      </c>
      <c r="C188">
        <f ca="1">IF(Tafla1[[#This Row],[Raðtala]]&gt;MAX(Nafnalisti!$S$4:$S$425),"",OFFSET(Nafnalisti!$B$3,MATCH(Tafla1[[#This Row],[Raðtala]],Nafnalisti!$S$4:$S$425,0),1))</f>
        <v>250.0001</v>
      </c>
      <c r="D188" s="28">
        <f t="shared" ca="1" si="12"/>
        <v>6250.0010747693605</v>
      </c>
      <c r="E188">
        <f t="shared" ca="1" si="13"/>
        <v>115</v>
      </c>
      <c r="F188">
        <f ca="1">IF(Tafla1[[#This Row],[Raðtala]]&gt;MAX(Nafnalisti!$S$4:$S$425),"",OFFSET(Nafnalisti!$B$3,MATCH(Tafla1[[#This Row],[Raðtala]],Nafnalisti!$S$4:$S$425,0),13))</f>
        <v>4</v>
      </c>
      <c r="G188">
        <v>187</v>
      </c>
    </row>
    <row r="189" spans="1:7" x14ac:dyDescent="0.2">
      <c r="A189">
        <f ca="1">IF(Tafla1[[#This Row],[Raðtala]]&gt;MAX(Nafnalisti!$S$4:$S$425),"",OFFSET(Nafnalisti!$B$3,MATCH(Tafla1[[#This Row],[Raðtala]],Nafnalisti!$S$4:$S$425,0),-1))</f>
        <v>63</v>
      </c>
      <c r="B189" t="str">
        <f ca="1">IF(Tafla1[[#This Row],[Raðtala]]&gt;MAX(Nafnalisti!$S$4:$S$425),"",OFFSET(Nafnalisti!$B$3,MATCH(Tafla1[[#This Row],[Raðtala]],Nafnalisti!$S$4:$S$425,0),0))</f>
        <v>Valur Guðnason</v>
      </c>
      <c r="C189">
        <f ca="1">IF(Tafla1[[#This Row],[Raðtala]]&gt;MAX(Nafnalisti!$S$4:$S$425),"",OFFSET(Nafnalisti!$B$3,MATCH(Tafla1[[#This Row],[Raðtala]],Nafnalisti!$S$4:$S$425,0),1))</f>
        <v>312.00009999999997</v>
      </c>
      <c r="D189" s="28">
        <f t="shared" ca="1" si="12"/>
        <v>5312.0003503909929</v>
      </c>
      <c r="E189">
        <f t="shared" ca="1" si="13"/>
        <v>56</v>
      </c>
      <c r="F189">
        <f ca="1">IF(Tafla1[[#This Row],[Raðtala]]&gt;MAX(Nafnalisti!$S$4:$S$425),"",OFFSET(Nafnalisti!$B$3,MATCH(Tafla1[[#This Row],[Raðtala]],Nafnalisti!$S$4:$S$425,0),13))</f>
        <v>5</v>
      </c>
      <c r="G189">
        <v>188</v>
      </c>
    </row>
    <row r="190" spans="1:7" x14ac:dyDescent="0.2">
      <c r="A190">
        <f ca="1">IF(Tafla1[[#This Row],[Raðtala]]&gt;MAX(Nafnalisti!$S$4:$S$425),"",OFFSET(Nafnalisti!$B$3,MATCH(Tafla1[[#This Row],[Raðtala]],Nafnalisti!$S$4:$S$425,0),-1))</f>
        <v>65</v>
      </c>
      <c r="B190" t="str">
        <f ca="1">IF(Tafla1[[#This Row],[Raðtala]]&gt;MAX(Nafnalisti!$S$4:$S$425),"",OFFSET(Nafnalisti!$B$3,MATCH(Tafla1[[#This Row],[Raðtala]],Nafnalisti!$S$4:$S$425,0),0))</f>
        <v>Ásgeir Ingvason</v>
      </c>
      <c r="C190">
        <f ca="1">IF(Tafla1[[#This Row],[Raðtala]]&gt;MAX(Nafnalisti!$S$4:$S$425),"",OFFSET(Nafnalisti!$B$3,MATCH(Tafla1[[#This Row],[Raðtala]],Nafnalisti!$S$4:$S$425,0),1))</f>
        <v>308.00009999999997</v>
      </c>
      <c r="D190" s="28">
        <f t="shared" ca="1" si="12"/>
        <v>5308.0010234045012</v>
      </c>
      <c r="E190">
        <f t="shared" ca="1" si="13"/>
        <v>37</v>
      </c>
      <c r="F190">
        <f ca="1">IF(Tafla1[[#This Row],[Raðtala]]&gt;MAX(Nafnalisti!$S$4:$S$425),"",OFFSET(Nafnalisti!$B$3,MATCH(Tafla1[[#This Row],[Raðtala]],Nafnalisti!$S$4:$S$425,0),13))</f>
        <v>5</v>
      </c>
      <c r="G190">
        <v>189</v>
      </c>
    </row>
    <row r="191" spans="1:7" x14ac:dyDescent="0.2">
      <c r="A191">
        <f ca="1">IF(Tafla1[[#This Row],[Raðtala]]&gt;MAX(Nafnalisti!$S$4:$S$425),"",OFFSET(Nafnalisti!$B$3,MATCH(Tafla1[[#This Row],[Raðtala]],Nafnalisti!$S$4:$S$425,0),-1))</f>
        <v>65</v>
      </c>
      <c r="B191" t="str">
        <f ca="1">IF(Tafla1[[#This Row],[Raðtala]]&gt;MAX(Nafnalisti!$S$4:$S$425),"",OFFSET(Nafnalisti!$B$3,MATCH(Tafla1[[#This Row],[Raðtala]],Nafnalisti!$S$4:$S$425,0),0))</f>
        <v>Ásgeir Norðdahl Ólafsson</v>
      </c>
      <c r="C191">
        <f ca="1">IF(Tafla1[[#This Row],[Raðtala]]&gt;MAX(Nafnalisti!$S$4:$S$425),"",OFFSET(Nafnalisti!$B$3,MATCH(Tafla1[[#This Row],[Raðtala]],Nafnalisti!$S$4:$S$425,0),1))</f>
        <v>317.00009999999997</v>
      </c>
      <c r="D191" s="28">
        <f t="shared" ca="1" si="12"/>
        <v>5317.0001135645398</v>
      </c>
      <c r="E191">
        <f t="shared" ca="1" si="13"/>
        <v>71</v>
      </c>
      <c r="F191">
        <f ca="1">IF(Tafla1[[#This Row],[Raðtala]]&gt;MAX(Nafnalisti!$S$4:$S$425),"",OFFSET(Nafnalisti!$B$3,MATCH(Tafla1[[#This Row],[Raðtala]],Nafnalisti!$S$4:$S$425,0),13))</f>
        <v>5</v>
      </c>
      <c r="G191">
        <v>190</v>
      </c>
    </row>
    <row r="192" spans="1:7" x14ac:dyDescent="0.2">
      <c r="A192">
        <f ca="1">IF(Tafla1[[#This Row],[Raðtala]]&gt;MAX(Nafnalisti!$S$4:$S$425),"",OFFSET(Nafnalisti!$B$3,MATCH(Tafla1[[#This Row],[Raðtala]],Nafnalisti!$S$4:$S$425,0),-1))</f>
        <v>65</v>
      </c>
      <c r="B192" t="str">
        <f ca="1">IF(Tafla1[[#This Row],[Raðtala]]&gt;MAX(Nafnalisti!$S$4:$S$425),"",OFFSET(Nafnalisti!$B$3,MATCH(Tafla1[[#This Row],[Raðtala]],Nafnalisti!$S$4:$S$425,0),0))</f>
        <v>Einar Z. Ágústsson</v>
      </c>
      <c r="C192">
        <f ca="1">IF(Tafla1[[#This Row],[Raðtala]]&gt;MAX(Nafnalisti!$S$4:$S$425),"",OFFSET(Nafnalisti!$B$3,MATCH(Tafla1[[#This Row],[Raðtala]],Nafnalisti!$S$4:$S$425,0),1))</f>
        <v>327.00009999999997</v>
      </c>
      <c r="D192" s="28">
        <f t="shared" ca="1" si="12"/>
        <v>5327.0001416803616</v>
      </c>
      <c r="E192">
        <f t="shared" ca="1" si="13"/>
        <v>91</v>
      </c>
      <c r="F192">
        <f ca="1">IF(Tafla1[[#This Row],[Raðtala]]&gt;MAX(Nafnalisti!$S$4:$S$425),"",OFFSET(Nafnalisti!$B$3,MATCH(Tafla1[[#This Row],[Raðtala]],Nafnalisti!$S$4:$S$425,0),13))</f>
        <v>5</v>
      </c>
      <c r="G192">
        <v>191</v>
      </c>
    </row>
    <row r="193" spans="1:7" x14ac:dyDescent="0.2">
      <c r="A193">
        <f ca="1">IF(Tafla1[[#This Row],[Raðtala]]&gt;MAX(Nafnalisti!$S$4:$S$425),"",OFFSET(Nafnalisti!$B$3,MATCH(Tafla1[[#This Row],[Raðtala]],Nafnalisti!$S$4:$S$425,0),-1))</f>
        <v>65</v>
      </c>
      <c r="B193" t="str">
        <f ca="1">IF(Tafla1[[#This Row],[Raðtala]]&gt;MAX(Nafnalisti!$S$4:$S$425),"",OFFSET(Nafnalisti!$B$3,MATCH(Tafla1[[#This Row],[Raðtala]],Nafnalisti!$S$4:$S$425,0),0))</f>
        <v>Elliði Norðdahl Ólafsson</v>
      </c>
      <c r="C193">
        <f ca="1">IF(Tafla1[[#This Row],[Raðtala]]&gt;MAX(Nafnalisti!$S$4:$S$425),"",OFFSET(Nafnalisti!$B$3,MATCH(Tafla1[[#This Row],[Raðtala]],Nafnalisti!$S$4:$S$425,0),1))</f>
        <v>310.00009999999997</v>
      </c>
      <c r="D193" s="28">
        <f t="shared" ca="1" si="12"/>
        <v>5310.0001915138791</v>
      </c>
      <c r="E193">
        <f t="shared" ca="1" si="13"/>
        <v>44</v>
      </c>
      <c r="F193">
        <f ca="1">IF(Tafla1[[#This Row],[Raðtala]]&gt;MAX(Nafnalisti!$S$4:$S$425),"",OFFSET(Nafnalisti!$B$3,MATCH(Tafla1[[#This Row],[Raðtala]],Nafnalisti!$S$4:$S$425,0),13))</f>
        <v>5</v>
      </c>
      <c r="G193">
        <v>192</v>
      </c>
    </row>
    <row r="194" spans="1:7" x14ac:dyDescent="0.2">
      <c r="A194">
        <f ca="1">IF(Tafla1[[#This Row],[Raðtala]]&gt;MAX(Nafnalisti!$S$4:$S$425),"",OFFSET(Nafnalisti!$B$3,MATCH(Tafla1[[#This Row],[Raðtala]],Nafnalisti!$S$4:$S$425,0),-1))</f>
        <v>70</v>
      </c>
      <c r="B194" t="str">
        <f ca="1">IF(Tafla1[[#This Row],[Raðtala]]&gt;MAX(Nafnalisti!$S$4:$S$425),"",OFFSET(Nafnalisti!$B$3,MATCH(Tafla1[[#This Row],[Raðtala]],Nafnalisti!$S$4:$S$425,0),0))</f>
        <v>Hilmar Jónsson</v>
      </c>
      <c r="C194">
        <f ca="1">IF(Tafla1[[#This Row],[Raðtala]]&gt;MAX(Nafnalisti!$S$4:$S$425),"",OFFSET(Nafnalisti!$B$3,MATCH(Tafla1[[#This Row],[Raðtala]],Nafnalisti!$S$4:$S$425,0),1))</f>
        <v>312.00009999999997</v>
      </c>
      <c r="D194" s="28">
        <f t="shared" ca="1" si="12"/>
        <v>5312.0008896879408</v>
      </c>
      <c r="E194">
        <f t="shared" ca="1" si="13"/>
        <v>58</v>
      </c>
      <c r="F194">
        <f ca="1">IF(Tafla1[[#This Row],[Raðtala]]&gt;MAX(Nafnalisti!$S$4:$S$425),"",OFFSET(Nafnalisti!$B$3,MATCH(Tafla1[[#This Row],[Raðtala]],Nafnalisti!$S$4:$S$425,0),13))</f>
        <v>5</v>
      </c>
      <c r="G194">
        <v>193</v>
      </c>
    </row>
    <row r="195" spans="1:7" x14ac:dyDescent="0.2">
      <c r="A195">
        <f ca="1">IF(Tafla1[[#This Row],[Raðtala]]&gt;MAX(Nafnalisti!$S$4:$S$425),"",OFFSET(Nafnalisti!$B$3,MATCH(Tafla1[[#This Row],[Raðtala]],Nafnalisti!$S$4:$S$425,0),-1))</f>
        <v>70</v>
      </c>
      <c r="B195" t="str">
        <f ca="1">IF(Tafla1[[#This Row],[Raðtala]]&gt;MAX(Nafnalisti!$S$4:$S$425),"",OFFSET(Nafnalisti!$B$3,MATCH(Tafla1[[#This Row],[Raðtala]],Nafnalisti!$S$4:$S$425,0),0))</f>
        <v>Halldór Jónasson</v>
      </c>
      <c r="C195">
        <f ca="1">IF(Tafla1[[#This Row],[Raðtala]]&gt;MAX(Nafnalisti!$S$4:$S$425),"",OFFSET(Nafnalisti!$B$3,MATCH(Tafla1[[#This Row],[Raðtala]],Nafnalisti!$S$4:$S$425,0),1))</f>
        <v>334.00009999999997</v>
      </c>
      <c r="D195" s="28">
        <f t="shared" ca="1" si="12"/>
        <v>5334.0008220711043</v>
      </c>
      <c r="E195">
        <f t="shared" ca="1" si="13"/>
        <v>98</v>
      </c>
      <c r="F195">
        <f ca="1">IF(Tafla1[[#This Row],[Raðtala]]&gt;MAX(Nafnalisti!$S$4:$S$425),"",OFFSET(Nafnalisti!$B$3,MATCH(Tafla1[[#This Row],[Raðtala]],Nafnalisti!$S$4:$S$425,0),13))</f>
        <v>5</v>
      </c>
      <c r="G195">
        <v>194</v>
      </c>
    </row>
    <row r="196" spans="1:7" x14ac:dyDescent="0.2">
      <c r="A196">
        <f ca="1">IF(Tafla1[[#This Row],[Raðtala]]&gt;MAX(Nafnalisti!$S$4:$S$425),"",OFFSET(Nafnalisti!$B$3,MATCH(Tafla1[[#This Row],[Raðtala]],Nafnalisti!$S$4:$S$425,0),-1))</f>
        <v>70</v>
      </c>
      <c r="B196" t="str">
        <f ca="1">IF(Tafla1[[#This Row],[Raðtala]]&gt;MAX(Nafnalisti!$S$4:$S$425),"",OFFSET(Nafnalisti!$B$3,MATCH(Tafla1[[#This Row],[Raðtala]],Nafnalisti!$S$4:$S$425,0),0))</f>
        <v>Sigurjón Einarsson</v>
      </c>
      <c r="C196">
        <f ca="1">IF(Tafla1[[#This Row],[Raðtala]]&gt;MAX(Nafnalisti!$S$4:$S$425),"",OFFSET(Nafnalisti!$B$3,MATCH(Tafla1[[#This Row],[Raðtala]],Nafnalisti!$S$4:$S$425,0),1))</f>
        <v>306.00009999999997</v>
      </c>
      <c r="D196" s="28">
        <f t="shared" ref="D196:D259" ca="1" si="14">IF(C196="","",10000-(F196*1000)+C196+RAND()/1000)</f>
        <v>5306.000813246832</v>
      </c>
      <c r="E196">
        <f t="shared" ref="E196:E259" ca="1" si="15">IF(C196="","",_xlfn.RANK.EQ($D196,$D$2:$D$423,1))</f>
        <v>27</v>
      </c>
      <c r="F196">
        <f ca="1">IF(Tafla1[[#This Row],[Raðtala]]&gt;MAX(Nafnalisti!$S$4:$S$425),"",OFFSET(Nafnalisti!$B$3,MATCH(Tafla1[[#This Row],[Raðtala]],Nafnalisti!$S$4:$S$425,0),13))</f>
        <v>5</v>
      </c>
      <c r="G196">
        <v>195</v>
      </c>
    </row>
    <row r="197" spans="1:7" x14ac:dyDescent="0.2">
      <c r="A197">
        <f ca="1">IF(Tafla1[[#This Row],[Raðtala]]&gt;MAX(Nafnalisti!$S$4:$S$425),"",OFFSET(Nafnalisti!$B$3,MATCH(Tafla1[[#This Row],[Raðtala]],Nafnalisti!$S$4:$S$425,0),-1))</f>
        <v>70</v>
      </c>
      <c r="B197" t="str">
        <f ca="1">IF(Tafla1[[#This Row],[Raðtala]]&gt;MAX(Nafnalisti!$S$4:$S$425),"",OFFSET(Nafnalisti!$B$3,MATCH(Tafla1[[#This Row],[Raðtala]],Nafnalisti!$S$4:$S$425,0),0))</f>
        <v>Þorbjörn Guðmundsson</v>
      </c>
      <c r="C197">
        <f ca="1">IF(Tafla1[[#This Row],[Raðtala]]&gt;MAX(Nafnalisti!$S$4:$S$425),"",OFFSET(Nafnalisti!$B$3,MATCH(Tafla1[[#This Row],[Raðtala]],Nafnalisti!$S$4:$S$425,0),1))</f>
        <v>323.00009999999997</v>
      </c>
      <c r="D197" s="28">
        <f t="shared" ca="1" si="14"/>
        <v>5323.0004539998308</v>
      </c>
      <c r="E197">
        <f t="shared" ca="1" si="15"/>
        <v>85</v>
      </c>
      <c r="F197">
        <f ca="1">IF(Tafla1[[#This Row],[Raðtala]]&gt;MAX(Nafnalisti!$S$4:$S$425),"",OFFSET(Nafnalisti!$B$3,MATCH(Tafla1[[#This Row],[Raðtala]],Nafnalisti!$S$4:$S$425,0),13))</f>
        <v>5</v>
      </c>
      <c r="G197">
        <v>196</v>
      </c>
    </row>
    <row r="198" spans="1:7" x14ac:dyDescent="0.2">
      <c r="A198" t="str">
        <f ca="1">IF(Tafla1[[#This Row],[Raðtala]]&gt;MAX(Nafnalisti!$S$4:$S$425),"",OFFSET(Nafnalisti!$B$3,MATCH(Tafla1[[#This Row],[Raðtala]],Nafnalisti!$S$4:$S$425,0),-1))</f>
        <v/>
      </c>
      <c r="B198" t="str">
        <f ca="1">IF(Tafla1[[#This Row],[Raðtala]]&gt;MAX(Nafnalisti!$S$4:$S$425),"",OFFSET(Nafnalisti!$B$3,MATCH(Tafla1[[#This Row],[Raðtala]],Nafnalisti!$S$4:$S$425,0),0))</f>
        <v/>
      </c>
      <c r="C198" t="str">
        <f ca="1">IF(Tafla1[[#This Row],[Raðtala]]&gt;MAX(Nafnalisti!$S$4:$S$425),"",OFFSET(Nafnalisti!$B$3,MATCH(Tafla1[[#This Row],[Raðtala]],Nafnalisti!$S$4:$S$425,0),1))</f>
        <v/>
      </c>
      <c r="D198" s="28" t="str">
        <f t="shared" ca="1" si="14"/>
        <v/>
      </c>
      <c r="E198" t="str">
        <f t="shared" ca="1" si="15"/>
        <v/>
      </c>
      <c r="F198" t="str">
        <f ca="1">IF(Tafla1[[#This Row],[Raðtala]]&gt;MAX(Nafnalisti!$S$4:$S$425),"",OFFSET(Nafnalisti!$B$3,MATCH(Tafla1[[#This Row],[Raðtala]],Nafnalisti!$S$4:$S$425,0),13))</f>
        <v/>
      </c>
      <c r="G198">
        <v>197</v>
      </c>
    </row>
    <row r="199" spans="1:7" x14ac:dyDescent="0.2">
      <c r="A199" t="str">
        <f ca="1">IF(Tafla1[[#This Row],[Raðtala]]&gt;MAX(Nafnalisti!$S$4:$S$425),"",OFFSET(Nafnalisti!$B$3,MATCH(Tafla1[[#This Row],[Raðtala]],Nafnalisti!$S$4:$S$425,0),-1))</f>
        <v/>
      </c>
      <c r="B199" t="str">
        <f ca="1">IF(Tafla1[[#This Row],[Raðtala]]&gt;MAX(Nafnalisti!$S$4:$S$425),"",OFFSET(Nafnalisti!$B$3,MATCH(Tafla1[[#This Row],[Raðtala]],Nafnalisti!$S$4:$S$425,0),0))</f>
        <v/>
      </c>
      <c r="C199" t="str">
        <f ca="1">IF(Tafla1[[#This Row],[Raðtala]]&gt;MAX(Nafnalisti!$S$4:$S$425),"",OFFSET(Nafnalisti!$B$3,MATCH(Tafla1[[#This Row],[Raðtala]],Nafnalisti!$S$4:$S$425,0),1))</f>
        <v/>
      </c>
      <c r="D199" s="28" t="str">
        <f t="shared" ca="1" si="14"/>
        <v/>
      </c>
      <c r="E199" t="str">
        <f t="shared" ca="1" si="15"/>
        <v/>
      </c>
      <c r="F199" t="str">
        <f ca="1">IF(Tafla1[[#This Row],[Raðtala]]&gt;MAX(Nafnalisti!$S$4:$S$425),"",OFFSET(Nafnalisti!$B$3,MATCH(Tafla1[[#This Row],[Raðtala]],Nafnalisti!$S$4:$S$425,0),13))</f>
        <v/>
      </c>
      <c r="G199">
        <v>198</v>
      </c>
    </row>
    <row r="200" spans="1:7" x14ac:dyDescent="0.2">
      <c r="A200" t="str">
        <f ca="1">IF(Tafla1[[#This Row],[Raðtala]]&gt;MAX(Nafnalisti!$S$4:$S$425),"",OFFSET(Nafnalisti!$B$3,MATCH(Tafla1[[#This Row],[Raðtala]],Nafnalisti!$S$4:$S$425,0),-1))</f>
        <v/>
      </c>
      <c r="B200" t="str">
        <f ca="1">IF(Tafla1[[#This Row],[Raðtala]]&gt;MAX(Nafnalisti!$S$4:$S$425),"",OFFSET(Nafnalisti!$B$3,MATCH(Tafla1[[#This Row],[Raðtala]],Nafnalisti!$S$4:$S$425,0),0))</f>
        <v/>
      </c>
      <c r="C200" t="str">
        <f ca="1">IF(Tafla1[[#This Row],[Raðtala]]&gt;MAX(Nafnalisti!$S$4:$S$425),"",OFFSET(Nafnalisti!$B$3,MATCH(Tafla1[[#This Row],[Raðtala]],Nafnalisti!$S$4:$S$425,0),1))</f>
        <v/>
      </c>
      <c r="D200" s="28" t="str">
        <f t="shared" ca="1" si="14"/>
        <v/>
      </c>
      <c r="E200" t="str">
        <f t="shared" ca="1" si="15"/>
        <v/>
      </c>
      <c r="F200" t="str">
        <f ca="1">IF(Tafla1[[#This Row],[Raðtala]]&gt;MAX(Nafnalisti!$S$4:$S$425),"",OFFSET(Nafnalisti!$B$3,MATCH(Tafla1[[#This Row],[Raðtala]],Nafnalisti!$S$4:$S$425,0),13))</f>
        <v/>
      </c>
      <c r="G200">
        <v>199</v>
      </c>
    </row>
    <row r="201" spans="1:7" x14ac:dyDescent="0.2">
      <c r="A201" t="str">
        <f ca="1">IF(Tafla1[[#This Row],[Raðtala]]&gt;MAX(Nafnalisti!$S$4:$S$425),"",OFFSET(Nafnalisti!$B$3,MATCH(Tafla1[[#This Row],[Raðtala]],Nafnalisti!$S$4:$S$425,0),-1))</f>
        <v/>
      </c>
      <c r="B201" t="str">
        <f ca="1">IF(Tafla1[[#This Row],[Raðtala]]&gt;MAX(Nafnalisti!$S$4:$S$425),"",OFFSET(Nafnalisti!$B$3,MATCH(Tafla1[[#This Row],[Raðtala]],Nafnalisti!$S$4:$S$425,0),0))</f>
        <v/>
      </c>
      <c r="C201" t="str">
        <f ca="1">IF(Tafla1[[#This Row],[Raðtala]]&gt;MAX(Nafnalisti!$S$4:$S$425),"",OFFSET(Nafnalisti!$B$3,MATCH(Tafla1[[#This Row],[Raðtala]],Nafnalisti!$S$4:$S$425,0),1))</f>
        <v/>
      </c>
      <c r="D201" s="28" t="str">
        <f t="shared" ca="1" si="14"/>
        <v/>
      </c>
      <c r="E201" t="str">
        <f t="shared" ca="1" si="15"/>
        <v/>
      </c>
      <c r="F201" t="str">
        <f ca="1">IF(Tafla1[[#This Row],[Raðtala]]&gt;MAX(Nafnalisti!$S$4:$S$425),"",OFFSET(Nafnalisti!$B$3,MATCH(Tafla1[[#This Row],[Raðtala]],Nafnalisti!$S$4:$S$425,0),13))</f>
        <v/>
      </c>
      <c r="G201">
        <v>200</v>
      </c>
    </row>
    <row r="202" spans="1:7" x14ac:dyDescent="0.2">
      <c r="A202" t="str">
        <f ca="1">IF(Tafla1[[#This Row],[Raðtala]]&gt;MAX(Nafnalisti!$S$4:$S$425),"",OFFSET(Nafnalisti!$B$3,MATCH(Tafla1[[#This Row],[Raðtala]],Nafnalisti!$S$4:$S$425,0),-1))</f>
        <v/>
      </c>
      <c r="B202" t="str">
        <f ca="1">IF(Tafla1[[#This Row],[Raðtala]]&gt;MAX(Nafnalisti!$S$4:$S$425),"",OFFSET(Nafnalisti!$B$3,MATCH(Tafla1[[#This Row],[Raðtala]],Nafnalisti!$S$4:$S$425,0),0))</f>
        <v/>
      </c>
      <c r="C202" t="str">
        <f ca="1">IF(Tafla1[[#This Row],[Raðtala]]&gt;MAX(Nafnalisti!$S$4:$S$425),"",OFFSET(Nafnalisti!$B$3,MATCH(Tafla1[[#This Row],[Raðtala]],Nafnalisti!$S$4:$S$425,0),1))</f>
        <v/>
      </c>
      <c r="D202" s="28" t="str">
        <f t="shared" ca="1" si="14"/>
        <v/>
      </c>
      <c r="E202" t="str">
        <f t="shared" ca="1" si="15"/>
        <v/>
      </c>
      <c r="F202" t="str">
        <f ca="1">IF(Tafla1[[#This Row],[Raðtala]]&gt;MAX(Nafnalisti!$S$4:$S$425),"",OFFSET(Nafnalisti!$B$3,MATCH(Tafla1[[#This Row],[Raðtala]],Nafnalisti!$S$4:$S$425,0),13))</f>
        <v/>
      </c>
      <c r="G202">
        <v>201</v>
      </c>
    </row>
    <row r="203" spans="1:7" x14ac:dyDescent="0.2">
      <c r="A203" t="str">
        <f ca="1">IF(Tafla1[[#This Row],[Raðtala]]&gt;MAX(Nafnalisti!$S$4:$S$425),"",OFFSET(Nafnalisti!$B$3,MATCH(Tafla1[[#This Row],[Raðtala]],Nafnalisti!$S$4:$S$425,0),-1))</f>
        <v/>
      </c>
      <c r="B203" t="str">
        <f ca="1">IF(Tafla1[[#This Row],[Raðtala]]&gt;MAX(Nafnalisti!$S$4:$S$425),"",OFFSET(Nafnalisti!$B$3,MATCH(Tafla1[[#This Row],[Raðtala]],Nafnalisti!$S$4:$S$425,0),0))</f>
        <v/>
      </c>
      <c r="C203" t="str">
        <f ca="1">IF(Tafla1[[#This Row],[Raðtala]]&gt;MAX(Nafnalisti!$S$4:$S$425),"",OFFSET(Nafnalisti!$B$3,MATCH(Tafla1[[#This Row],[Raðtala]],Nafnalisti!$S$4:$S$425,0),1))</f>
        <v/>
      </c>
      <c r="D203" s="28" t="str">
        <f t="shared" ca="1" si="14"/>
        <v/>
      </c>
      <c r="E203" t="str">
        <f t="shared" ca="1" si="15"/>
        <v/>
      </c>
      <c r="F203" t="str">
        <f ca="1">IF(Tafla1[[#This Row],[Raðtala]]&gt;MAX(Nafnalisti!$S$4:$S$425),"",OFFSET(Nafnalisti!$B$3,MATCH(Tafla1[[#This Row],[Raðtala]],Nafnalisti!$S$4:$S$425,0),13))</f>
        <v/>
      </c>
      <c r="G203">
        <v>202</v>
      </c>
    </row>
    <row r="204" spans="1:7" x14ac:dyDescent="0.2">
      <c r="A204" t="str">
        <f ca="1">IF(Tafla1[[#This Row],[Raðtala]]&gt;MAX(Nafnalisti!$S$4:$S$425),"",OFFSET(Nafnalisti!$B$3,MATCH(Tafla1[[#This Row],[Raðtala]],Nafnalisti!$S$4:$S$425,0),-1))</f>
        <v/>
      </c>
      <c r="B204" t="str">
        <f ca="1">IF(Tafla1[[#This Row],[Raðtala]]&gt;MAX(Nafnalisti!$S$4:$S$425),"",OFFSET(Nafnalisti!$B$3,MATCH(Tafla1[[#This Row],[Raðtala]],Nafnalisti!$S$4:$S$425,0),0))</f>
        <v/>
      </c>
      <c r="C204" t="str">
        <f ca="1">IF(Tafla1[[#This Row],[Raðtala]]&gt;MAX(Nafnalisti!$S$4:$S$425),"",OFFSET(Nafnalisti!$B$3,MATCH(Tafla1[[#This Row],[Raðtala]],Nafnalisti!$S$4:$S$425,0),1))</f>
        <v/>
      </c>
      <c r="D204" s="28" t="str">
        <f t="shared" ca="1" si="14"/>
        <v/>
      </c>
      <c r="E204" t="str">
        <f t="shared" ca="1" si="15"/>
        <v/>
      </c>
      <c r="F204" t="str">
        <f ca="1">IF(Tafla1[[#This Row],[Raðtala]]&gt;MAX(Nafnalisti!$S$4:$S$425),"",OFFSET(Nafnalisti!$B$3,MATCH(Tafla1[[#This Row],[Raðtala]],Nafnalisti!$S$4:$S$425,0),13))</f>
        <v/>
      </c>
      <c r="G204">
        <v>203</v>
      </c>
    </row>
    <row r="205" spans="1:7" x14ac:dyDescent="0.2">
      <c r="A205" t="str">
        <f ca="1">IF(Tafla1[[#This Row],[Raðtala]]&gt;MAX(Nafnalisti!$S$4:$S$425),"",OFFSET(Nafnalisti!$B$3,MATCH(Tafla1[[#This Row],[Raðtala]],Nafnalisti!$S$4:$S$425,0),-1))</f>
        <v/>
      </c>
      <c r="B205" t="str">
        <f ca="1">IF(Tafla1[[#This Row],[Raðtala]]&gt;MAX(Nafnalisti!$S$4:$S$425),"",OFFSET(Nafnalisti!$B$3,MATCH(Tafla1[[#This Row],[Raðtala]],Nafnalisti!$S$4:$S$425,0),0))</f>
        <v/>
      </c>
      <c r="C205" t="str">
        <f ca="1">IF(Tafla1[[#This Row],[Raðtala]]&gt;MAX(Nafnalisti!$S$4:$S$425),"",OFFSET(Nafnalisti!$B$3,MATCH(Tafla1[[#This Row],[Raðtala]],Nafnalisti!$S$4:$S$425,0),1))</f>
        <v/>
      </c>
      <c r="D205" s="28" t="str">
        <f t="shared" ca="1" si="14"/>
        <v/>
      </c>
      <c r="E205" t="str">
        <f t="shared" ca="1" si="15"/>
        <v/>
      </c>
      <c r="F205" t="str">
        <f ca="1">IF(Tafla1[[#This Row],[Raðtala]]&gt;MAX(Nafnalisti!$S$4:$S$425),"",OFFSET(Nafnalisti!$B$3,MATCH(Tafla1[[#This Row],[Raðtala]],Nafnalisti!$S$4:$S$425,0),13))</f>
        <v/>
      </c>
      <c r="G205">
        <v>204</v>
      </c>
    </row>
    <row r="206" spans="1:7" x14ac:dyDescent="0.2">
      <c r="A206" t="str">
        <f ca="1">IF(Tafla1[[#This Row],[Raðtala]]&gt;MAX(Nafnalisti!$S$4:$S$425),"",OFFSET(Nafnalisti!$B$3,MATCH(Tafla1[[#This Row],[Raðtala]],Nafnalisti!$S$4:$S$425,0),-1))</f>
        <v/>
      </c>
      <c r="B206" t="str">
        <f ca="1">IF(Tafla1[[#This Row],[Raðtala]]&gt;MAX(Nafnalisti!$S$4:$S$425),"",OFFSET(Nafnalisti!$B$3,MATCH(Tafla1[[#This Row],[Raðtala]],Nafnalisti!$S$4:$S$425,0),0))</f>
        <v/>
      </c>
      <c r="C206" t="str">
        <f ca="1">IF(Tafla1[[#This Row],[Raðtala]]&gt;MAX(Nafnalisti!$S$4:$S$425),"",OFFSET(Nafnalisti!$B$3,MATCH(Tafla1[[#This Row],[Raðtala]],Nafnalisti!$S$4:$S$425,0),1))</f>
        <v/>
      </c>
      <c r="D206" s="28" t="str">
        <f t="shared" ca="1" si="14"/>
        <v/>
      </c>
      <c r="E206" t="str">
        <f t="shared" ca="1" si="15"/>
        <v/>
      </c>
      <c r="F206" t="str">
        <f ca="1">IF(Tafla1[[#This Row],[Raðtala]]&gt;MAX(Nafnalisti!$S$4:$S$425),"",OFFSET(Nafnalisti!$B$3,MATCH(Tafla1[[#This Row],[Raðtala]],Nafnalisti!$S$4:$S$425,0),13))</f>
        <v/>
      </c>
      <c r="G206">
        <v>205</v>
      </c>
    </row>
    <row r="207" spans="1:7" x14ac:dyDescent="0.2">
      <c r="A207" t="str">
        <f ca="1">IF(Tafla1[[#This Row],[Raðtala]]&gt;MAX(Nafnalisti!$S$4:$S$425),"",OFFSET(Nafnalisti!$B$3,MATCH(Tafla1[[#This Row],[Raðtala]],Nafnalisti!$S$4:$S$425,0),-1))</f>
        <v/>
      </c>
      <c r="B207" t="str">
        <f ca="1">IF(Tafla1[[#This Row],[Raðtala]]&gt;MAX(Nafnalisti!$S$4:$S$425),"",OFFSET(Nafnalisti!$B$3,MATCH(Tafla1[[#This Row],[Raðtala]],Nafnalisti!$S$4:$S$425,0),0))</f>
        <v/>
      </c>
      <c r="C207" t="str">
        <f ca="1">IF(Tafla1[[#This Row],[Raðtala]]&gt;MAX(Nafnalisti!$S$4:$S$425),"",OFFSET(Nafnalisti!$B$3,MATCH(Tafla1[[#This Row],[Raðtala]],Nafnalisti!$S$4:$S$425,0),1))</f>
        <v/>
      </c>
      <c r="D207" s="28" t="str">
        <f t="shared" ca="1" si="14"/>
        <v/>
      </c>
      <c r="E207" t="str">
        <f t="shared" ca="1" si="15"/>
        <v/>
      </c>
      <c r="F207" t="str">
        <f ca="1">IF(Tafla1[[#This Row],[Raðtala]]&gt;MAX(Nafnalisti!$S$4:$S$425),"",OFFSET(Nafnalisti!$B$3,MATCH(Tafla1[[#This Row],[Raðtala]],Nafnalisti!$S$4:$S$425,0),13))</f>
        <v/>
      </c>
      <c r="G207">
        <v>206</v>
      </c>
    </row>
    <row r="208" spans="1:7" x14ac:dyDescent="0.2">
      <c r="A208" t="str">
        <f ca="1">IF(Tafla1[[#This Row],[Raðtala]]&gt;MAX(Nafnalisti!$S$4:$S$425),"",OFFSET(Nafnalisti!$B$3,MATCH(Tafla1[[#This Row],[Raðtala]],Nafnalisti!$S$4:$S$425,0),-1))</f>
        <v/>
      </c>
      <c r="B208" t="str">
        <f ca="1">IF(Tafla1[[#This Row],[Raðtala]]&gt;MAX(Nafnalisti!$S$4:$S$425),"",OFFSET(Nafnalisti!$B$3,MATCH(Tafla1[[#This Row],[Raðtala]],Nafnalisti!$S$4:$S$425,0),0))</f>
        <v/>
      </c>
      <c r="C208" t="str">
        <f ca="1">IF(Tafla1[[#This Row],[Raðtala]]&gt;MAX(Nafnalisti!$S$4:$S$425),"",OFFSET(Nafnalisti!$B$3,MATCH(Tafla1[[#This Row],[Raðtala]],Nafnalisti!$S$4:$S$425,0),1))</f>
        <v/>
      </c>
      <c r="D208" s="28" t="str">
        <f t="shared" ca="1" si="14"/>
        <v/>
      </c>
      <c r="E208" t="str">
        <f t="shared" ca="1" si="15"/>
        <v/>
      </c>
      <c r="F208" t="str">
        <f ca="1">IF(Tafla1[[#This Row],[Raðtala]]&gt;MAX(Nafnalisti!$S$4:$S$425),"",OFFSET(Nafnalisti!$B$3,MATCH(Tafla1[[#This Row],[Raðtala]],Nafnalisti!$S$4:$S$425,0),13))</f>
        <v/>
      </c>
      <c r="G208">
        <v>207</v>
      </c>
    </row>
    <row r="209" spans="1:7" x14ac:dyDescent="0.2">
      <c r="A209" t="str">
        <f ca="1">IF(Tafla1[[#This Row],[Raðtala]]&gt;MAX(Nafnalisti!$S$4:$S$425),"",OFFSET(Nafnalisti!$B$3,MATCH(Tafla1[[#This Row],[Raðtala]],Nafnalisti!$S$4:$S$425,0),-1))</f>
        <v/>
      </c>
      <c r="B209" t="str">
        <f ca="1">IF(Tafla1[[#This Row],[Raðtala]]&gt;MAX(Nafnalisti!$S$4:$S$425),"",OFFSET(Nafnalisti!$B$3,MATCH(Tafla1[[#This Row],[Raðtala]],Nafnalisti!$S$4:$S$425,0),0))</f>
        <v/>
      </c>
      <c r="C209" t="str">
        <f ca="1">IF(Tafla1[[#This Row],[Raðtala]]&gt;MAX(Nafnalisti!$S$4:$S$425),"",OFFSET(Nafnalisti!$B$3,MATCH(Tafla1[[#This Row],[Raðtala]],Nafnalisti!$S$4:$S$425,0),1))</f>
        <v/>
      </c>
      <c r="D209" s="28" t="str">
        <f t="shared" ca="1" si="14"/>
        <v/>
      </c>
      <c r="E209" t="str">
        <f t="shared" ca="1" si="15"/>
        <v/>
      </c>
      <c r="F209" t="str">
        <f ca="1">IF(Tafla1[[#This Row],[Raðtala]]&gt;MAX(Nafnalisti!$S$4:$S$425),"",OFFSET(Nafnalisti!$B$3,MATCH(Tafla1[[#This Row],[Raðtala]],Nafnalisti!$S$4:$S$425,0),13))</f>
        <v/>
      </c>
      <c r="G209">
        <v>208</v>
      </c>
    </row>
    <row r="210" spans="1:7" x14ac:dyDescent="0.2">
      <c r="A210" t="str">
        <f ca="1">IF(Tafla1[[#This Row],[Raðtala]]&gt;MAX(Nafnalisti!$S$4:$S$425),"",OFFSET(Nafnalisti!$B$3,MATCH(Tafla1[[#This Row],[Raðtala]],Nafnalisti!$S$4:$S$425,0),-1))</f>
        <v/>
      </c>
      <c r="B210" t="str">
        <f ca="1">IF(Tafla1[[#This Row],[Raðtala]]&gt;MAX(Nafnalisti!$S$4:$S$425),"",OFFSET(Nafnalisti!$B$3,MATCH(Tafla1[[#This Row],[Raðtala]],Nafnalisti!$S$4:$S$425,0),0))</f>
        <v/>
      </c>
      <c r="C210" t="str">
        <f ca="1">IF(Tafla1[[#This Row],[Raðtala]]&gt;MAX(Nafnalisti!$S$4:$S$425),"",OFFSET(Nafnalisti!$B$3,MATCH(Tafla1[[#This Row],[Raðtala]],Nafnalisti!$S$4:$S$425,0),1))</f>
        <v/>
      </c>
      <c r="D210" s="28" t="str">
        <f t="shared" ca="1" si="14"/>
        <v/>
      </c>
      <c r="E210" t="str">
        <f t="shared" ca="1" si="15"/>
        <v/>
      </c>
      <c r="F210" t="str">
        <f ca="1">IF(Tafla1[[#This Row],[Raðtala]]&gt;MAX(Nafnalisti!$S$4:$S$425),"",OFFSET(Nafnalisti!$B$3,MATCH(Tafla1[[#This Row],[Raðtala]],Nafnalisti!$S$4:$S$425,0),13))</f>
        <v/>
      </c>
      <c r="G210">
        <v>209</v>
      </c>
    </row>
    <row r="211" spans="1:7" x14ac:dyDescent="0.2">
      <c r="A211" t="str">
        <f ca="1">IF(Tafla1[[#This Row],[Raðtala]]&gt;MAX(Nafnalisti!$S$4:$S$425),"",OFFSET(Nafnalisti!$B$3,MATCH(Tafla1[[#This Row],[Raðtala]],Nafnalisti!$S$4:$S$425,0),-1))</f>
        <v/>
      </c>
      <c r="B211" t="str">
        <f ca="1">IF(Tafla1[[#This Row],[Raðtala]]&gt;MAX(Nafnalisti!$S$4:$S$425),"",OFFSET(Nafnalisti!$B$3,MATCH(Tafla1[[#This Row],[Raðtala]],Nafnalisti!$S$4:$S$425,0),0))</f>
        <v/>
      </c>
      <c r="C211" t="str">
        <f ca="1">IF(Tafla1[[#This Row],[Raðtala]]&gt;MAX(Nafnalisti!$S$4:$S$425),"",OFFSET(Nafnalisti!$B$3,MATCH(Tafla1[[#This Row],[Raðtala]],Nafnalisti!$S$4:$S$425,0),1))</f>
        <v/>
      </c>
      <c r="D211" s="28" t="str">
        <f t="shared" ca="1" si="14"/>
        <v/>
      </c>
      <c r="E211" t="str">
        <f t="shared" ca="1" si="15"/>
        <v/>
      </c>
      <c r="F211" t="str">
        <f ca="1">IF(Tafla1[[#This Row],[Raðtala]]&gt;MAX(Nafnalisti!$S$4:$S$425),"",OFFSET(Nafnalisti!$B$3,MATCH(Tafla1[[#This Row],[Raðtala]],Nafnalisti!$S$4:$S$425,0),13))</f>
        <v/>
      </c>
      <c r="G211">
        <v>210</v>
      </c>
    </row>
    <row r="212" spans="1:7" x14ac:dyDescent="0.2">
      <c r="A212" t="str">
        <f ca="1">IF(Tafla1[[#This Row],[Raðtala]]&gt;MAX(Nafnalisti!$S$4:$S$425),"",OFFSET(Nafnalisti!$B$3,MATCH(Tafla1[[#This Row],[Raðtala]],Nafnalisti!$S$4:$S$425,0),-1))</f>
        <v/>
      </c>
      <c r="B212" t="str">
        <f ca="1">IF(Tafla1[[#This Row],[Raðtala]]&gt;MAX(Nafnalisti!$S$4:$S$425),"",OFFSET(Nafnalisti!$B$3,MATCH(Tafla1[[#This Row],[Raðtala]],Nafnalisti!$S$4:$S$425,0),0))</f>
        <v/>
      </c>
      <c r="C212" t="str">
        <f ca="1">IF(Tafla1[[#This Row],[Raðtala]]&gt;MAX(Nafnalisti!$S$4:$S$425),"",OFFSET(Nafnalisti!$B$3,MATCH(Tafla1[[#This Row],[Raðtala]],Nafnalisti!$S$4:$S$425,0),1))</f>
        <v/>
      </c>
      <c r="D212" s="28" t="str">
        <f t="shared" ca="1" si="14"/>
        <v/>
      </c>
      <c r="E212" t="str">
        <f t="shared" ca="1" si="15"/>
        <v/>
      </c>
      <c r="F212" t="str">
        <f ca="1">IF(Tafla1[[#This Row],[Raðtala]]&gt;MAX(Nafnalisti!$S$4:$S$425),"",OFFSET(Nafnalisti!$B$3,MATCH(Tafla1[[#This Row],[Raðtala]],Nafnalisti!$S$4:$S$425,0),13))</f>
        <v/>
      </c>
      <c r="G212">
        <v>211</v>
      </c>
    </row>
    <row r="213" spans="1:7" x14ac:dyDescent="0.2">
      <c r="A213" t="str">
        <f ca="1">IF(Tafla1[[#This Row],[Raðtala]]&gt;MAX(Nafnalisti!$S$4:$S$425),"",OFFSET(Nafnalisti!$B$3,MATCH(Tafla1[[#This Row],[Raðtala]],Nafnalisti!$S$4:$S$425,0),-1))</f>
        <v/>
      </c>
      <c r="B213" t="str">
        <f ca="1">IF(Tafla1[[#This Row],[Raðtala]]&gt;MAX(Nafnalisti!$S$4:$S$425),"",OFFSET(Nafnalisti!$B$3,MATCH(Tafla1[[#This Row],[Raðtala]],Nafnalisti!$S$4:$S$425,0),0))</f>
        <v/>
      </c>
      <c r="C213" t="str">
        <f ca="1">IF(Tafla1[[#This Row],[Raðtala]]&gt;MAX(Nafnalisti!$S$4:$S$425),"",OFFSET(Nafnalisti!$B$3,MATCH(Tafla1[[#This Row],[Raðtala]],Nafnalisti!$S$4:$S$425,0),1))</f>
        <v/>
      </c>
      <c r="D213" s="28" t="str">
        <f t="shared" ca="1" si="14"/>
        <v/>
      </c>
      <c r="E213" t="str">
        <f t="shared" ca="1" si="15"/>
        <v/>
      </c>
      <c r="F213" t="str">
        <f ca="1">IF(Tafla1[[#This Row],[Raðtala]]&gt;MAX(Nafnalisti!$S$4:$S$425),"",OFFSET(Nafnalisti!$B$3,MATCH(Tafla1[[#This Row],[Raðtala]],Nafnalisti!$S$4:$S$425,0),13))</f>
        <v/>
      </c>
      <c r="G213">
        <v>212</v>
      </c>
    </row>
    <row r="214" spans="1:7" x14ac:dyDescent="0.2">
      <c r="A214" t="str">
        <f ca="1">IF(Tafla1[[#This Row],[Raðtala]]&gt;MAX(Nafnalisti!$S$4:$S$425),"",OFFSET(Nafnalisti!$B$3,MATCH(Tafla1[[#This Row],[Raðtala]],Nafnalisti!$S$4:$S$425,0),-1))</f>
        <v/>
      </c>
      <c r="B214" t="str">
        <f ca="1">IF(Tafla1[[#This Row],[Raðtala]]&gt;MAX(Nafnalisti!$S$4:$S$425),"",OFFSET(Nafnalisti!$B$3,MATCH(Tafla1[[#This Row],[Raðtala]],Nafnalisti!$S$4:$S$425,0),0))</f>
        <v/>
      </c>
      <c r="C214" t="str">
        <f ca="1">IF(Tafla1[[#This Row],[Raðtala]]&gt;MAX(Nafnalisti!$S$4:$S$425),"",OFFSET(Nafnalisti!$B$3,MATCH(Tafla1[[#This Row],[Raðtala]],Nafnalisti!$S$4:$S$425,0),1))</f>
        <v/>
      </c>
      <c r="D214" s="28" t="str">
        <f t="shared" ca="1" si="14"/>
        <v/>
      </c>
      <c r="E214" t="str">
        <f t="shared" ca="1" si="15"/>
        <v/>
      </c>
      <c r="F214" t="str">
        <f ca="1">IF(Tafla1[[#This Row],[Raðtala]]&gt;MAX(Nafnalisti!$S$4:$S$425),"",OFFSET(Nafnalisti!$B$3,MATCH(Tafla1[[#This Row],[Raðtala]],Nafnalisti!$S$4:$S$425,0),13))</f>
        <v/>
      </c>
      <c r="G214">
        <v>213</v>
      </c>
    </row>
    <row r="215" spans="1:7" x14ac:dyDescent="0.2">
      <c r="A215" t="str">
        <f ca="1">IF(Tafla1[[#This Row],[Raðtala]]&gt;MAX(Nafnalisti!$S$4:$S$425),"",OFFSET(Nafnalisti!$B$3,MATCH(Tafla1[[#This Row],[Raðtala]],Nafnalisti!$S$4:$S$425,0),-1))</f>
        <v/>
      </c>
      <c r="B215" t="str">
        <f ca="1">IF(Tafla1[[#This Row],[Raðtala]]&gt;MAX(Nafnalisti!$S$4:$S$425),"",OFFSET(Nafnalisti!$B$3,MATCH(Tafla1[[#This Row],[Raðtala]],Nafnalisti!$S$4:$S$425,0),0))</f>
        <v/>
      </c>
      <c r="C215" t="str">
        <f ca="1">IF(Tafla1[[#This Row],[Raðtala]]&gt;MAX(Nafnalisti!$S$4:$S$425),"",OFFSET(Nafnalisti!$B$3,MATCH(Tafla1[[#This Row],[Raðtala]],Nafnalisti!$S$4:$S$425,0),1))</f>
        <v/>
      </c>
      <c r="D215" s="28" t="str">
        <f t="shared" ca="1" si="14"/>
        <v/>
      </c>
      <c r="E215" t="str">
        <f t="shared" ca="1" si="15"/>
        <v/>
      </c>
      <c r="F215" t="str">
        <f ca="1">IF(Tafla1[[#This Row],[Raðtala]]&gt;MAX(Nafnalisti!$S$4:$S$425),"",OFFSET(Nafnalisti!$B$3,MATCH(Tafla1[[#This Row],[Raðtala]],Nafnalisti!$S$4:$S$425,0),13))</f>
        <v/>
      </c>
      <c r="G215">
        <v>214</v>
      </c>
    </row>
    <row r="216" spans="1:7" x14ac:dyDescent="0.2">
      <c r="A216" t="str">
        <f ca="1">IF(Tafla1[[#This Row],[Raðtala]]&gt;MAX(Nafnalisti!$S$4:$S$425),"",OFFSET(Nafnalisti!$B$3,MATCH(Tafla1[[#This Row],[Raðtala]],Nafnalisti!$S$4:$S$425,0),-1))</f>
        <v/>
      </c>
      <c r="B216" t="str">
        <f ca="1">IF(Tafla1[[#This Row],[Raðtala]]&gt;MAX(Nafnalisti!$S$4:$S$425),"",OFFSET(Nafnalisti!$B$3,MATCH(Tafla1[[#This Row],[Raðtala]],Nafnalisti!$S$4:$S$425,0),0))</f>
        <v/>
      </c>
      <c r="C216" t="str">
        <f ca="1">IF(Tafla1[[#This Row],[Raðtala]]&gt;MAX(Nafnalisti!$S$4:$S$425),"",OFFSET(Nafnalisti!$B$3,MATCH(Tafla1[[#This Row],[Raðtala]],Nafnalisti!$S$4:$S$425,0),1))</f>
        <v/>
      </c>
      <c r="D216" s="28" t="str">
        <f t="shared" ca="1" si="14"/>
        <v/>
      </c>
      <c r="E216" t="str">
        <f t="shared" ca="1" si="15"/>
        <v/>
      </c>
      <c r="F216" t="str">
        <f ca="1">IF(Tafla1[[#This Row],[Raðtala]]&gt;MAX(Nafnalisti!$S$4:$S$425),"",OFFSET(Nafnalisti!$B$3,MATCH(Tafla1[[#This Row],[Raðtala]],Nafnalisti!$S$4:$S$425,0),13))</f>
        <v/>
      </c>
      <c r="G216">
        <v>215</v>
      </c>
    </row>
    <row r="217" spans="1:7" x14ac:dyDescent="0.2">
      <c r="A217" t="str">
        <f ca="1">IF(Tafla1[[#This Row],[Raðtala]]&gt;MAX(Nafnalisti!$S$4:$S$425),"",OFFSET(Nafnalisti!$B$3,MATCH(Tafla1[[#This Row],[Raðtala]],Nafnalisti!$S$4:$S$425,0),-1))</f>
        <v/>
      </c>
      <c r="B217" t="str">
        <f ca="1">IF(Tafla1[[#This Row],[Raðtala]]&gt;MAX(Nafnalisti!$S$4:$S$425),"",OFFSET(Nafnalisti!$B$3,MATCH(Tafla1[[#This Row],[Raðtala]],Nafnalisti!$S$4:$S$425,0),0))</f>
        <v/>
      </c>
      <c r="C217" t="str">
        <f ca="1">IF(Tafla1[[#This Row],[Raðtala]]&gt;MAX(Nafnalisti!$S$4:$S$425),"",OFFSET(Nafnalisti!$B$3,MATCH(Tafla1[[#This Row],[Raðtala]],Nafnalisti!$S$4:$S$425,0),1))</f>
        <v/>
      </c>
      <c r="D217" s="28" t="str">
        <f t="shared" ca="1" si="14"/>
        <v/>
      </c>
      <c r="E217" t="str">
        <f t="shared" ca="1" si="15"/>
        <v/>
      </c>
      <c r="F217" t="str">
        <f ca="1">IF(Tafla1[[#This Row],[Raðtala]]&gt;MAX(Nafnalisti!$S$4:$S$425),"",OFFSET(Nafnalisti!$B$3,MATCH(Tafla1[[#This Row],[Raðtala]],Nafnalisti!$S$4:$S$425,0),13))</f>
        <v/>
      </c>
      <c r="G217">
        <v>216</v>
      </c>
    </row>
    <row r="218" spans="1:7" x14ac:dyDescent="0.2">
      <c r="A218" t="str">
        <f ca="1">IF(Tafla1[[#This Row],[Raðtala]]&gt;MAX(Nafnalisti!$S$4:$S$425),"",OFFSET(Nafnalisti!$B$3,MATCH(Tafla1[[#This Row],[Raðtala]],Nafnalisti!$S$4:$S$425,0),-1))</f>
        <v/>
      </c>
      <c r="B218" t="str">
        <f ca="1">IF(Tafla1[[#This Row],[Raðtala]]&gt;MAX(Nafnalisti!$S$4:$S$425),"",OFFSET(Nafnalisti!$B$3,MATCH(Tafla1[[#This Row],[Raðtala]],Nafnalisti!$S$4:$S$425,0),0))</f>
        <v/>
      </c>
      <c r="C218" t="str">
        <f ca="1">IF(Tafla1[[#This Row],[Raðtala]]&gt;MAX(Nafnalisti!$S$4:$S$425),"",OFFSET(Nafnalisti!$B$3,MATCH(Tafla1[[#This Row],[Raðtala]],Nafnalisti!$S$4:$S$425,0),1))</f>
        <v/>
      </c>
      <c r="D218" s="28" t="str">
        <f t="shared" ca="1" si="14"/>
        <v/>
      </c>
      <c r="E218" t="str">
        <f t="shared" ca="1" si="15"/>
        <v/>
      </c>
      <c r="F218" t="str">
        <f ca="1">IF(Tafla1[[#This Row],[Raðtala]]&gt;MAX(Nafnalisti!$S$4:$S$425),"",OFFSET(Nafnalisti!$B$3,MATCH(Tafla1[[#This Row],[Raðtala]],Nafnalisti!$S$4:$S$425,0),13))</f>
        <v/>
      </c>
      <c r="G218">
        <v>217</v>
      </c>
    </row>
    <row r="219" spans="1:7" x14ac:dyDescent="0.2">
      <c r="A219" t="str">
        <f ca="1">IF(Tafla1[[#This Row],[Raðtala]]&gt;MAX(Nafnalisti!$S$4:$S$425),"",OFFSET(Nafnalisti!$B$3,MATCH(Tafla1[[#This Row],[Raðtala]],Nafnalisti!$S$4:$S$425,0),-1))</f>
        <v/>
      </c>
      <c r="B219" t="str">
        <f ca="1">IF(Tafla1[[#This Row],[Raðtala]]&gt;MAX(Nafnalisti!$S$4:$S$425),"",OFFSET(Nafnalisti!$B$3,MATCH(Tafla1[[#This Row],[Raðtala]],Nafnalisti!$S$4:$S$425,0),0))</f>
        <v/>
      </c>
      <c r="C219" t="str">
        <f ca="1">IF(Tafla1[[#This Row],[Raðtala]]&gt;MAX(Nafnalisti!$S$4:$S$425),"",OFFSET(Nafnalisti!$B$3,MATCH(Tafla1[[#This Row],[Raðtala]],Nafnalisti!$S$4:$S$425,0),1))</f>
        <v/>
      </c>
      <c r="D219" s="28" t="str">
        <f t="shared" ca="1" si="14"/>
        <v/>
      </c>
      <c r="E219" t="str">
        <f t="shared" ca="1" si="15"/>
        <v/>
      </c>
      <c r="F219" t="str">
        <f ca="1">IF(Tafla1[[#This Row],[Raðtala]]&gt;MAX(Nafnalisti!$S$4:$S$425),"",OFFSET(Nafnalisti!$B$3,MATCH(Tafla1[[#This Row],[Raðtala]],Nafnalisti!$S$4:$S$425,0),13))</f>
        <v/>
      </c>
      <c r="G219">
        <v>218</v>
      </c>
    </row>
    <row r="220" spans="1:7" x14ac:dyDescent="0.2">
      <c r="A220" t="str">
        <f ca="1">IF(Tafla1[[#This Row],[Raðtala]]&gt;MAX(Nafnalisti!$S$4:$S$425),"",OFFSET(Nafnalisti!$B$3,MATCH(Tafla1[[#This Row],[Raðtala]],Nafnalisti!$S$4:$S$425,0),-1))</f>
        <v/>
      </c>
      <c r="B220" t="str">
        <f ca="1">IF(Tafla1[[#This Row],[Raðtala]]&gt;MAX(Nafnalisti!$S$4:$S$425),"",OFFSET(Nafnalisti!$B$3,MATCH(Tafla1[[#This Row],[Raðtala]],Nafnalisti!$S$4:$S$425,0),0))</f>
        <v/>
      </c>
      <c r="C220" t="str">
        <f ca="1">IF(Tafla1[[#This Row],[Raðtala]]&gt;MAX(Nafnalisti!$S$4:$S$425),"",OFFSET(Nafnalisti!$B$3,MATCH(Tafla1[[#This Row],[Raðtala]],Nafnalisti!$S$4:$S$425,0),1))</f>
        <v/>
      </c>
      <c r="D220" s="28" t="str">
        <f t="shared" ca="1" si="14"/>
        <v/>
      </c>
      <c r="E220" t="str">
        <f t="shared" ca="1" si="15"/>
        <v/>
      </c>
      <c r="F220" t="str">
        <f ca="1">IF(Tafla1[[#This Row],[Raðtala]]&gt;MAX(Nafnalisti!$S$4:$S$425),"",OFFSET(Nafnalisti!$B$3,MATCH(Tafla1[[#This Row],[Raðtala]],Nafnalisti!$S$4:$S$425,0),13))</f>
        <v/>
      </c>
      <c r="G220">
        <v>219</v>
      </c>
    </row>
    <row r="221" spans="1:7" x14ac:dyDescent="0.2">
      <c r="A221" t="str">
        <f ca="1">IF(Tafla1[[#This Row],[Raðtala]]&gt;MAX(Nafnalisti!$S$4:$S$425),"",OFFSET(Nafnalisti!$B$3,MATCH(Tafla1[[#This Row],[Raðtala]],Nafnalisti!$S$4:$S$425,0),-1))</f>
        <v/>
      </c>
      <c r="B221" t="str">
        <f ca="1">IF(Tafla1[[#This Row],[Raðtala]]&gt;MAX(Nafnalisti!$S$4:$S$425),"",OFFSET(Nafnalisti!$B$3,MATCH(Tafla1[[#This Row],[Raðtala]],Nafnalisti!$S$4:$S$425,0),0))</f>
        <v/>
      </c>
      <c r="C221" t="str">
        <f ca="1">IF(Tafla1[[#This Row],[Raðtala]]&gt;MAX(Nafnalisti!$S$4:$S$425),"",OFFSET(Nafnalisti!$B$3,MATCH(Tafla1[[#This Row],[Raðtala]],Nafnalisti!$S$4:$S$425,0),1))</f>
        <v/>
      </c>
      <c r="D221" s="28" t="str">
        <f t="shared" ca="1" si="14"/>
        <v/>
      </c>
      <c r="E221" t="str">
        <f t="shared" ca="1" si="15"/>
        <v/>
      </c>
      <c r="F221" t="str">
        <f ca="1">IF(Tafla1[[#This Row],[Raðtala]]&gt;MAX(Nafnalisti!$S$4:$S$425),"",OFFSET(Nafnalisti!$B$3,MATCH(Tafla1[[#This Row],[Raðtala]],Nafnalisti!$S$4:$S$425,0),13))</f>
        <v/>
      </c>
      <c r="G221">
        <v>220</v>
      </c>
    </row>
    <row r="222" spans="1:7" x14ac:dyDescent="0.2">
      <c r="A222" t="str">
        <f ca="1">IF(Tafla1[[#This Row],[Raðtala]]&gt;MAX(Nafnalisti!$S$4:$S$425),"",OFFSET(Nafnalisti!$B$3,MATCH(Tafla1[[#This Row],[Raðtala]],Nafnalisti!$S$4:$S$425,0),-1))</f>
        <v/>
      </c>
      <c r="B222" t="str">
        <f ca="1">IF(Tafla1[[#This Row],[Raðtala]]&gt;MAX(Nafnalisti!$S$4:$S$425),"",OFFSET(Nafnalisti!$B$3,MATCH(Tafla1[[#This Row],[Raðtala]],Nafnalisti!$S$4:$S$425,0),0))</f>
        <v/>
      </c>
      <c r="C222" t="str">
        <f ca="1">IF(Tafla1[[#This Row],[Raðtala]]&gt;MAX(Nafnalisti!$S$4:$S$425),"",OFFSET(Nafnalisti!$B$3,MATCH(Tafla1[[#This Row],[Raðtala]],Nafnalisti!$S$4:$S$425,0),1))</f>
        <v/>
      </c>
      <c r="D222" s="28" t="str">
        <f t="shared" ca="1" si="14"/>
        <v/>
      </c>
      <c r="E222" t="str">
        <f t="shared" ca="1" si="15"/>
        <v/>
      </c>
      <c r="F222" t="str">
        <f ca="1">IF(Tafla1[[#This Row],[Raðtala]]&gt;MAX(Nafnalisti!$S$4:$S$425),"",OFFSET(Nafnalisti!$B$3,MATCH(Tafla1[[#This Row],[Raðtala]],Nafnalisti!$S$4:$S$425,0),13))</f>
        <v/>
      </c>
      <c r="G222">
        <v>221</v>
      </c>
    </row>
    <row r="223" spans="1:7" x14ac:dyDescent="0.2">
      <c r="A223" t="str">
        <f ca="1">IF(Tafla1[[#This Row],[Raðtala]]&gt;MAX(Nafnalisti!$S$4:$S$425),"",OFFSET(Nafnalisti!$B$3,MATCH(Tafla1[[#This Row],[Raðtala]],Nafnalisti!$S$4:$S$425,0),-1))</f>
        <v/>
      </c>
      <c r="B223" t="str">
        <f ca="1">IF(Tafla1[[#This Row],[Raðtala]]&gt;MAX(Nafnalisti!$S$4:$S$425),"",OFFSET(Nafnalisti!$B$3,MATCH(Tafla1[[#This Row],[Raðtala]],Nafnalisti!$S$4:$S$425,0),0))</f>
        <v/>
      </c>
      <c r="C223" t="str">
        <f ca="1">IF(Tafla1[[#This Row],[Raðtala]]&gt;MAX(Nafnalisti!$S$4:$S$425),"",OFFSET(Nafnalisti!$B$3,MATCH(Tafla1[[#This Row],[Raðtala]],Nafnalisti!$S$4:$S$425,0),1))</f>
        <v/>
      </c>
      <c r="D223" s="28" t="str">
        <f t="shared" ca="1" si="14"/>
        <v/>
      </c>
      <c r="E223" t="str">
        <f t="shared" ca="1" si="15"/>
        <v/>
      </c>
      <c r="F223" t="str">
        <f ca="1">IF(Tafla1[[#This Row],[Raðtala]]&gt;MAX(Nafnalisti!$S$4:$S$425),"",OFFSET(Nafnalisti!$B$3,MATCH(Tafla1[[#This Row],[Raðtala]],Nafnalisti!$S$4:$S$425,0),13))</f>
        <v/>
      </c>
      <c r="G223">
        <v>222</v>
      </c>
    </row>
    <row r="224" spans="1:7" x14ac:dyDescent="0.2">
      <c r="A224" t="str">
        <f ca="1">IF(Tafla1[[#This Row],[Raðtala]]&gt;MAX(Nafnalisti!$S$4:$S$425),"",OFFSET(Nafnalisti!$B$3,MATCH(Tafla1[[#This Row],[Raðtala]],Nafnalisti!$S$4:$S$425,0),-1))</f>
        <v/>
      </c>
      <c r="B224" t="str">
        <f ca="1">IF(Tafla1[[#This Row],[Raðtala]]&gt;MAX(Nafnalisti!$S$4:$S$425),"",OFFSET(Nafnalisti!$B$3,MATCH(Tafla1[[#This Row],[Raðtala]],Nafnalisti!$S$4:$S$425,0),0))</f>
        <v/>
      </c>
      <c r="C224" t="str">
        <f ca="1">IF(Tafla1[[#This Row],[Raðtala]]&gt;MAX(Nafnalisti!$S$4:$S$425),"",OFFSET(Nafnalisti!$B$3,MATCH(Tafla1[[#This Row],[Raðtala]],Nafnalisti!$S$4:$S$425,0),1))</f>
        <v/>
      </c>
      <c r="D224" s="28" t="str">
        <f t="shared" ca="1" si="14"/>
        <v/>
      </c>
      <c r="E224" t="str">
        <f t="shared" ca="1" si="15"/>
        <v/>
      </c>
      <c r="F224" t="str">
        <f ca="1">IF(Tafla1[[#This Row],[Raðtala]]&gt;MAX(Nafnalisti!$S$4:$S$425),"",OFFSET(Nafnalisti!$B$3,MATCH(Tafla1[[#This Row],[Raðtala]],Nafnalisti!$S$4:$S$425,0),13))</f>
        <v/>
      </c>
      <c r="G224">
        <v>223</v>
      </c>
    </row>
    <row r="225" spans="1:7" x14ac:dyDescent="0.2">
      <c r="A225" t="str">
        <f ca="1">IF(Tafla1[[#This Row],[Raðtala]]&gt;MAX(Nafnalisti!$S$4:$S$425),"",OFFSET(Nafnalisti!$B$3,MATCH(Tafla1[[#This Row],[Raðtala]],Nafnalisti!$S$4:$S$425,0),-1))</f>
        <v/>
      </c>
      <c r="B225" t="str">
        <f ca="1">IF(Tafla1[[#This Row],[Raðtala]]&gt;MAX(Nafnalisti!$S$4:$S$425),"",OFFSET(Nafnalisti!$B$3,MATCH(Tafla1[[#This Row],[Raðtala]],Nafnalisti!$S$4:$S$425,0),0))</f>
        <v/>
      </c>
      <c r="C225" t="str">
        <f ca="1">IF(Tafla1[[#This Row],[Raðtala]]&gt;MAX(Nafnalisti!$S$4:$S$425),"",OFFSET(Nafnalisti!$B$3,MATCH(Tafla1[[#This Row],[Raðtala]],Nafnalisti!$S$4:$S$425,0),1))</f>
        <v/>
      </c>
      <c r="D225" s="28" t="str">
        <f t="shared" ca="1" si="14"/>
        <v/>
      </c>
      <c r="E225" t="str">
        <f t="shared" ca="1" si="15"/>
        <v/>
      </c>
      <c r="F225" t="str">
        <f ca="1">IF(Tafla1[[#This Row],[Raðtala]]&gt;MAX(Nafnalisti!$S$4:$S$425),"",OFFSET(Nafnalisti!$B$3,MATCH(Tafla1[[#This Row],[Raðtala]],Nafnalisti!$S$4:$S$425,0),13))</f>
        <v/>
      </c>
      <c r="G225">
        <v>224</v>
      </c>
    </row>
    <row r="226" spans="1:7" x14ac:dyDescent="0.2">
      <c r="A226" t="str">
        <f ca="1">IF(Tafla1[[#This Row],[Raðtala]]&gt;MAX(Nafnalisti!$S$4:$S$425),"",OFFSET(Nafnalisti!$B$3,MATCH(Tafla1[[#This Row],[Raðtala]],Nafnalisti!$S$4:$S$425,0),-1))</f>
        <v/>
      </c>
      <c r="B226" t="str">
        <f ca="1">IF(Tafla1[[#This Row],[Raðtala]]&gt;MAX(Nafnalisti!$S$4:$S$425),"",OFFSET(Nafnalisti!$B$3,MATCH(Tafla1[[#This Row],[Raðtala]],Nafnalisti!$S$4:$S$425,0),0))</f>
        <v/>
      </c>
      <c r="C226" t="str">
        <f ca="1">IF(Tafla1[[#This Row],[Raðtala]]&gt;MAX(Nafnalisti!$S$4:$S$425),"",OFFSET(Nafnalisti!$B$3,MATCH(Tafla1[[#This Row],[Raðtala]],Nafnalisti!$S$4:$S$425,0),1))</f>
        <v/>
      </c>
      <c r="D226" s="28" t="str">
        <f t="shared" ca="1" si="14"/>
        <v/>
      </c>
      <c r="E226" t="str">
        <f t="shared" ca="1" si="15"/>
        <v/>
      </c>
      <c r="F226" t="str">
        <f ca="1">IF(Tafla1[[#This Row],[Raðtala]]&gt;MAX(Nafnalisti!$S$4:$S$425),"",OFFSET(Nafnalisti!$B$3,MATCH(Tafla1[[#This Row],[Raðtala]],Nafnalisti!$S$4:$S$425,0),13))</f>
        <v/>
      </c>
      <c r="G226">
        <v>225</v>
      </c>
    </row>
    <row r="227" spans="1:7" x14ac:dyDescent="0.2">
      <c r="A227" t="str">
        <f ca="1">IF(Tafla1[[#This Row],[Raðtala]]&gt;MAX(Nafnalisti!$S$4:$S$425),"",OFFSET(Nafnalisti!$B$3,MATCH(Tafla1[[#This Row],[Raðtala]],Nafnalisti!$S$4:$S$425,0),-1))</f>
        <v/>
      </c>
      <c r="B227" t="str">
        <f ca="1">IF(Tafla1[[#This Row],[Raðtala]]&gt;MAX(Nafnalisti!$S$4:$S$425),"",OFFSET(Nafnalisti!$B$3,MATCH(Tafla1[[#This Row],[Raðtala]],Nafnalisti!$S$4:$S$425,0),0))</f>
        <v/>
      </c>
      <c r="C227" t="str">
        <f ca="1">IF(Tafla1[[#This Row],[Raðtala]]&gt;MAX(Nafnalisti!$S$4:$S$425),"",OFFSET(Nafnalisti!$B$3,MATCH(Tafla1[[#This Row],[Raðtala]],Nafnalisti!$S$4:$S$425,0),1))</f>
        <v/>
      </c>
      <c r="D227" s="28" t="str">
        <f t="shared" ca="1" si="14"/>
        <v/>
      </c>
      <c r="E227" t="str">
        <f t="shared" ca="1" si="15"/>
        <v/>
      </c>
      <c r="F227" t="str">
        <f ca="1">IF(Tafla1[[#This Row],[Raðtala]]&gt;MAX(Nafnalisti!$S$4:$S$425),"",OFFSET(Nafnalisti!$B$3,MATCH(Tafla1[[#This Row],[Raðtala]],Nafnalisti!$S$4:$S$425,0),13))</f>
        <v/>
      </c>
      <c r="G227">
        <v>226</v>
      </c>
    </row>
    <row r="228" spans="1:7" x14ac:dyDescent="0.2">
      <c r="A228" t="str">
        <f ca="1">IF(Tafla1[[#This Row],[Raðtala]]&gt;MAX(Nafnalisti!$S$4:$S$425),"",OFFSET(Nafnalisti!$B$3,MATCH(Tafla1[[#This Row],[Raðtala]],Nafnalisti!$S$4:$S$425,0),-1))</f>
        <v/>
      </c>
      <c r="B228" t="str">
        <f ca="1">IF(Tafla1[[#This Row],[Raðtala]]&gt;MAX(Nafnalisti!$S$4:$S$425),"",OFFSET(Nafnalisti!$B$3,MATCH(Tafla1[[#This Row],[Raðtala]],Nafnalisti!$S$4:$S$425,0),0))</f>
        <v/>
      </c>
      <c r="C228" t="str">
        <f ca="1">IF(Tafla1[[#This Row],[Raðtala]]&gt;MAX(Nafnalisti!$S$4:$S$425),"",OFFSET(Nafnalisti!$B$3,MATCH(Tafla1[[#This Row],[Raðtala]],Nafnalisti!$S$4:$S$425,0),1))</f>
        <v/>
      </c>
      <c r="D228" s="28" t="str">
        <f t="shared" ca="1" si="14"/>
        <v/>
      </c>
      <c r="E228" t="str">
        <f t="shared" ca="1" si="15"/>
        <v/>
      </c>
      <c r="F228" t="str">
        <f ca="1">IF(Tafla1[[#This Row],[Raðtala]]&gt;MAX(Nafnalisti!$S$4:$S$425),"",OFFSET(Nafnalisti!$B$3,MATCH(Tafla1[[#This Row],[Raðtala]],Nafnalisti!$S$4:$S$425,0),13))</f>
        <v/>
      </c>
      <c r="G228">
        <v>227</v>
      </c>
    </row>
    <row r="229" spans="1:7" x14ac:dyDescent="0.2">
      <c r="A229" t="str">
        <f ca="1">IF(Tafla1[[#This Row],[Raðtala]]&gt;MAX(Nafnalisti!$S$4:$S$425),"",OFFSET(Nafnalisti!$B$3,MATCH(Tafla1[[#This Row],[Raðtala]],Nafnalisti!$S$4:$S$425,0),-1))</f>
        <v/>
      </c>
      <c r="B229" t="str">
        <f ca="1">IF(Tafla1[[#This Row],[Raðtala]]&gt;MAX(Nafnalisti!$S$4:$S$425),"",OFFSET(Nafnalisti!$B$3,MATCH(Tafla1[[#This Row],[Raðtala]],Nafnalisti!$S$4:$S$425,0),0))</f>
        <v/>
      </c>
      <c r="C229" t="str">
        <f ca="1">IF(Tafla1[[#This Row],[Raðtala]]&gt;MAX(Nafnalisti!$S$4:$S$425),"",OFFSET(Nafnalisti!$B$3,MATCH(Tafla1[[#This Row],[Raðtala]],Nafnalisti!$S$4:$S$425,0),1))</f>
        <v/>
      </c>
      <c r="D229" s="28" t="str">
        <f t="shared" ca="1" si="14"/>
        <v/>
      </c>
      <c r="E229" t="str">
        <f t="shared" ca="1" si="15"/>
        <v/>
      </c>
      <c r="F229" t="str">
        <f ca="1">IF(Tafla1[[#This Row],[Raðtala]]&gt;MAX(Nafnalisti!$S$4:$S$425),"",OFFSET(Nafnalisti!$B$3,MATCH(Tafla1[[#This Row],[Raðtala]],Nafnalisti!$S$4:$S$425,0),13))</f>
        <v/>
      </c>
      <c r="G229">
        <v>228</v>
      </c>
    </row>
    <row r="230" spans="1:7" x14ac:dyDescent="0.2">
      <c r="A230" t="str">
        <f ca="1">IF(Tafla1[[#This Row],[Raðtala]]&gt;MAX(Nafnalisti!$S$4:$S$425),"",OFFSET(Nafnalisti!$B$3,MATCH(Tafla1[[#This Row],[Raðtala]],Nafnalisti!$S$4:$S$425,0),-1))</f>
        <v/>
      </c>
      <c r="B230" t="str">
        <f ca="1">IF(Tafla1[[#This Row],[Raðtala]]&gt;MAX(Nafnalisti!$S$4:$S$425),"",OFFSET(Nafnalisti!$B$3,MATCH(Tafla1[[#This Row],[Raðtala]],Nafnalisti!$S$4:$S$425,0),0))</f>
        <v/>
      </c>
      <c r="C230" t="str">
        <f ca="1">IF(Tafla1[[#This Row],[Raðtala]]&gt;MAX(Nafnalisti!$S$4:$S$425),"",OFFSET(Nafnalisti!$B$3,MATCH(Tafla1[[#This Row],[Raðtala]],Nafnalisti!$S$4:$S$425,0),1))</f>
        <v/>
      </c>
      <c r="D230" s="28" t="str">
        <f t="shared" ca="1" si="14"/>
        <v/>
      </c>
      <c r="E230" t="str">
        <f t="shared" ca="1" si="15"/>
        <v/>
      </c>
      <c r="F230" t="str">
        <f ca="1">IF(Tafla1[[#This Row],[Raðtala]]&gt;MAX(Nafnalisti!$S$4:$S$425),"",OFFSET(Nafnalisti!$B$3,MATCH(Tafla1[[#This Row],[Raðtala]],Nafnalisti!$S$4:$S$425,0),13))</f>
        <v/>
      </c>
      <c r="G230">
        <v>229</v>
      </c>
    </row>
    <row r="231" spans="1:7" x14ac:dyDescent="0.2">
      <c r="A231" t="str">
        <f ca="1">IF(Tafla1[[#This Row],[Raðtala]]&gt;MAX(Nafnalisti!$S$4:$S$425),"",OFFSET(Nafnalisti!$B$3,MATCH(Tafla1[[#This Row],[Raðtala]],Nafnalisti!$S$4:$S$425,0),-1))</f>
        <v/>
      </c>
      <c r="B231" t="str">
        <f ca="1">IF(Tafla1[[#This Row],[Raðtala]]&gt;MAX(Nafnalisti!$S$4:$S$425),"",OFFSET(Nafnalisti!$B$3,MATCH(Tafla1[[#This Row],[Raðtala]],Nafnalisti!$S$4:$S$425,0),0))</f>
        <v/>
      </c>
      <c r="C231" t="str">
        <f ca="1">IF(Tafla1[[#This Row],[Raðtala]]&gt;MAX(Nafnalisti!$S$4:$S$425),"",OFFSET(Nafnalisti!$B$3,MATCH(Tafla1[[#This Row],[Raðtala]],Nafnalisti!$S$4:$S$425,0),1))</f>
        <v/>
      </c>
      <c r="D231" s="28" t="str">
        <f t="shared" ca="1" si="14"/>
        <v/>
      </c>
      <c r="E231" t="str">
        <f t="shared" ca="1" si="15"/>
        <v/>
      </c>
      <c r="F231" t="str">
        <f ca="1">IF(Tafla1[[#This Row],[Raðtala]]&gt;MAX(Nafnalisti!$S$4:$S$425),"",OFFSET(Nafnalisti!$B$3,MATCH(Tafla1[[#This Row],[Raðtala]],Nafnalisti!$S$4:$S$425,0),13))</f>
        <v/>
      </c>
      <c r="G231">
        <v>230</v>
      </c>
    </row>
    <row r="232" spans="1:7" x14ac:dyDescent="0.2">
      <c r="A232" t="str">
        <f ca="1">IF(Tafla1[[#This Row],[Raðtala]]&gt;MAX(Nafnalisti!$S$4:$S$425),"",OFFSET(Nafnalisti!$B$3,MATCH(Tafla1[[#This Row],[Raðtala]],Nafnalisti!$S$4:$S$425,0),-1))</f>
        <v/>
      </c>
      <c r="B232" t="str">
        <f ca="1">IF(Tafla1[[#This Row],[Raðtala]]&gt;MAX(Nafnalisti!$S$4:$S$425),"",OFFSET(Nafnalisti!$B$3,MATCH(Tafla1[[#This Row],[Raðtala]],Nafnalisti!$S$4:$S$425,0),0))</f>
        <v/>
      </c>
      <c r="C232" t="str">
        <f ca="1">IF(Tafla1[[#This Row],[Raðtala]]&gt;MAX(Nafnalisti!$S$4:$S$425),"",OFFSET(Nafnalisti!$B$3,MATCH(Tafla1[[#This Row],[Raðtala]],Nafnalisti!$S$4:$S$425,0),1))</f>
        <v/>
      </c>
      <c r="D232" s="28" t="str">
        <f t="shared" ca="1" si="14"/>
        <v/>
      </c>
      <c r="E232" t="str">
        <f t="shared" ca="1" si="15"/>
        <v/>
      </c>
      <c r="F232" t="str">
        <f ca="1">IF(Tafla1[[#This Row],[Raðtala]]&gt;MAX(Nafnalisti!$S$4:$S$425),"",OFFSET(Nafnalisti!$B$3,MATCH(Tafla1[[#This Row],[Raðtala]],Nafnalisti!$S$4:$S$425,0),13))</f>
        <v/>
      </c>
      <c r="G232">
        <v>231</v>
      </c>
    </row>
    <row r="233" spans="1:7" x14ac:dyDescent="0.2">
      <c r="A233" t="str">
        <f ca="1">IF(Tafla1[[#This Row],[Raðtala]]&gt;MAX(Nafnalisti!$S$4:$S$425),"",OFFSET(Nafnalisti!$B$3,MATCH(Tafla1[[#This Row],[Raðtala]],Nafnalisti!$S$4:$S$425,0),-1))</f>
        <v/>
      </c>
      <c r="B233" t="str">
        <f ca="1">IF(Tafla1[[#This Row],[Raðtala]]&gt;MAX(Nafnalisti!$S$4:$S$425),"",OFFSET(Nafnalisti!$B$3,MATCH(Tafla1[[#This Row],[Raðtala]],Nafnalisti!$S$4:$S$425,0),0))</f>
        <v/>
      </c>
      <c r="C233" t="str">
        <f ca="1">IF(Tafla1[[#This Row],[Raðtala]]&gt;MAX(Nafnalisti!$S$4:$S$425),"",OFFSET(Nafnalisti!$B$3,MATCH(Tafla1[[#This Row],[Raðtala]],Nafnalisti!$S$4:$S$425,0),1))</f>
        <v/>
      </c>
      <c r="D233" s="28" t="str">
        <f t="shared" ca="1" si="14"/>
        <v/>
      </c>
      <c r="E233" t="str">
        <f t="shared" ca="1" si="15"/>
        <v/>
      </c>
      <c r="F233" t="str">
        <f ca="1">IF(Tafla1[[#This Row],[Raðtala]]&gt;MAX(Nafnalisti!$S$4:$S$425),"",OFFSET(Nafnalisti!$B$3,MATCH(Tafla1[[#This Row],[Raðtala]],Nafnalisti!$S$4:$S$425,0),13))</f>
        <v/>
      </c>
      <c r="G233">
        <v>232</v>
      </c>
    </row>
    <row r="234" spans="1:7" x14ac:dyDescent="0.2">
      <c r="A234" t="str">
        <f ca="1">IF(Tafla1[[#This Row],[Raðtala]]&gt;MAX(Nafnalisti!$S$4:$S$425),"",OFFSET(Nafnalisti!$B$3,MATCH(Tafla1[[#This Row],[Raðtala]],Nafnalisti!$S$4:$S$425,0),-1))</f>
        <v/>
      </c>
      <c r="B234" t="str">
        <f ca="1">IF(Tafla1[[#This Row],[Raðtala]]&gt;MAX(Nafnalisti!$S$4:$S$425),"",OFFSET(Nafnalisti!$B$3,MATCH(Tafla1[[#This Row],[Raðtala]],Nafnalisti!$S$4:$S$425,0),0))</f>
        <v/>
      </c>
      <c r="C234" t="str">
        <f ca="1">IF(Tafla1[[#This Row],[Raðtala]]&gt;MAX(Nafnalisti!$S$4:$S$425),"",OFFSET(Nafnalisti!$B$3,MATCH(Tafla1[[#This Row],[Raðtala]],Nafnalisti!$S$4:$S$425,0),1))</f>
        <v/>
      </c>
      <c r="D234" s="28" t="str">
        <f t="shared" ca="1" si="14"/>
        <v/>
      </c>
      <c r="E234" t="str">
        <f t="shared" ca="1" si="15"/>
        <v/>
      </c>
      <c r="F234" t="str">
        <f ca="1">IF(Tafla1[[#This Row],[Raðtala]]&gt;MAX(Nafnalisti!$S$4:$S$425),"",OFFSET(Nafnalisti!$B$3,MATCH(Tafla1[[#This Row],[Raðtala]],Nafnalisti!$S$4:$S$425,0),13))</f>
        <v/>
      </c>
      <c r="G234">
        <v>233</v>
      </c>
    </row>
    <row r="235" spans="1:7" x14ac:dyDescent="0.2">
      <c r="A235" t="str">
        <f ca="1">IF(Tafla1[[#This Row],[Raðtala]]&gt;MAX(Nafnalisti!$S$4:$S$425),"",OFFSET(Nafnalisti!$B$3,MATCH(Tafla1[[#This Row],[Raðtala]],Nafnalisti!$S$4:$S$425,0),-1))</f>
        <v/>
      </c>
      <c r="B235" t="str">
        <f ca="1">IF(Tafla1[[#This Row],[Raðtala]]&gt;MAX(Nafnalisti!$S$4:$S$425),"",OFFSET(Nafnalisti!$B$3,MATCH(Tafla1[[#This Row],[Raðtala]],Nafnalisti!$S$4:$S$425,0),0))</f>
        <v/>
      </c>
      <c r="C235" t="str">
        <f ca="1">IF(Tafla1[[#This Row],[Raðtala]]&gt;MAX(Nafnalisti!$S$4:$S$425),"",OFFSET(Nafnalisti!$B$3,MATCH(Tafla1[[#This Row],[Raðtala]],Nafnalisti!$S$4:$S$425,0),1))</f>
        <v/>
      </c>
      <c r="D235" s="28" t="str">
        <f t="shared" ca="1" si="14"/>
        <v/>
      </c>
      <c r="E235" t="str">
        <f t="shared" ca="1" si="15"/>
        <v/>
      </c>
      <c r="F235" t="str">
        <f ca="1">IF(Tafla1[[#This Row],[Raðtala]]&gt;MAX(Nafnalisti!$S$4:$S$425),"",OFFSET(Nafnalisti!$B$3,MATCH(Tafla1[[#This Row],[Raðtala]],Nafnalisti!$S$4:$S$425,0),13))</f>
        <v/>
      </c>
      <c r="G235">
        <v>234</v>
      </c>
    </row>
    <row r="236" spans="1:7" x14ac:dyDescent="0.2">
      <c r="A236" t="str">
        <f ca="1">IF(Tafla1[[#This Row],[Raðtala]]&gt;MAX(Nafnalisti!$S$4:$S$425),"",OFFSET(Nafnalisti!$B$3,MATCH(Tafla1[[#This Row],[Raðtala]],Nafnalisti!$S$4:$S$425,0),-1))</f>
        <v/>
      </c>
      <c r="B236" t="str">
        <f ca="1">IF(Tafla1[[#This Row],[Raðtala]]&gt;MAX(Nafnalisti!$S$4:$S$425),"",OFFSET(Nafnalisti!$B$3,MATCH(Tafla1[[#This Row],[Raðtala]],Nafnalisti!$S$4:$S$425,0),0))</f>
        <v/>
      </c>
      <c r="C236" t="str">
        <f ca="1">IF(Tafla1[[#This Row],[Raðtala]]&gt;MAX(Nafnalisti!$S$4:$S$425),"",OFFSET(Nafnalisti!$B$3,MATCH(Tafla1[[#This Row],[Raðtala]],Nafnalisti!$S$4:$S$425,0),1))</f>
        <v/>
      </c>
      <c r="D236" s="28" t="str">
        <f t="shared" ca="1" si="14"/>
        <v/>
      </c>
      <c r="E236" t="str">
        <f t="shared" ca="1" si="15"/>
        <v/>
      </c>
      <c r="F236" t="str">
        <f ca="1">IF(Tafla1[[#This Row],[Raðtala]]&gt;MAX(Nafnalisti!$S$4:$S$425),"",OFFSET(Nafnalisti!$B$3,MATCH(Tafla1[[#This Row],[Raðtala]],Nafnalisti!$S$4:$S$425,0),13))</f>
        <v/>
      </c>
      <c r="G236">
        <v>235</v>
      </c>
    </row>
    <row r="237" spans="1:7" x14ac:dyDescent="0.2">
      <c r="A237" t="str">
        <f ca="1">IF(Tafla1[[#This Row],[Raðtala]]&gt;MAX(Nafnalisti!$S$4:$S$425),"",OFFSET(Nafnalisti!$B$3,MATCH(Tafla1[[#This Row],[Raðtala]],Nafnalisti!$S$4:$S$425,0),-1))</f>
        <v/>
      </c>
      <c r="B237" t="str">
        <f ca="1">IF(Tafla1[[#This Row],[Raðtala]]&gt;MAX(Nafnalisti!$S$4:$S$425),"",OFFSET(Nafnalisti!$B$3,MATCH(Tafla1[[#This Row],[Raðtala]],Nafnalisti!$S$4:$S$425,0),0))</f>
        <v/>
      </c>
      <c r="C237" t="str">
        <f ca="1">IF(Tafla1[[#This Row],[Raðtala]]&gt;MAX(Nafnalisti!$S$4:$S$425),"",OFFSET(Nafnalisti!$B$3,MATCH(Tafla1[[#This Row],[Raðtala]],Nafnalisti!$S$4:$S$425,0),1))</f>
        <v/>
      </c>
      <c r="D237" s="28" t="str">
        <f t="shared" ca="1" si="14"/>
        <v/>
      </c>
      <c r="E237" t="str">
        <f t="shared" ca="1" si="15"/>
        <v/>
      </c>
      <c r="F237" t="str">
        <f ca="1">IF(Tafla1[[#This Row],[Raðtala]]&gt;MAX(Nafnalisti!$S$4:$S$425),"",OFFSET(Nafnalisti!$B$3,MATCH(Tafla1[[#This Row],[Raðtala]],Nafnalisti!$S$4:$S$425,0),13))</f>
        <v/>
      </c>
      <c r="G237">
        <v>236</v>
      </c>
    </row>
    <row r="238" spans="1:7" x14ac:dyDescent="0.2">
      <c r="A238" t="str">
        <f ca="1">IF(Tafla1[[#This Row],[Raðtala]]&gt;MAX(Nafnalisti!$S$4:$S$425),"",OFFSET(Nafnalisti!$B$3,MATCH(Tafla1[[#This Row],[Raðtala]],Nafnalisti!$S$4:$S$425,0),-1))</f>
        <v/>
      </c>
      <c r="B238" t="str">
        <f ca="1">IF(Tafla1[[#This Row],[Raðtala]]&gt;MAX(Nafnalisti!$S$4:$S$425),"",OFFSET(Nafnalisti!$B$3,MATCH(Tafla1[[#This Row],[Raðtala]],Nafnalisti!$S$4:$S$425,0),0))</f>
        <v/>
      </c>
      <c r="C238" t="str">
        <f ca="1">IF(Tafla1[[#This Row],[Raðtala]]&gt;MAX(Nafnalisti!$S$4:$S$425),"",OFFSET(Nafnalisti!$B$3,MATCH(Tafla1[[#This Row],[Raðtala]],Nafnalisti!$S$4:$S$425,0),1))</f>
        <v/>
      </c>
      <c r="D238" s="28" t="str">
        <f t="shared" ca="1" si="14"/>
        <v/>
      </c>
      <c r="E238" t="str">
        <f t="shared" ca="1" si="15"/>
        <v/>
      </c>
      <c r="F238" t="str">
        <f ca="1">IF(Tafla1[[#This Row],[Raðtala]]&gt;MAX(Nafnalisti!$S$4:$S$425),"",OFFSET(Nafnalisti!$B$3,MATCH(Tafla1[[#This Row],[Raðtala]],Nafnalisti!$S$4:$S$425,0),13))</f>
        <v/>
      </c>
      <c r="G238">
        <v>237</v>
      </c>
    </row>
    <row r="239" spans="1:7" x14ac:dyDescent="0.2">
      <c r="A239" t="str">
        <f ca="1">IF(Tafla1[[#This Row],[Raðtala]]&gt;MAX(Nafnalisti!$S$4:$S$425),"",OFFSET(Nafnalisti!$B$3,MATCH(Tafla1[[#This Row],[Raðtala]],Nafnalisti!$S$4:$S$425,0),-1))</f>
        <v/>
      </c>
      <c r="B239" t="str">
        <f ca="1">IF(Tafla1[[#This Row],[Raðtala]]&gt;MAX(Nafnalisti!$S$4:$S$425),"",OFFSET(Nafnalisti!$B$3,MATCH(Tafla1[[#This Row],[Raðtala]],Nafnalisti!$S$4:$S$425,0),0))</f>
        <v/>
      </c>
      <c r="C239" t="str">
        <f ca="1">IF(Tafla1[[#This Row],[Raðtala]]&gt;MAX(Nafnalisti!$S$4:$S$425),"",OFFSET(Nafnalisti!$B$3,MATCH(Tafla1[[#This Row],[Raðtala]],Nafnalisti!$S$4:$S$425,0),1))</f>
        <v/>
      </c>
      <c r="D239" s="28" t="str">
        <f t="shared" ca="1" si="14"/>
        <v/>
      </c>
      <c r="E239" t="str">
        <f t="shared" ca="1" si="15"/>
        <v/>
      </c>
      <c r="F239" t="str">
        <f ca="1">IF(Tafla1[[#This Row],[Raðtala]]&gt;MAX(Nafnalisti!$S$4:$S$425),"",OFFSET(Nafnalisti!$B$3,MATCH(Tafla1[[#This Row],[Raðtala]],Nafnalisti!$S$4:$S$425,0),13))</f>
        <v/>
      </c>
      <c r="G239">
        <v>238</v>
      </c>
    </row>
    <row r="240" spans="1:7" x14ac:dyDescent="0.2">
      <c r="A240" t="str">
        <f ca="1">IF(Tafla1[[#This Row],[Raðtala]]&gt;MAX(Nafnalisti!$S$4:$S$425),"",OFFSET(Nafnalisti!$B$3,MATCH(Tafla1[[#This Row],[Raðtala]],Nafnalisti!$S$4:$S$425,0),-1))</f>
        <v/>
      </c>
      <c r="B240" t="str">
        <f ca="1">IF(Tafla1[[#This Row],[Raðtala]]&gt;MAX(Nafnalisti!$S$4:$S$425),"",OFFSET(Nafnalisti!$B$3,MATCH(Tafla1[[#This Row],[Raðtala]],Nafnalisti!$S$4:$S$425,0),0))</f>
        <v/>
      </c>
      <c r="C240" t="str">
        <f ca="1">IF(Tafla1[[#This Row],[Raðtala]]&gt;MAX(Nafnalisti!$S$4:$S$425),"",OFFSET(Nafnalisti!$B$3,MATCH(Tafla1[[#This Row],[Raðtala]],Nafnalisti!$S$4:$S$425,0),1))</f>
        <v/>
      </c>
      <c r="D240" s="28" t="str">
        <f t="shared" ca="1" si="14"/>
        <v/>
      </c>
      <c r="E240" t="str">
        <f t="shared" ca="1" si="15"/>
        <v/>
      </c>
      <c r="F240" t="str">
        <f ca="1">IF(Tafla1[[#This Row],[Raðtala]]&gt;MAX(Nafnalisti!$S$4:$S$425),"",OFFSET(Nafnalisti!$B$3,MATCH(Tafla1[[#This Row],[Raðtala]],Nafnalisti!$S$4:$S$425,0),13))</f>
        <v/>
      </c>
      <c r="G240">
        <v>239</v>
      </c>
    </row>
    <row r="241" spans="1:7" x14ac:dyDescent="0.2">
      <c r="A241" t="str">
        <f ca="1">IF(Tafla1[[#This Row],[Raðtala]]&gt;MAX(Nafnalisti!$S$4:$S$425),"",OFFSET(Nafnalisti!$B$3,MATCH(Tafla1[[#This Row],[Raðtala]],Nafnalisti!$S$4:$S$425,0),-1))</f>
        <v/>
      </c>
      <c r="B241" t="str">
        <f ca="1">IF(Tafla1[[#This Row],[Raðtala]]&gt;MAX(Nafnalisti!$S$4:$S$425),"",OFFSET(Nafnalisti!$B$3,MATCH(Tafla1[[#This Row],[Raðtala]],Nafnalisti!$S$4:$S$425,0),0))</f>
        <v/>
      </c>
      <c r="C241" t="str">
        <f ca="1">IF(Tafla1[[#This Row],[Raðtala]]&gt;MAX(Nafnalisti!$S$4:$S$425),"",OFFSET(Nafnalisti!$B$3,MATCH(Tafla1[[#This Row],[Raðtala]],Nafnalisti!$S$4:$S$425,0),1))</f>
        <v/>
      </c>
      <c r="D241" s="28" t="str">
        <f t="shared" ca="1" si="14"/>
        <v/>
      </c>
      <c r="E241" t="str">
        <f t="shared" ca="1" si="15"/>
        <v/>
      </c>
      <c r="F241" t="str">
        <f ca="1">IF(Tafla1[[#This Row],[Raðtala]]&gt;MAX(Nafnalisti!$S$4:$S$425),"",OFFSET(Nafnalisti!$B$3,MATCH(Tafla1[[#This Row],[Raðtala]],Nafnalisti!$S$4:$S$425,0),13))</f>
        <v/>
      </c>
      <c r="G241">
        <v>240</v>
      </c>
    </row>
    <row r="242" spans="1:7" x14ac:dyDescent="0.2">
      <c r="A242" t="str">
        <f ca="1">IF(Tafla1[[#This Row],[Raðtala]]&gt;MAX(Nafnalisti!$S$4:$S$425),"",OFFSET(Nafnalisti!$B$3,MATCH(Tafla1[[#This Row],[Raðtala]],Nafnalisti!$S$4:$S$425,0),-1))</f>
        <v/>
      </c>
      <c r="B242" t="str">
        <f ca="1">IF(Tafla1[[#This Row],[Raðtala]]&gt;MAX(Nafnalisti!$S$4:$S$425),"",OFFSET(Nafnalisti!$B$3,MATCH(Tafla1[[#This Row],[Raðtala]],Nafnalisti!$S$4:$S$425,0),0))</f>
        <v/>
      </c>
      <c r="C242" t="str">
        <f ca="1">IF(Tafla1[[#This Row],[Raðtala]]&gt;MAX(Nafnalisti!$S$4:$S$425),"",OFFSET(Nafnalisti!$B$3,MATCH(Tafla1[[#This Row],[Raðtala]],Nafnalisti!$S$4:$S$425,0),1))</f>
        <v/>
      </c>
      <c r="D242" s="28" t="str">
        <f t="shared" ca="1" si="14"/>
        <v/>
      </c>
      <c r="E242" t="str">
        <f t="shared" ca="1" si="15"/>
        <v/>
      </c>
      <c r="F242" t="str">
        <f ca="1">IF(Tafla1[[#This Row],[Raðtala]]&gt;MAX(Nafnalisti!$S$4:$S$425),"",OFFSET(Nafnalisti!$B$3,MATCH(Tafla1[[#This Row],[Raðtala]],Nafnalisti!$S$4:$S$425,0),13))</f>
        <v/>
      </c>
      <c r="G242">
        <v>241</v>
      </c>
    </row>
    <row r="243" spans="1:7" x14ac:dyDescent="0.2">
      <c r="A243" t="str">
        <f ca="1">IF(Tafla1[[#This Row],[Raðtala]]&gt;MAX(Nafnalisti!$S$4:$S$425),"",OFFSET(Nafnalisti!$B$3,MATCH(Tafla1[[#This Row],[Raðtala]],Nafnalisti!$S$4:$S$425,0),-1))</f>
        <v/>
      </c>
      <c r="B243" t="str">
        <f ca="1">IF(Tafla1[[#This Row],[Raðtala]]&gt;MAX(Nafnalisti!$S$4:$S$425),"",OFFSET(Nafnalisti!$B$3,MATCH(Tafla1[[#This Row],[Raðtala]],Nafnalisti!$S$4:$S$425,0),0))</f>
        <v/>
      </c>
      <c r="C243" t="str">
        <f ca="1">IF(Tafla1[[#This Row],[Raðtala]]&gt;MAX(Nafnalisti!$S$4:$S$425),"",OFFSET(Nafnalisti!$B$3,MATCH(Tafla1[[#This Row],[Raðtala]],Nafnalisti!$S$4:$S$425,0),1))</f>
        <v/>
      </c>
      <c r="D243" s="28" t="str">
        <f t="shared" ca="1" si="14"/>
        <v/>
      </c>
      <c r="E243" t="str">
        <f t="shared" ca="1" si="15"/>
        <v/>
      </c>
      <c r="F243" t="str">
        <f ca="1">IF(Tafla1[[#This Row],[Raðtala]]&gt;MAX(Nafnalisti!$S$4:$S$425),"",OFFSET(Nafnalisti!$B$3,MATCH(Tafla1[[#This Row],[Raðtala]],Nafnalisti!$S$4:$S$425,0),13))</f>
        <v/>
      </c>
      <c r="G243">
        <v>242</v>
      </c>
    </row>
    <row r="244" spans="1:7" x14ac:dyDescent="0.2">
      <c r="A244" t="str">
        <f ca="1">IF(Tafla1[[#This Row],[Raðtala]]&gt;MAX(Nafnalisti!$S$4:$S$425),"",OFFSET(Nafnalisti!$B$3,MATCH(Tafla1[[#This Row],[Raðtala]],Nafnalisti!$S$4:$S$425,0),-1))</f>
        <v/>
      </c>
      <c r="B244" t="str">
        <f ca="1">IF(Tafla1[[#This Row],[Raðtala]]&gt;MAX(Nafnalisti!$S$4:$S$425),"",OFFSET(Nafnalisti!$B$3,MATCH(Tafla1[[#This Row],[Raðtala]],Nafnalisti!$S$4:$S$425,0),0))</f>
        <v/>
      </c>
      <c r="C244" t="str">
        <f ca="1">IF(Tafla1[[#This Row],[Raðtala]]&gt;MAX(Nafnalisti!$S$4:$S$425),"",OFFSET(Nafnalisti!$B$3,MATCH(Tafla1[[#This Row],[Raðtala]],Nafnalisti!$S$4:$S$425,0),1))</f>
        <v/>
      </c>
      <c r="D244" s="28" t="str">
        <f t="shared" ca="1" si="14"/>
        <v/>
      </c>
      <c r="E244" t="str">
        <f t="shared" ca="1" si="15"/>
        <v/>
      </c>
      <c r="F244" t="str">
        <f ca="1">IF(Tafla1[[#This Row],[Raðtala]]&gt;MAX(Nafnalisti!$S$4:$S$425),"",OFFSET(Nafnalisti!$B$3,MATCH(Tafla1[[#This Row],[Raðtala]],Nafnalisti!$S$4:$S$425,0),13))</f>
        <v/>
      </c>
      <c r="G244">
        <v>243</v>
      </c>
    </row>
    <row r="245" spans="1:7" x14ac:dyDescent="0.2">
      <c r="A245" t="str">
        <f ca="1">IF(Tafla1[[#This Row],[Raðtala]]&gt;MAX(Nafnalisti!$S$4:$S$425),"",OFFSET(Nafnalisti!$B$3,MATCH(Tafla1[[#This Row],[Raðtala]],Nafnalisti!$S$4:$S$425,0),-1))</f>
        <v/>
      </c>
      <c r="B245" t="str">
        <f ca="1">IF(Tafla1[[#This Row],[Raðtala]]&gt;MAX(Nafnalisti!$S$4:$S$425),"",OFFSET(Nafnalisti!$B$3,MATCH(Tafla1[[#This Row],[Raðtala]],Nafnalisti!$S$4:$S$425,0),0))</f>
        <v/>
      </c>
      <c r="C245" t="str">
        <f ca="1">IF(Tafla1[[#This Row],[Raðtala]]&gt;MAX(Nafnalisti!$S$4:$S$425),"",OFFSET(Nafnalisti!$B$3,MATCH(Tafla1[[#This Row],[Raðtala]],Nafnalisti!$S$4:$S$425,0),1))</f>
        <v/>
      </c>
      <c r="D245" s="28" t="str">
        <f t="shared" ca="1" si="14"/>
        <v/>
      </c>
      <c r="E245" t="str">
        <f t="shared" ca="1" si="15"/>
        <v/>
      </c>
      <c r="F245" t="str">
        <f ca="1">IF(Tafla1[[#This Row],[Raðtala]]&gt;MAX(Nafnalisti!$S$4:$S$425),"",OFFSET(Nafnalisti!$B$3,MATCH(Tafla1[[#This Row],[Raðtala]],Nafnalisti!$S$4:$S$425,0),13))</f>
        <v/>
      </c>
      <c r="G245">
        <v>244</v>
      </c>
    </row>
    <row r="246" spans="1:7" x14ac:dyDescent="0.2">
      <c r="A246" t="str">
        <f ca="1">IF(Tafla1[[#This Row],[Raðtala]]&gt;MAX(Nafnalisti!$S$4:$S$425),"",OFFSET(Nafnalisti!$B$3,MATCH(Tafla1[[#This Row],[Raðtala]],Nafnalisti!$S$4:$S$425,0),-1))</f>
        <v/>
      </c>
      <c r="B246" t="str">
        <f ca="1">IF(Tafla1[[#This Row],[Raðtala]]&gt;MAX(Nafnalisti!$S$4:$S$425),"",OFFSET(Nafnalisti!$B$3,MATCH(Tafla1[[#This Row],[Raðtala]],Nafnalisti!$S$4:$S$425,0),0))</f>
        <v/>
      </c>
      <c r="C246" t="str">
        <f ca="1">IF(Tafla1[[#This Row],[Raðtala]]&gt;MAX(Nafnalisti!$S$4:$S$425),"",OFFSET(Nafnalisti!$B$3,MATCH(Tafla1[[#This Row],[Raðtala]],Nafnalisti!$S$4:$S$425,0),1))</f>
        <v/>
      </c>
      <c r="D246" s="28" t="str">
        <f t="shared" ca="1" si="14"/>
        <v/>
      </c>
      <c r="E246" t="str">
        <f t="shared" ca="1" si="15"/>
        <v/>
      </c>
      <c r="F246" t="str">
        <f ca="1">IF(Tafla1[[#This Row],[Raðtala]]&gt;MAX(Nafnalisti!$S$4:$S$425),"",OFFSET(Nafnalisti!$B$3,MATCH(Tafla1[[#This Row],[Raðtala]],Nafnalisti!$S$4:$S$425,0),13))</f>
        <v/>
      </c>
      <c r="G246">
        <v>245</v>
      </c>
    </row>
    <row r="247" spans="1:7" x14ac:dyDescent="0.2">
      <c r="A247" t="str">
        <f ca="1">IF(Tafla1[[#This Row],[Raðtala]]&gt;MAX(Nafnalisti!$S$4:$S$425),"",OFFSET(Nafnalisti!$B$3,MATCH(Tafla1[[#This Row],[Raðtala]],Nafnalisti!$S$4:$S$425,0),-1))</f>
        <v/>
      </c>
      <c r="B247" t="str">
        <f ca="1">IF(Tafla1[[#This Row],[Raðtala]]&gt;MAX(Nafnalisti!$S$4:$S$425),"",OFFSET(Nafnalisti!$B$3,MATCH(Tafla1[[#This Row],[Raðtala]],Nafnalisti!$S$4:$S$425,0),0))</f>
        <v/>
      </c>
      <c r="C247" t="str">
        <f ca="1">IF(Tafla1[[#This Row],[Raðtala]]&gt;MAX(Nafnalisti!$S$4:$S$425),"",OFFSET(Nafnalisti!$B$3,MATCH(Tafla1[[#This Row],[Raðtala]],Nafnalisti!$S$4:$S$425,0),1))</f>
        <v/>
      </c>
      <c r="D247" s="28" t="str">
        <f t="shared" ca="1" si="14"/>
        <v/>
      </c>
      <c r="E247" t="str">
        <f t="shared" ca="1" si="15"/>
        <v/>
      </c>
      <c r="F247" t="str">
        <f ca="1">IF(Tafla1[[#This Row],[Raðtala]]&gt;MAX(Nafnalisti!$S$4:$S$425),"",OFFSET(Nafnalisti!$B$3,MATCH(Tafla1[[#This Row],[Raðtala]],Nafnalisti!$S$4:$S$425,0),13))</f>
        <v/>
      </c>
      <c r="G247">
        <v>246</v>
      </c>
    </row>
    <row r="248" spans="1:7" x14ac:dyDescent="0.2">
      <c r="A248" t="str">
        <f ca="1">IF(Tafla1[[#This Row],[Raðtala]]&gt;MAX(Nafnalisti!$S$4:$S$425),"",OFFSET(Nafnalisti!$B$3,MATCH(Tafla1[[#This Row],[Raðtala]],Nafnalisti!$S$4:$S$425,0),-1))</f>
        <v/>
      </c>
      <c r="B248" t="str">
        <f ca="1">IF(Tafla1[[#This Row],[Raðtala]]&gt;MAX(Nafnalisti!$S$4:$S$425),"",OFFSET(Nafnalisti!$B$3,MATCH(Tafla1[[#This Row],[Raðtala]],Nafnalisti!$S$4:$S$425,0),0))</f>
        <v/>
      </c>
      <c r="C248" t="str">
        <f ca="1">IF(Tafla1[[#This Row],[Raðtala]]&gt;MAX(Nafnalisti!$S$4:$S$425),"",OFFSET(Nafnalisti!$B$3,MATCH(Tafla1[[#This Row],[Raðtala]],Nafnalisti!$S$4:$S$425,0),1))</f>
        <v/>
      </c>
      <c r="D248" s="28" t="str">
        <f t="shared" ca="1" si="14"/>
        <v/>
      </c>
      <c r="E248" t="str">
        <f t="shared" ca="1" si="15"/>
        <v/>
      </c>
      <c r="F248" t="str">
        <f ca="1">IF(Tafla1[[#This Row],[Raðtala]]&gt;MAX(Nafnalisti!$S$4:$S$425),"",OFFSET(Nafnalisti!$B$3,MATCH(Tafla1[[#This Row],[Raðtala]],Nafnalisti!$S$4:$S$425,0),13))</f>
        <v/>
      </c>
      <c r="G248">
        <v>247</v>
      </c>
    </row>
    <row r="249" spans="1:7" x14ac:dyDescent="0.2">
      <c r="A249" t="str">
        <f ca="1">IF(Tafla1[[#This Row],[Raðtala]]&gt;MAX(Nafnalisti!$S$4:$S$425),"",OFFSET(Nafnalisti!$B$3,MATCH(Tafla1[[#This Row],[Raðtala]],Nafnalisti!$S$4:$S$425,0),-1))</f>
        <v/>
      </c>
      <c r="B249" t="str">
        <f ca="1">IF(Tafla1[[#This Row],[Raðtala]]&gt;MAX(Nafnalisti!$S$4:$S$425),"",OFFSET(Nafnalisti!$B$3,MATCH(Tafla1[[#This Row],[Raðtala]],Nafnalisti!$S$4:$S$425,0),0))</f>
        <v/>
      </c>
      <c r="C249" t="str">
        <f ca="1">IF(Tafla1[[#This Row],[Raðtala]]&gt;MAX(Nafnalisti!$S$4:$S$425),"",OFFSET(Nafnalisti!$B$3,MATCH(Tafla1[[#This Row],[Raðtala]],Nafnalisti!$S$4:$S$425,0),1))</f>
        <v/>
      </c>
      <c r="D249" s="28" t="str">
        <f t="shared" ca="1" si="14"/>
        <v/>
      </c>
      <c r="E249" t="str">
        <f t="shared" ca="1" si="15"/>
        <v/>
      </c>
      <c r="F249" t="str">
        <f ca="1">IF(Tafla1[[#This Row],[Raðtala]]&gt;MAX(Nafnalisti!$S$4:$S$425),"",OFFSET(Nafnalisti!$B$3,MATCH(Tafla1[[#This Row],[Raðtala]],Nafnalisti!$S$4:$S$425,0),13))</f>
        <v/>
      </c>
      <c r="G249">
        <v>248</v>
      </c>
    </row>
    <row r="250" spans="1:7" x14ac:dyDescent="0.2">
      <c r="A250" t="str">
        <f ca="1">IF(Tafla1[[#This Row],[Raðtala]]&gt;MAX(Nafnalisti!$S$4:$S$425),"",OFFSET(Nafnalisti!$B$3,MATCH(Tafla1[[#This Row],[Raðtala]],Nafnalisti!$S$4:$S$425,0),-1))</f>
        <v/>
      </c>
      <c r="B250" t="str">
        <f ca="1">IF(Tafla1[[#This Row],[Raðtala]]&gt;MAX(Nafnalisti!$S$4:$S$425),"",OFFSET(Nafnalisti!$B$3,MATCH(Tafla1[[#This Row],[Raðtala]],Nafnalisti!$S$4:$S$425,0),0))</f>
        <v/>
      </c>
      <c r="C250" t="str">
        <f ca="1">IF(Tafla1[[#This Row],[Raðtala]]&gt;MAX(Nafnalisti!$S$4:$S$425),"",OFFSET(Nafnalisti!$B$3,MATCH(Tafla1[[#This Row],[Raðtala]],Nafnalisti!$S$4:$S$425,0),1))</f>
        <v/>
      </c>
      <c r="D250" s="28" t="str">
        <f t="shared" ca="1" si="14"/>
        <v/>
      </c>
      <c r="E250" t="str">
        <f t="shared" ca="1" si="15"/>
        <v/>
      </c>
      <c r="F250" t="str">
        <f ca="1">IF(Tafla1[[#This Row],[Raðtala]]&gt;MAX(Nafnalisti!$S$4:$S$425),"",OFFSET(Nafnalisti!$B$3,MATCH(Tafla1[[#This Row],[Raðtala]],Nafnalisti!$S$4:$S$425,0),13))</f>
        <v/>
      </c>
      <c r="G250">
        <v>249</v>
      </c>
    </row>
    <row r="251" spans="1:7" x14ac:dyDescent="0.2">
      <c r="A251" t="str">
        <f ca="1">IF(Tafla1[[#This Row],[Raðtala]]&gt;MAX(Nafnalisti!$S$4:$S$425),"",OFFSET(Nafnalisti!$B$3,MATCH(Tafla1[[#This Row],[Raðtala]],Nafnalisti!$S$4:$S$425,0),-1))</f>
        <v/>
      </c>
      <c r="B251" t="str">
        <f ca="1">IF(Tafla1[[#This Row],[Raðtala]]&gt;MAX(Nafnalisti!$S$4:$S$425),"",OFFSET(Nafnalisti!$B$3,MATCH(Tafla1[[#This Row],[Raðtala]],Nafnalisti!$S$4:$S$425,0),0))</f>
        <v/>
      </c>
      <c r="C251" t="str">
        <f ca="1">IF(Tafla1[[#This Row],[Raðtala]]&gt;MAX(Nafnalisti!$S$4:$S$425),"",OFFSET(Nafnalisti!$B$3,MATCH(Tafla1[[#This Row],[Raðtala]],Nafnalisti!$S$4:$S$425,0),1))</f>
        <v/>
      </c>
      <c r="D251" s="28" t="str">
        <f t="shared" ca="1" si="14"/>
        <v/>
      </c>
      <c r="E251" t="str">
        <f t="shared" ca="1" si="15"/>
        <v/>
      </c>
      <c r="F251" t="str">
        <f ca="1">IF(Tafla1[[#This Row],[Raðtala]]&gt;MAX(Nafnalisti!$S$4:$S$425),"",OFFSET(Nafnalisti!$B$3,MATCH(Tafla1[[#This Row],[Raðtala]],Nafnalisti!$S$4:$S$425,0),13))</f>
        <v/>
      </c>
      <c r="G251">
        <v>250</v>
      </c>
    </row>
    <row r="252" spans="1:7" x14ac:dyDescent="0.2">
      <c r="A252" t="str">
        <f ca="1">IF(Tafla1[[#This Row],[Raðtala]]&gt;MAX(Nafnalisti!$S$4:$S$425),"",OFFSET(Nafnalisti!$B$3,MATCH(Tafla1[[#This Row],[Raðtala]],Nafnalisti!$S$4:$S$425,0),-1))</f>
        <v/>
      </c>
      <c r="B252" t="str">
        <f ca="1">IF(Tafla1[[#This Row],[Raðtala]]&gt;MAX(Nafnalisti!$S$4:$S$425),"",OFFSET(Nafnalisti!$B$3,MATCH(Tafla1[[#This Row],[Raðtala]],Nafnalisti!$S$4:$S$425,0),0))</f>
        <v/>
      </c>
      <c r="C252" t="str">
        <f ca="1">IF(Tafla1[[#This Row],[Raðtala]]&gt;MAX(Nafnalisti!$S$4:$S$425),"",OFFSET(Nafnalisti!$B$3,MATCH(Tafla1[[#This Row],[Raðtala]],Nafnalisti!$S$4:$S$425,0),1))</f>
        <v/>
      </c>
      <c r="D252" s="28" t="str">
        <f t="shared" ca="1" si="14"/>
        <v/>
      </c>
      <c r="E252" t="str">
        <f t="shared" ca="1" si="15"/>
        <v/>
      </c>
      <c r="F252" t="str">
        <f ca="1">IF(Tafla1[[#This Row],[Raðtala]]&gt;MAX(Nafnalisti!$S$4:$S$425),"",OFFSET(Nafnalisti!$B$3,MATCH(Tafla1[[#This Row],[Raðtala]],Nafnalisti!$S$4:$S$425,0),13))</f>
        <v/>
      </c>
      <c r="G252">
        <v>251</v>
      </c>
    </row>
    <row r="253" spans="1:7" x14ac:dyDescent="0.2">
      <c r="A253" t="str">
        <f ca="1">IF(Tafla1[[#This Row],[Raðtala]]&gt;MAX(Nafnalisti!$S$4:$S$425),"",OFFSET(Nafnalisti!$B$3,MATCH(Tafla1[[#This Row],[Raðtala]],Nafnalisti!$S$4:$S$425,0),-1))</f>
        <v/>
      </c>
      <c r="B253" t="str">
        <f ca="1">IF(Tafla1[[#This Row],[Raðtala]]&gt;MAX(Nafnalisti!$S$4:$S$425),"",OFFSET(Nafnalisti!$B$3,MATCH(Tafla1[[#This Row],[Raðtala]],Nafnalisti!$S$4:$S$425,0),0))</f>
        <v/>
      </c>
      <c r="C253" t="str">
        <f ca="1">IF(Tafla1[[#This Row],[Raðtala]]&gt;MAX(Nafnalisti!$S$4:$S$425),"",OFFSET(Nafnalisti!$B$3,MATCH(Tafla1[[#This Row],[Raðtala]],Nafnalisti!$S$4:$S$425,0),1))</f>
        <v/>
      </c>
      <c r="D253" s="28" t="str">
        <f t="shared" ca="1" si="14"/>
        <v/>
      </c>
      <c r="E253" t="str">
        <f t="shared" ca="1" si="15"/>
        <v/>
      </c>
      <c r="F253" t="str">
        <f ca="1">IF(Tafla1[[#This Row],[Raðtala]]&gt;MAX(Nafnalisti!$S$4:$S$425),"",OFFSET(Nafnalisti!$B$3,MATCH(Tafla1[[#This Row],[Raðtala]],Nafnalisti!$S$4:$S$425,0),13))</f>
        <v/>
      </c>
      <c r="G253">
        <v>252</v>
      </c>
    </row>
    <row r="254" spans="1:7" x14ac:dyDescent="0.2">
      <c r="A254" t="str">
        <f ca="1">IF(Tafla1[[#This Row],[Raðtala]]&gt;MAX(Nafnalisti!$S$4:$S$425),"",OFFSET(Nafnalisti!$B$3,MATCH(Tafla1[[#This Row],[Raðtala]],Nafnalisti!$S$4:$S$425,0),-1))</f>
        <v/>
      </c>
      <c r="B254" t="str">
        <f ca="1">IF(Tafla1[[#This Row],[Raðtala]]&gt;MAX(Nafnalisti!$S$4:$S$425),"",OFFSET(Nafnalisti!$B$3,MATCH(Tafla1[[#This Row],[Raðtala]],Nafnalisti!$S$4:$S$425,0),0))</f>
        <v/>
      </c>
      <c r="C254" t="str">
        <f ca="1">IF(Tafla1[[#This Row],[Raðtala]]&gt;MAX(Nafnalisti!$S$4:$S$425),"",OFFSET(Nafnalisti!$B$3,MATCH(Tafla1[[#This Row],[Raðtala]],Nafnalisti!$S$4:$S$425,0),1))</f>
        <v/>
      </c>
      <c r="D254" s="28" t="str">
        <f t="shared" ca="1" si="14"/>
        <v/>
      </c>
      <c r="E254" t="str">
        <f t="shared" ca="1" si="15"/>
        <v/>
      </c>
      <c r="F254" t="str">
        <f ca="1">IF(Tafla1[[#This Row],[Raðtala]]&gt;MAX(Nafnalisti!$S$4:$S$425),"",OFFSET(Nafnalisti!$B$3,MATCH(Tafla1[[#This Row],[Raðtala]],Nafnalisti!$S$4:$S$425,0),13))</f>
        <v/>
      </c>
      <c r="G254">
        <v>253</v>
      </c>
    </row>
    <row r="255" spans="1:7" x14ac:dyDescent="0.2">
      <c r="A255" t="str">
        <f ca="1">IF(Tafla1[[#This Row],[Raðtala]]&gt;MAX(Nafnalisti!$S$4:$S$425),"",OFFSET(Nafnalisti!$B$3,MATCH(Tafla1[[#This Row],[Raðtala]],Nafnalisti!$S$4:$S$425,0),-1))</f>
        <v/>
      </c>
      <c r="B255" t="str">
        <f ca="1">IF(Tafla1[[#This Row],[Raðtala]]&gt;MAX(Nafnalisti!$S$4:$S$425),"",OFFSET(Nafnalisti!$B$3,MATCH(Tafla1[[#This Row],[Raðtala]],Nafnalisti!$S$4:$S$425,0),0))</f>
        <v/>
      </c>
      <c r="C255" t="str">
        <f ca="1">IF(Tafla1[[#This Row],[Raðtala]]&gt;MAX(Nafnalisti!$S$4:$S$425),"",OFFSET(Nafnalisti!$B$3,MATCH(Tafla1[[#This Row],[Raðtala]],Nafnalisti!$S$4:$S$425,0),1))</f>
        <v/>
      </c>
      <c r="D255" s="28" t="str">
        <f t="shared" ca="1" si="14"/>
        <v/>
      </c>
      <c r="E255" t="str">
        <f t="shared" ca="1" si="15"/>
        <v/>
      </c>
      <c r="F255" t="str">
        <f ca="1">IF(Tafla1[[#This Row],[Raðtala]]&gt;MAX(Nafnalisti!$S$4:$S$425),"",OFFSET(Nafnalisti!$B$3,MATCH(Tafla1[[#This Row],[Raðtala]],Nafnalisti!$S$4:$S$425,0),13))</f>
        <v/>
      </c>
      <c r="G255">
        <v>254</v>
      </c>
    </row>
    <row r="256" spans="1:7" x14ac:dyDescent="0.2">
      <c r="A256" t="str">
        <f ca="1">IF(Tafla1[[#This Row],[Raðtala]]&gt;MAX(Nafnalisti!$S$4:$S$425),"",OFFSET(Nafnalisti!$B$3,MATCH(Tafla1[[#This Row],[Raðtala]],Nafnalisti!$S$4:$S$425,0),-1))</f>
        <v/>
      </c>
      <c r="B256" t="str">
        <f ca="1">IF(Tafla1[[#This Row],[Raðtala]]&gt;MAX(Nafnalisti!$S$4:$S$425),"",OFFSET(Nafnalisti!$B$3,MATCH(Tafla1[[#This Row],[Raðtala]],Nafnalisti!$S$4:$S$425,0),0))</f>
        <v/>
      </c>
      <c r="C256" t="str">
        <f ca="1">IF(Tafla1[[#This Row],[Raðtala]]&gt;MAX(Nafnalisti!$S$4:$S$425),"",OFFSET(Nafnalisti!$B$3,MATCH(Tafla1[[#This Row],[Raðtala]],Nafnalisti!$S$4:$S$425,0),1))</f>
        <v/>
      </c>
      <c r="D256" s="28" t="str">
        <f t="shared" ca="1" si="14"/>
        <v/>
      </c>
      <c r="E256" t="str">
        <f t="shared" ca="1" si="15"/>
        <v/>
      </c>
      <c r="F256" t="str">
        <f ca="1">IF(Tafla1[[#This Row],[Raðtala]]&gt;MAX(Nafnalisti!$S$4:$S$425),"",OFFSET(Nafnalisti!$B$3,MATCH(Tafla1[[#This Row],[Raðtala]],Nafnalisti!$S$4:$S$425,0),13))</f>
        <v/>
      </c>
      <c r="G256">
        <v>255</v>
      </c>
    </row>
    <row r="257" spans="1:7" x14ac:dyDescent="0.2">
      <c r="A257" t="str">
        <f ca="1">IF(Tafla1[[#This Row],[Raðtala]]&gt;MAX(Nafnalisti!$S$4:$S$425),"",OFFSET(Nafnalisti!$B$3,MATCH(Tafla1[[#This Row],[Raðtala]],Nafnalisti!$S$4:$S$425,0),-1))</f>
        <v/>
      </c>
      <c r="B257" t="str">
        <f ca="1">IF(Tafla1[[#This Row],[Raðtala]]&gt;MAX(Nafnalisti!$S$4:$S$425),"",OFFSET(Nafnalisti!$B$3,MATCH(Tafla1[[#This Row],[Raðtala]],Nafnalisti!$S$4:$S$425,0),0))</f>
        <v/>
      </c>
      <c r="C257" t="str">
        <f ca="1">IF(Tafla1[[#This Row],[Raðtala]]&gt;MAX(Nafnalisti!$S$4:$S$425),"",OFFSET(Nafnalisti!$B$3,MATCH(Tafla1[[#This Row],[Raðtala]],Nafnalisti!$S$4:$S$425,0),1))</f>
        <v/>
      </c>
      <c r="D257" s="28" t="str">
        <f t="shared" ca="1" si="14"/>
        <v/>
      </c>
      <c r="E257" t="str">
        <f t="shared" ca="1" si="15"/>
        <v/>
      </c>
      <c r="F257" t="str">
        <f ca="1">IF(Tafla1[[#This Row],[Raðtala]]&gt;MAX(Nafnalisti!$S$4:$S$425),"",OFFSET(Nafnalisti!$B$3,MATCH(Tafla1[[#This Row],[Raðtala]],Nafnalisti!$S$4:$S$425,0),13))</f>
        <v/>
      </c>
      <c r="G257">
        <v>256</v>
      </c>
    </row>
    <row r="258" spans="1:7" x14ac:dyDescent="0.2">
      <c r="A258" t="str">
        <f ca="1">IF(Tafla1[[#This Row],[Raðtala]]&gt;MAX(Nafnalisti!$S$4:$S$425),"",OFFSET(Nafnalisti!$B$3,MATCH(Tafla1[[#This Row],[Raðtala]],Nafnalisti!$S$4:$S$425,0),-1))</f>
        <v/>
      </c>
      <c r="B258" t="str">
        <f ca="1">IF(Tafla1[[#This Row],[Raðtala]]&gt;MAX(Nafnalisti!$S$4:$S$425),"",OFFSET(Nafnalisti!$B$3,MATCH(Tafla1[[#This Row],[Raðtala]],Nafnalisti!$S$4:$S$425,0),0))</f>
        <v/>
      </c>
      <c r="C258" t="str">
        <f ca="1">IF(Tafla1[[#This Row],[Raðtala]]&gt;MAX(Nafnalisti!$S$4:$S$425),"",OFFSET(Nafnalisti!$B$3,MATCH(Tafla1[[#This Row],[Raðtala]],Nafnalisti!$S$4:$S$425,0),1))</f>
        <v/>
      </c>
      <c r="D258" s="28" t="str">
        <f t="shared" ca="1" si="14"/>
        <v/>
      </c>
      <c r="E258" t="str">
        <f t="shared" ca="1" si="15"/>
        <v/>
      </c>
      <c r="F258" t="str">
        <f ca="1">IF(Tafla1[[#This Row],[Raðtala]]&gt;MAX(Nafnalisti!$S$4:$S$425),"",OFFSET(Nafnalisti!$B$3,MATCH(Tafla1[[#This Row],[Raðtala]],Nafnalisti!$S$4:$S$425,0),13))</f>
        <v/>
      </c>
      <c r="G258">
        <v>257</v>
      </c>
    </row>
    <row r="259" spans="1:7" x14ac:dyDescent="0.2">
      <c r="A259" t="str">
        <f ca="1">IF(Tafla1[[#This Row],[Raðtala]]&gt;MAX(Nafnalisti!$S$4:$S$425),"",OFFSET(Nafnalisti!$B$3,MATCH(Tafla1[[#This Row],[Raðtala]],Nafnalisti!$S$4:$S$425,0),-1))</f>
        <v/>
      </c>
      <c r="B259" t="str">
        <f ca="1">IF(Tafla1[[#This Row],[Raðtala]]&gt;MAX(Nafnalisti!$S$4:$S$425),"",OFFSET(Nafnalisti!$B$3,MATCH(Tafla1[[#This Row],[Raðtala]],Nafnalisti!$S$4:$S$425,0),0))</f>
        <v/>
      </c>
      <c r="C259" t="str">
        <f ca="1">IF(Tafla1[[#This Row],[Raðtala]]&gt;MAX(Nafnalisti!$S$4:$S$425),"",OFFSET(Nafnalisti!$B$3,MATCH(Tafla1[[#This Row],[Raðtala]],Nafnalisti!$S$4:$S$425,0),1))</f>
        <v/>
      </c>
      <c r="D259" s="28" t="str">
        <f t="shared" ca="1" si="14"/>
        <v/>
      </c>
      <c r="E259" t="str">
        <f t="shared" ca="1" si="15"/>
        <v/>
      </c>
      <c r="F259" t="str">
        <f ca="1">IF(Tafla1[[#This Row],[Raðtala]]&gt;MAX(Nafnalisti!$S$4:$S$425),"",OFFSET(Nafnalisti!$B$3,MATCH(Tafla1[[#This Row],[Raðtala]],Nafnalisti!$S$4:$S$425,0),13))</f>
        <v/>
      </c>
      <c r="G259">
        <v>258</v>
      </c>
    </row>
    <row r="260" spans="1:7" x14ac:dyDescent="0.2">
      <c r="A260" t="str">
        <f ca="1">IF(Tafla1[[#This Row],[Raðtala]]&gt;MAX(Nafnalisti!$S$4:$S$425),"",OFFSET(Nafnalisti!$B$3,MATCH(Tafla1[[#This Row],[Raðtala]],Nafnalisti!$S$4:$S$425,0),-1))</f>
        <v/>
      </c>
      <c r="B260" t="str">
        <f ca="1">IF(Tafla1[[#This Row],[Raðtala]]&gt;MAX(Nafnalisti!$S$4:$S$425),"",OFFSET(Nafnalisti!$B$3,MATCH(Tafla1[[#This Row],[Raðtala]],Nafnalisti!$S$4:$S$425,0),0))</f>
        <v/>
      </c>
      <c r="C260" t="str">
        <f ca="1">IF(Tafla1[[#This Row],[Raðtala]]&gt;MAX(Nafnalisti!$S$4:$S$425),"",OFFSET(Nafnalisti!$B$3,MATCH(Tafla1[[#This Row],[Raðtala]],Nafnalisti!$S$4:$S$425,0),1))</f>
        <v/>
      </c>
      <c r="D260" s="28" t="str">
        <f t="shared" ref="D260:D323" ca="1" si="16">IF(C260="","",10000-(F260*1000)+C260+RAND()/1000)</f>
        <v/>
      </c>
      <c r="E260" t="str">
        <f t="shared" ref="E260:E323" ca="1" si="17">IF(C260="","",_xlfn.RANK.EQ($D260,$D$2:$D$423,1))</f>
        <v/>
      </c>
      <c r="F260" t="str">
        <f ca="1">IF(Tafla1[[#This Row],[Raðtala]]&gt;MAX(Nafnalisti!$S$4:$S$425),"",OFFSET(Nafnalisti!$B$3,MATCH(Tafla1[[#This Row],[Raðtala]],Nafnalisti!$S$4:$S$425,0),13))</f>
        <v/>
      </c>
      <c r="G260">
        <v>259</v>
      </c>
    </row>
    <row r="261" spans="1:7" x14ac:dyDescent="0.2">
      <c r="A261" t="str">
        <f ca="1">IF(Tafla1[[#This Row],[Raðtala]]&gt;MAX(Nafnalisti!$S$4:$S$425),"",OFFSET(Nafnalisti!$B$3,MATCH(Tafla1[[#This Row],[Raðtala]],Nafnalisti!$S$4:$S$425,0),-1))</f>
        <v/>
      </c>
      <c r="B261" t="str">
        <f ca="1">IF(Tafla1[[#This Row],[Raðtala]]&gt;MAX(Nafnalisti!$S$4:$S$425),"",OFFSET(Nafnalisti!$B$3,MATCH(Tafla1[[#This Row],[Raðtala]],Nafnalisti!$S$4:$S$425,0),0))</f>
        <v/>
      </c>
      <c r="C261" t="str">
        <f ca="1">IF(Tafla1[[#This Row],[Raðtala]]&gt;MAX(Nafnalisti!$S$4:$S$425),"",OFFSET(Nafnalisti!$B$3,MATCH(Tafla1[[#This Row],[Raðtala]],Nafnalisti!$S$4:$S$425,0),1))</f>
        <v/>
      </c>
      <c r="D261" s="28" t="str">
        <f t="shared" ca="1" si="16"/>
        <v/>
      </c>
      <c r="E261" t="str">
        <f t="shared" ca="1" si="17"/>
        <v/>
      </c>
      <c r="F261" t="str">
        <f ca="1">IF(Tafla1[[#This Row],[Raðtala]]&gt;MAX(Nafnalisti!$S$4:$S$425),"",OFFSET(Nafnalisti!$B$3,MATCH(Tafla1[[#This Row],[Raðtala]],Nafnalisti!$S$4:$S$425,0),13))</f>
        <v/>
      </c>
      <c r="G261">
        <v>260</v>
      </c>
    </row>
    <row r="262" spans="1:7" x14ac:dyDescent="0.2">
      <c r="A262" t="str">
        <f ca="1">IF(Tafla1[[#This Row],[Raðtala]]&gt;MAX(Nafnalisti!$S$4:$S$425),"",OFFSET(Nafnalisti!$B$3,MATCH(Tafla1[[#This Row],[Raðtala]],Nafnalisti!$S$4:$S$425,0),-1))</f>
        <v/>
      </c>
      <c r="B262" t="str">
        <f ca="1">IF(Tafla1[[#This Row],[Raðtala]]&gt;MAX(Nafnalisti!$S$4:$S$425),"",OFFSET(Nafnalisti!$B$3,MATCH(Tafla1[[#This Row],[Raðtala]],Nafnalisti!$S$4:$S$425,0),0))</f>
        <v/>
      </c>
      <c r="C262" t="str">
        <f ca="1">IF(Tafla1[[#This Row],[Raðtala]]&gt;MAX(Nafnalisti!$S$4:$S$425),"",OFFSET(Nafnalisti!$B$3,MATCH(Tafla1[[#This Row],[Raðtala]],Nafnalisti!$S$4:$S$425,0),1))</f>
        <v/>
      </c>
      <c r="D262" s="28" t="str">
        <f t="shared" ca="1" si="16"/>
        <v/>
      </c>
      <c r="E262" t="str">
        <f t="shared" ca="1" si="17"/>
        <v/>
      </c>
      <c r="F262" t="str">
        <f ca="1">IF(Tafla1[[#This Row],[Raðtala]]&gt;MAX(Nafnalisti!$S$4:$S$425),"",OFFSET(Nafnalisti!$B$3,MATCH(Tafla1[[#This Row],[Raðtala]],Nafnalisti!$S$4:$S$425,0),13))</f>
        <v/>
      </c>
      <c r="G262">
        <v>261</v>
      </c>
    </row>
    <row r="263" spans="1:7" x14ac:dyDescent="0.2">
      <c r="A263" t="str">
        <f ca="1">IF(Tafla1[[#This Row],[Raðtala]]&gt;MAX(Nafnalisti!$S$4:$S$425),"",OFFSET(Nafnalisti!$B$3,MATCH(Tafla1[[#This Row],[Raðtala]],Nafnalisti!$S$4:$S$425,0),-1))</f>
        <v/>
      </c>
      <c r="B263" t="str">
        <f ca="1">IF(Tafla1[[#This Row],[Raðtala]]&gt;MAX(Nafnalisti!$S$4:$S$425),"",OFFSET(Nafnalisti!$B$3,MATCH(Tafla1[[#This Row],[Raðtala]],Nafnalisti!$S$4:$S$425,0),0))</f>
        <v/>
      </c>
      <c r="C263" t="str">
        <f ca="1">IF(Tafla1[[#This Row],[Raðtala]]&gt;MAX(Nafnalisti!$S$4:$S$425),"",OFFSET(Nafnalisti!$B$3,MATCH(Tafla1[[#This Row],[Raðtala]],Nafnalisti!$S$4:$S$425,0),1))</f>
        <v/>
      </c>
      <c r="D263" s="28" t="str">
        <f t="shared" ca="1" si="16"/>
        <v/>
      </c>
      <c r="E263" t="str">
        <f t="shared" ca="1" si="17"/>
        <v/>
      </c>
      <c r="F263" t="str">
        <f ca="1">IF(Tafla1[[#This Row],[Raðtala]]&gt;MAX(Nafnalisti!$S$4:$S$425),"",OFFSET(Nafnalisti!$B$3,MATCH(Tafla1[[#This Row],[Raðtala]],Nafnalisti!$S$4:$S$425,0),13))</f>
        <v/>
      </c>
      <c r="G263">
        <v>262</v>
      </c>
    </row>
    <row r="264" spans="1:7" x14ac:dyDescent="0.2">
      <c r="A264" t="str">
        <f ca="1">IF(Tafla1[[#This Row],[Raðtala]]&gt;MAX(Nafnalisti!$S$4:$S$425),"",OFFSET(Nafnalisti!$B$3,MATCH(Tafla1[[#This Row],[Raðtala]],Nafnalisti!$S$4:$S$425,0),-1))</f>
        <v/>
      </c>
      <c r="B264" t="str">
        <f ca="1">IF(Tafla1[[#This Row],[Raðtala]]&gt;MAX(Nafnalisti!$S$4:$S$425),"",OFFSET(Nafnalisti!$B$3,MATCH(Tafla1[[#This Row],[Raðtala]],Nafnalisti!$S$4:$S$425,0),0))</f>
        <v/>
      </c>
      <c r="C264" t="str">
        <f ca="1">IF(Tafla1[[#This Row],[Raðtala]]&gt;MAX(Nafnalisti!$S$4:$S$425),"",OFFSET(Nafnalisti!$B$3,MATCH(Tafla1[[#This Row],[Raðtala]],Nafnalisti!$S$4:$S$425,0),1))</f>
        <v/>
      </c>
      <c r="D264" s="28" t="str">
        <f t="shared" ca="1" si="16"/>
        <v/>
      </c>
      <c r="E264" t="str">
        <f t="shared" ca="1" si="17"/>
        <v/>
      </c>
      <c r="F264" t="str">
        <f ca="1">IF(Tafla1[[#This Row],[Raðtala]]&gt;MAX(Nafnalisti!$S$4:$S$425),"",OFFSET(Nafnalisti!$B$3,MATCH(Tafla1[[#This Row],[Raðtala]],Nafnalisti!$S$4:$S$425,0),13))</f>
        <v/>
      </c>
      <c r="G264">
        <v>263</v>
      </c>
    </row>
    <row r="265" spans="1:7" x14ac:dyDescent="0.2">
      <c r="A265" t="str">
        <f ca="1">IF(Tafla1[[#This Row],[Raðtala]]&gt;MAX(Nafnalisti!$S$4:$S$425),"",OFFSET(Nafnalisti!$B$3,MATCH(Tafla1[[#This Row],[Raðtala]],Nafnalisti!$S$4:$S$425,0),-1))</f>
        <v/>
      </c>
      <c r="B265" t="str">
        <f ca="1">IF(Tafla1[[#This Row],[Raðtala]]&gt;MAX(Nafnalisti!$S$4:$S$425),"",OFFSET(Nafnalisti!$B$3,MATCH(Tafla1[[#This Row],[Raðtala]],Nafnalisti!$S$4:$S$425,0),0))</f>
        <v/>
      </c>
      <c r="C265" t="str">
        <f ca="1">IF(Tafla1[[#This Row],[Raðtala]]&gt;MAX(Nafnalisti!$S$4:$S$425),"",OFFSET(Nafnalisti!$B$3,MATCH(Tafla1[[#This Row],[Raðtala]],Nafnalisti!$S$4:$S$425,0),1))</f>
        <v/>
      </c>
      <c r="D265" s="28" t="str">
        <f t="shared" ca="1" si="16"/>
        <v/>
      </c>
      <c r="E265" t="str">
        <f t="shared" ca="1" si="17"/>
        <v/>
      </c>
      <c r="F265" t="str">
        <f ca="1">IF(Tafla1[[#This Row],[Raðtala]]&gt;MAX(Nafnalisti!$S$4:$S$425),"",OFFSET(Nafnalisti!$B$3,MATCH(Tafla1[[#This Row],[Raðtala]],Nafnalisti!$S$4:$S$425,0),13))</f>
        <v/>
      </c>
      <c r="G265">
        <v>264</v>
      </c>
    </row>
    <row r="266" spans="1:7" x14ac:dyDescent="0.2">
      <c r="A266" t="str">
        <f ca="1">IF(Tafla1[[#This Row],[Raðtala]]&gt;MAX(Nafnalisti!$S$4:$S$425),"",OFFSET(Nafnalisti!$B$3,MATCH(Tafla1[[#This Row],[Raðtala]],Nafnalisti!$S$4:$S$425,0),-1))</f>
        <v/>
      </c>
      <c r="B266" t="str">
        <f ca="1">IF(Tafla1[[#This Row],[Raðtala]]&gt;MAX(Nafnalisti!$S$4:$S$425),"",OFFSET(Nafnalisti!$B$3,MATCH(Tafla1[[#This Row],[Raðtala]],Nafnalisti!$S$4:$S$425,0),0))</f>
        <v/>
      </c>
      <c r="C266" t="str">
        <f ca="1">IF(Tafla1[[#This Row],[Raðtala]]&gt;MAX(Nafnalisti!$S$4:$S$425),"",OFFSET(Nafnalisti!$B$3,MATCH(Tafla1[[#This Row],[Raðtala]],Nafnalisti!$S$4:$S$425,0),1))</f>
        <v/>
      </c>
      <c r="D266" s="28" t="str">
        <f t="shared" ca="1" si="16"/>
        <v/>
      </c>
      <c r="E266" t="str">
        <f t="shared" ca="1" si="17"/>
        <v/>
      </c>
      <c r="F266" t="str">
        <f ca="1">IF(Tafla1[[#This Row],[Raðtala]]&gt;MAX(Nafnalisti!$S$4:$S$425),"",OFFSET(Nafnalisti!$B$3,MATCH(Tafla1[[#This Row],[Raðtala]],Nafnalisti!$S$4:$S$425,0),13))</f>
        <v/>
      </c>
      <c r="G266">
        <v>265</v>
      </c>
    </row>
    <row r="267" spans="1:7" x14ac:dyDescent="0.2">
      <c r="A267" t="str">
        <f ca="1">IF(Tafla1[[#This Row],[Raðtala]]&gt;MAX(Nafnalisti!$S$4:$S$425),"",OFFSET(Nafnalisti!$B$3,MATCH(Tafla1[[#This Row],[Raðtala]],Nafnalisti!$S$4:$S$425,0),-1))</f>
        <v/>
      </c>
      <c r="B267" t="str">
        <f ca="1">IF(Tafla1[[#This Row],[Raðtala]]&gt;MAX(Nafnalisti!$S$4:$S$425),"",OFFSET(Nafnalisti!$B$3,MATCH(Tafla1[[#This Row],[Raðtala]],Nafnalisti!$S$4:$S$425,0),0))</f>
        <v/>
      </c>
      <c r="C267" t="str">
        <f ca="1">IF(Tafla1[[#This Row],[Raðtala]]&gt;MAX(Nafnalisti!$S$4:$S$425),"",OFFSET(Nafnalisti!$B$3,MATCH(Tafla1[[#This Row],[Raðtala]],Nafnalisti!$S$4:$S$425,0),1))</f>
        <v/>
      </c>
      <c r="D267" s="28" t="str">
        <f t="shared" ca="1" si="16"/>
        <v/>
      </c>
      <c r="E267" t="str">
        <f t="shared" ca="1" si="17"/>
        <v/>
      </c>
      <c r="F267" t="str">
        <f ca="1">IF(Tafla1[[#This Row],[Raðtala]]&gt;MAX(Nafnalisti!$S$4:$S$425),"",OFFSET(Nafnalisti!$B$3,MATCH(Tafla1[[#This Row],[Raðtala]],Nafnalisti!$S$4:$S$425,0),13))</f>
        <v/>
      </c>
      <c r="G267">
        <v>266</v>
      </c>
    </row>
    <row r="268" spans="1:7" x14ac:dyDescent="0.2">
      <c r="A268" t="str">
        <f ca="1">IF(Tafla1[[#This Row],[Raðtala]]&gt;MAX(Nafnalisti!$S$4:$S$425),"",OFFSET(Nafnalisti!$B$3,MATCH(Tafla1[[#This Row],[Raðtala]],Nafnalisti!$S$4:$S$425,0),-1))</f>
        <v/>
      </c>
      <c r="B268" t="str">
        <f ca="1">IF(Tafla1[[#This Row],[Raðtala]]&gt;MAX(Nafnalisti!$S$4:$S$425),"",OFFSET(Nafnalisti!$B$3,MATCH(Tafla1[[#This Row],[Raðtala]],Nafnalisti!$S$4:$S$425,0),0))</f>
        <v/>
      </c>
      <c r="C268" t="str">
        <f ca="1">IF(Tafla1[[#This Row],[Raðtala]]&gt;MAX(Nafnalisti!$S$4:$S$425),"",OFFSET(Nafnalisti!$B$3,MATCH(Tafla1[[#This Row],[Raðtala]],Nafnalisti!$S$4:$S$425,0),1))</f>
        <v/>
      </c>
      <c r="D268" s="28" t="str">
        <f t="shared" ca="1" si="16"/>
        <v/>
      </c>
      <c r="E268" t="str">
        <f t="shared" ca="1" si="17"/>
        <v/>
      </c>
      <c r="F268" t="str">
        <f ca="1">IF(Tafla1[[#This Row],[Raðtala]]&gt;MAX(Nafnalisti!$S$4:$S$425),"",OFFSET(Nafnalisti!$B$3,MATCH(Tafla1[[#This Row],[Raðtala]],Nafnalisti!$S$4:$S$425,0),13))</f>
        <v/>
      </c>
      <c r="G268">
        <v>267</v>
      </c>
    </row>
    <row r="269" spans="1:7" x14ac:dyDescent="0.2">
      <c r="A269" t="str">
        <f ca="1">IF(Tafla1[[#This Row],[Raðtala]]&gt;MAX(Nafnalisti!$S$4:$S$425),"",OFFSET(Nafnalisti!$B$3,MATCH(Tafla1[[#This Row],[Raðtala]],Nafnalisti!$S$4:$S$425,0),-1))</f>
        <v/>
      </c>
      <c r="B269" t="str">
        <f ca="1">IF(Tafla1[[#This Row],[Raðtala]]&gt;MAX(Nafnalisti!$S$4:$S$425),"",OFFSET(Nafnalisti!$B$3,MATCH(Tafla1[[#This Row],[Raðtala]],Nafnalisti!$S$4:$S$425,0),0))</f>
        <v/>
      </c>
      <c r="C269" t="str">
        <f ca="1">IF(Tafla1[[#This Row],[Raðtala]]&gt;MAX(Nafnalisti!$S$4:$S$425),"",OFFSET(Nafnalisti!$B$3,MATCH(Tafla1[[#This Row],[Raðtala]],Nafnalisti!$S$4:$S$425,0),1))</f>
        <v/>
      </c>
      <c r="D269" s="28" t="str">
        <f t="shared" ca="1" si="16"/>
        <v/>
      </c>
      <c r="E269" t="str">
        <f t="shared" ca="1" si="17"/>
        <v/>
      </c>
      <c r="F269" t="str">
        <f ca="1">IF(Tafla1[[#This Row],[Raðtala]]&gt;MAX(Nafnalisti!$S$4:$S$425),"",OFFSET(Nafnalisti!$B$3,MATCH(Tafla1[[#This Row],[Raðtala]],Nafnalisti!$S$4:$S$425,0),13))</f>
        <v/>
      </c>
      <c r="G269">
        <v>268</v>
      </c>
    </row>
    <row r="270" spans="1:7" x14ac:dyDescent="0.2">
      <c r="A270" t="str">
        <f ca="1">IF(Tafla1[[#This Row],[Raðtala]]&gt;MAX(Nafnalisti!$S$4:$S$425),"",OFFSET(Nafnalisti!$B$3,MATCH(Tafla1[[#This Row],[Raðtala]],Nafnalisti!$S$4:$S$425,0),-1))</f>
        <v/>
      </c>
      <c r="B270" t="str">
        <f ca="1">IF(Tafla1[[#This Row],[Raðtala]]&gt;MAX(Nafnalisti!$S$4:$S$425),"",OFFSET(Nafnalisti!$B$3,MATCH(Tafla1[[#This Row],[Raðtala]],Nafnalisti!$S$4:$S$425,0),0))</f>
        <v/>
      </c>
      <c r="C270" t="str">
        <f ca="1">IF(Tafla1[[#This Row],[Raðtala]]&gt;MAX(Nafnalisti!$S$4:$S$425),"",OFFSET(Nafnalisti!$B$3,MATCH(Tafla1[[#This Row],[Raðtala]],Nafnalisti!$S$4:$S$425,0),1))</f>
        <v/>
      </c>
      <c r="D270" s="28" t="str">
        <f t="shared" ca="1" si="16"/>
        <v/>
      </c>
      <c r="E270" t="str">
        <f t="shared" ca="1" si="17"/>
        <v/>
      </c>
      <c r="F270" t="str">
        <f ca="1">IF(Tafla1[[#This Row],[Raðtala]]&gt;MAX(Nafnalisti!$S$4:$S$425),"",OFFSET(Nafnalisti!$B$3,MATCH(Tafla1[[#This Row],[Raðtala]],Nafnalisti!$S$4:$S$425,0),13))</f>
        <v/>
      </c>
      <c r="G270">
        <v>269</v>
      </c>
    </row>
    <row r="271" spans="1:7" x14ac:dyDescent="0.2">
      <c r="A271" t="str">
        <f ca="1">IF(Tafla1[[#This Row],[Raðtala]]&gt;MAX(Nafnalisti!$S$4:$S$425),"",OFFSET(Nafnalisti!$B$3,MATCH(Tafla1[[#This Row],[Raðtala]],Nafnalisti!$S$4:$S$425,0),-1))</f>
        <v/>
      </c>
      <c r="B271" t="str">
        <f ca="1">IF(Tafla1[[#This Row],[Raðtala]]&gt;MAX(Nafnalisti!$S$4:$S$425),"",OFFSET(Nafnalisti!$B$3,MATCH(Tafla1[[#This Row],[Raðtala]],Nafnalisti!$S$4:$S$425,0),0))</f>
        <v/>
      </c>
      <c r="C271" t="str">
        <f ca="1">IF(Tafla1[[#This Row],[Raðtala]]&gt;MAX(Nafnalisti!$S$4:$S$425),"",OFFSET(Nafnalisti!$B$3,MATCH(Tafla1[[#This Row],[Raðtala]],Nafnalisti!$S$4:$S$425,0),1))</f>
        <v/>
      </c>
      <c r="D271" s="28" t="str">
        <f t="shared" ca="1" si="16"/>
        <v/>
      </c>
      <c r="E271" t="str">
        <f t="shared" ca="1" si="17"/>
        <v/>
      </c>
      <c r="F271" t="str">
        <f ca="1">IF(Tafla1[[#This Row],[Raðtala]]&gt;MAX(Nafnalisti!$S$4:$S$425),"",OFFSET(Nafnalisti!$B$3,MATCH(Tafla1[[#This Row],[Raðtala]],Nafnalisti!$S$4:$S$425,0),13))</f>
        <v/>
      </c>
      <c r="G271">
        <v>270</v>
      </c>
    </row>
    <row r="272" spans="1:7" x14ac:dyDescent="0.2">
      <c r="A272" t="str">
        <f ca="1">IF(Tafla1[[#This Row],[Raðtala]]&gt;MAX(Nafnalisti!$S$4:$S$425),"",OFFSET(Nafnalisti!$B$3,MATCH(Tafla1[[#This Row],[Raðtala]],Nafnalisti!$S$4:$S$425,0),-1))</f>
        <v/>
      </c>
      <c r="B272" t="str">
        <f ca="1">IF(Tafla1[[#This Row],[Raðtala]]&gt;MAX(Nafnalisti!$S$4:$S$425),"",OFFSET(Nafnalisti!$B$3,MATCH(Tafla1[[#This Row],[Raðtala]],Nafnalisti!$S$4:$S$425,0),0))</f>
        <v/>
      </c>
      <c r="C272" t="str">
        <f ca="1">IF(Tafla1[[#This Row],[Raðtala]]&gt;MAX(Nafnalisti!$S$4:$S$425),"",OFFSET(Nafnalisti!$B$3,MATCH(Tafla1[[#This Row],[Raðtala]],Nafnalisti!$S$4:$S$425,0),1))</f>
        <v/>
      </c>
      <c r="D272" s="28" t="str">
        <f t="shared" ca="1" si="16"/>
        <v/>
      </c>
      <c r="E272" t="str">
        <f t="shared" ca="1" si="17"/>
        <v/>
      </c>
      <c r="F272" t="str">
        <f ca="1">IF(Tafla1[[#This Row],[Raðtala]]&gt;MAX(Nafnalisti!$S$4:$S$425),"",OFFSET(Nafnalisti!$B$3,MATCH(Tafla1[[#This Row],[Raðtala]],Nafnalisti!$S$4:$S$425,0),13))</f>
        <v/>
      </c>
      <c r="G272">
        <v>271</v>
      </c>
    </row>
    <row r="273" spans="1:7" x14ac:dyDescent="0.2">
      <c r="A273" t="str">
        <f ca="1">IF(Tafla1[[#This Row],[Raðtala]]&gt;MAX(Nafnalisti!$S$4:$S$425),"",OFFSET(Nafnalisti!$B$3,MATCH(Tafla1[[#This Row],[Raðtala]],Nafnalisti!$S$4:$S$425,0),-1))</f>
        <v/>
      </c>
      <c r="B273" t="str">
        <f ca="1">IF(Tafla1[[#This Row],[Raðtala]]&gt;MAX(Nafnalisti!$S$4:$S$425),"",OFFSET(Nafnalisti!$B$3,MATCH(Tafla1[[#This Row],[Raðtala]],Nafnalisti!$S$4:$S$425,0),0))</f>
        <v/>
      </c>
      <c r="C273" t="str">
        <f ca="1">IF(Tafla1[[#This Row],[Raðtala]]&gt;MAX(Nafnalisti!$S$4:$S$425),"",OFFSET(Nafnalisti!$B$3,MATCH(Tafla1[[#This Row],[Raðtala]],Nafnalisti!$S$4:$S$425,0),1))</f>
        <v/>
      </c>
      <c r="D273" s="28" t="str">
        <f t="shared" ca="1" si="16"/>
        <v/>
      </c>
      <c r="E273" t="str">
        <f t="shared" ca="1" si="17"/>
        <v/>
      </c>
      <c r="F273" t="str">
        <f ca="1">IF(Tafla1[[#This Row],[Raðtala]]&gt;MAX(Nafnalisti!$S$4:$S$425),"",OFFSET(Nafnalisti!$B$3,MATCH(Tafla1[[#This Row],[Raðtala]],Nafnalisti!$S$4:$S$425,0),13))</f>
        <v/>
      </c>
      <c r="G273">
        <v>272</v>
      </c>
    </row>
    <row r="274" spans="1:7" x14ac:dyDescent="0.2">
      <c r="A274" t="str">
        <f ca="1">IF(Tafla1[[#This Row],[Raðtala]]&gt;MAX(Nafnalisti!$S$4:$S$425),"",OFFSET(Nafnalisti!$B$3,MATCH(Tafla1[[#This Row],[Raðtala]],Nafnalisti!$S$4:$S$425,0),-1))</f>
        <v/>
      </c>
      <c r="B274" t="str">
        <f ca="1">IF(Tafla1[[#This Row],[Raðtala]]&gt;MAX(Nafnalisti!$S$4:$S$425),"",OFFSET(Nafnalisti!$B$3,MATCH(Tafla1[[#This Row],[Raðtala]],Nafnalisti!$S$4:$S$425,0),0))</f>
        <v/>
      </c>
      <c r="C274" t="str">
        <f ca="1">IF(Tafla1[[#This Row],[Raðtala]]&gt;MAX(Nafnalisti!$S$4:$S$425),"",OFFSET(Nafnalisti!$B$3,MATCH(Tafla1[[#This Row],[Raðtala]],Nafnalisti!$S$4:$S$425,0),1))</f>
        <v/>
      </c>
      <c r="D274" s="28" t="str">
        <f t="shared" ca="1" si="16"/>
        <v/>
      </c>
      <c r="E274" t="str">
        <f t="shared" ca="1" si="17"/>
        <v/>
      </c>
      <c r="F274" t="str">
        <f ca="1">IF(Tafla1[[#This Row],[Raðtala]]&gt;MAX(Nafnalisti!$S$4:$S$425),"",OFFSET(Nafnalisti!$B$3,MATCH(Tafla1[[#This Row],[Raðtala]],Nafnalisti!$S$4:$S$425,0),13))</f>
        <v/>
      </c>
      <c r="G274">
        <v>273</v>
      </c>
    </row>
    <row r="275" spans="1:7" x14ac:dyDescent="0.2">
      <c r="A275" t="str">
        <f ca="1">IF(Tafla1[[#This Row],[Raðtala]]&gt;MAX(Nafnalisti!$S$4:$S$425),"",OFFSET(Nafnalisti!$B$3,MATCH(Tafla1[[#This Row],[Raðtala]],Nafnalisti!$S$4:$S$425,0),-1))</f>
        <v/>
      </c>
      <c r="B275" t="str">
        <f ca="1">IF(Tafla1[[#This Row],[Raðtala]]&gt;MAX(Nafnalisti!$S$4:$S$425),"",OFFSET(Nafnalisti!$B$3,MATCH(Tafla1[[#This Row],[Raðtala]],Nafnalisti!$S$4:$S$425,0),0))</f>
        <v/>
      </c>
      <c r="C275" t="str">
        <f ca="1">IF(Tafla1[[#This Row],[Raðtala]]&gt;MAX(Nafnalisti!$S$4:$S$425),"",OFFSET(Nafnalisti!$B$3,MATCH(Tafla1[[#This Row],[Raðtala]],Nafnalisti!$S$4:$S$425,0),1))</f>
        <v/>
      </c>
      <c r="D275" s="28" t="str">
        <f t="shared" ca="1" si="16"/>
        <v/>
      </c>
      <c r="E275" t="str">
        <f t="shared" ca="1" si="17"/>
        <v/>
      </c>
      <c r="F275" t="str">
        <f ca="1">IF(Tafla1[[#This Row],[Raðtala]]&gt;MAX(Nafnalisti!$S$4:$S$425),"",OFFSET(Nafnalisti!$B$3,MATCH(Tafla1[[#This Row],[Raðtala]],Nafnalisti!$S$4:$S$425,0),13))</f>
        <v/>
      </c>
      <c r="G275">
        <v>274</v>
      </c>
    </row>
    <row r="276" spans="1:7" x14ac:dyDescent="0.2">
      <c r="A276" t="str">
        <f ca="1">IF(Tafla1[[#This Row],[Raðtala]]&gt;MAX(Nafnalisti!$S$4:$S$425),"",OFFSET(Nafnalisti!$B$3,MATCH(Tafla1[[#This Row],[Raðtala]],Nafnalisti!$S$4:$S$425,0),-1))</f>
        <v/>
      </c>
      <c r="B276" t="str">
        <f ca="1">IF(Tafla1[[#This Row],[Raðtala]]&gt;MAX(Nafnalisti!$S$4:$S$425),"",OFFSET(Nafnalisti!$B$3,MATCH(Tafla1[[#This Row],[Raðtala]],Nafnalisti!$S$4:$S$425,0),0))</f>
        <v/>
      </c>
      <c r="C276" t="str">
        <f ca="1">IF(Tafla1[[#This Row],[Raðtala]]&gt;MAX(Nafnalisti!$S$4:$S$425),"",OFFSET(Nafnalisti!$B$3,MATCH(Tafla1[[#This Row],[Raðtala]],Nafnalisti!$S$4:$S$425,0),1))</f>
        <v/>
      </c>
      <c r="D276" s="28" t="str">
        <f t="shared" ca="1" si="16"/>
        <v/>
      </c>
      <c r="E276" t="str">
        <f t="shared" ca="1" si="17"/>
        <v/>
      </c>
      <c r="F276" t="str">
        <f ca="1">IF(Tafla1[[#This Row],[Raðtala]]&gt;MAX(Nafnalisti!$S$4:$S$425),"",OFFSET(Nafnalisti!$B$3,MATCH(Tafla1[[#This Row],[Raðtala]],Nafnalisti!$S$4:$S$425,0),13))</f>
        <v/>
      </c>
      <c r="G276">
        <v>275</v>
      </c>
    </row>
    <row r="277" spans="1:7" x14ac:dyDescent="0.2">
      <c r="A277" t="str">
        <f ca="1">IF(Tafla1[[#This Row],[Raðtala]]&gt;MAX(Nafnalisti!$S$4:$S$425),"",OFFSET(Nafnalisti!$B$3,MATCH(Tafla1[[#This Row],[Raðtala]],Nafnalisti!$S$4:$S$425,0),-1))</f>
        <v/>
      </c>
      <c r="B277" t="str">
        <f ca="1">IF(Tafla1[[#This Row],[Raðtala]]&gt;MAX(Nafnalisti!$S$4:$S$425),"",OFFSET(Nafnalisti!$B$3,MATCH(Tafla1[[#This Row],[Raðtala]],Nafnalisti!$S$4:$S$425,0),0))</f>
        <v/>
      </c>
      <c r="C277" t="str">
        <f ca="1">IF(Tafla1[[#This Row],[Raðtala]]&gt;MAX(Nafnalisti!$S$4:$S$425),"",OFFSET(Nafnalisti!$B$3,MATCH(Tafla1[[#This Row],[Raðtala]],Nafnalisti!$S$4:$S$425,0),1))</f>
        <v/>
      </c>
      <c r="D277" s="28" t="str">
        <f t="shared" ca="1" si="16"/>
        <v/>
      </c>
      <c r="E277" t="str">
        <f t="shared" ca="1" si="17"/>
        <v/>
      </c>
      <c r="F277" t="str">
        <f ca="1">IF(Tafla1[[#This Row],[Raðtala]]&gt;MAX(Nafnalisti!$S$4:$S$425),"",OFFSET(Nafnalisti!$B$3,MATCH(Tafla1[[#This Row],[Raðtala]],Nafnalisti!$S$4:$S$425,0),13))</f>
        <v/>
      </c>
      <c r="G277">
        <v>276</v>
      </c>
    </row>
    <row r="278" spans="1:7" x14ac:dyDescent="0.2">
      <c r="A278" t="str">
        <f ca="1">IF(Tafla1[[#This Row],[Raðtala]]&gt;MAX(Nafnalisti!$S$4:$S$425),"",OFFSET(Nafnalisti!$B$3,MATCH(Tafla1[[#This Row],[Raðtala]],Nafnalisti!$S$4:$S$425,0),-1))</f>
        <v/>
      </c>
      <c r="B278" t="str">
        <f ca="1">IF(Tafla1[[#This Row],[Raðtala]]&gt;MAX(Nafnalisti!$S$4:$S$425),"",OFFSET(Nafnalisti!$B$3,MATCH(Tafla1[[#This Row],[Raðtala]],Nafnalisti!$S$4:$S$425,0),0))</f>
        <v/>
      </c>
      <c r="C278" t="str">
        <f ca="1">IF(Tafla1[[#This Row],[Raðtala]]&gt;MAX(Nafnalisti!$S$4:$S$425),"",OFFSET(Nafnalisti!$B$3,MATCH(Tafla1[[#This Row],[Raðtala]],Nafnalisti!$S$4:$S$425,0),1))</f>
        <v/>
      </c>
      <c r="D278" s="28" t="str">
        <f t="shared" ca="1" si="16"/>
        <v/>
      </c>
      <c r="E278" t="str">
        <f t="shared" ca="1" si="17"/>
        <v/>
      </c>
      <c r="F278" t="str">
        <f ca="1">IF(Tafla1[[#This Row],[Raðtala]]&gt;MAX(Nafnalisti!$S$4:$S$425),"",OFFSET(Nafnalisti!$B$3,MATCH(Tafla1[[#This Row],[Raðtala]],Nafnalisti!$S$4:$S$425,0),13))</f>
        <v/>
      </c>
      <c r="G278">
        <v>277</v>
      </c>
    </row>
    <row r="279" spans="1:7" x14ac:dyDescent="0.2">
      <c r="A279" t="str">
        <f ca="1">IF(Tafla1[[#This Row],[Raðtala]]&gt;MAX(Nafnalisti!$S$4:$S$425),"",OFFSET(Nafnalisti!$B$3,MATCH(Tafla1[[#This Row],[Raðtala]],Nafnalisti!$S$4:$S$425,0),-1))</f>
        <v/>
      </c>
      <c r="B279" t="str">
        <f ca="1">IF(Tafla1[[#This Row],[Raðtala]]&gt;MAX(Nafnalisti!$S$4:$S$425),"",OFFSET(Nafnalisti!$B$3,MATCH(Tafla1[[#This Row],[Raðtala]],Nafnalisti!$S$4:$S$425,0),0))</f>
        <v/>
      </c>
      <c r="C279" t="str">
        <f ca="1">IF(Tafla1[[#This Row],[Raðtala]]&gt;MAX(Nafnalisti!$S$4:$S$425),"",OFFSET(Nafnalisti!$B$3,MATCH(Tafla1[[#This Row],[Raðtala]],Nafnalisti!$S$4:$S$425,0),1))</f>
        <v/>
      </c>
      <c r="D279" s="28" t="str">
        <f t="shared" ca="1" si="16"/>
        <v/>
      </c>
      <c r="E279" t="str">
        <f t="shared" ca="1" si="17"/>
        <v/>
      </c>
      <c r="F279" t="str">
        <f ca="1">IF(Tafla1[[#This Row],[Raðtala]]&gt;MAX(Nafnalisti!$S$4:$S$425),"",OFFSET(Nafnalisti!$B$3,MATCH(Tafla1[[#This Row],[Raðtala]],Nafnalisti!$S$4:$S$425,0),13))</f>
        <v/>
      </c>
      <c r="G279">
        <v>278</v>
      </c>
    </row>
    <row r="280" spans="1:7" x14ac:dyDescent="0.2">
      <c r="A280" t="str">
        <f ca="1">IF(Tafla1[[#This Row],[Raðtala]]&gt;MAX(Nafnalisti!$S$4:$S$425),"",OFFSET(Nafnalisti!$B$3,MATCH(Tafla1[[#This Row],[Raðtala]],Nafnalisti!$S$4:$S$425,0),-1))</f>
        <v/>
      </c>
      <c r="B280" t="str">
        <f ca="1">IF(Tafla1[[#This Row],[Raðtala]]&gt;MAX(Nafnalisti!$S$4:$S$425),"",OFFSET(Nafnalisti!$B$3,MATCH(Tafla1[[#This Row],[Raðtala]],Nafnalisti!$S$4:$S$425,0),0))</f>
        <v/>
      </c>
      <c r="C280" t="str">
        <f ca="1">IF(Tafla1[[#This Row],[Raðtala]]&gt;MAX(Nafnalisti!$S$4:$S$425),"",OFFSET(Nafnalisti!$B$3,MATCH(Tafla1[[#This Row],[Raðtala]],Nafnalisti!$S$4:$S$425,0),1))</f>
        <v/>
      </c>
      <c r="D280" s="28" t="str">
        <f t="shared" ca="1" si="16"/>
        <v/>
      </c>
      <c r="E280" t="str">
        <f t="shared" ca="1" si="17"/>
        <v/>
      </c>
      <c r="F280" t="str">
        <f ca="1">IF(Tafla1[[#This Row],[Raðtala]]&gt;MAX(Nafnalisti!$S$4:$S$425),"",OFFSET(Nafnalisti!$B$3,MATCH(Tafla1[[#This Row],[Raðtala]],Nafnalisti!$S$4:$S$425,0),13))</f>
        <v/>
      </c>
      <c r="G280">
        <v>279</v>
      </c>
    </row>
    <row r="281" spans="1:7" x14ac:dyDescent="0.2">
      <c r="A281" t="str">
        <f ca="1">IF(Tafla1[[#This Row],[Raðtala]]&gt;MAX(Nafnalisti!$S$4:$S$425),"",OFFSET(Nafnalisti!$B$3,MATCH(Tafla1[[#This Row],[Raðtala]],Nafnalisti!$S$4:$S$425,0),-1))</f>
        <v/>
      </c>
      <c r="B281" t="str">
        <f ca="1">IF(Tafla1[[#This Row],[Raðtala]]&gt;MAX(Nafnalisti!$S$4:$S$425),"",OFFSET(Nafnalisti!$B$3,MATCH(Tafla1[[#This Row],[Raðtala]],Nafnalisti!$S$4:$S$425,0),0))</f>
        <v/>
      </c>
      <c r="C281" t="str">
        <f ca="1">IF(Tafla1[[#This Row],[Raðtala]]&gt;MAX(Nafnalisti!$S$4:$S$425),"",OFFSET(Nafnalisti!$B$3,MATCH(Tafla1[[#This Row],[Raðtala]],Nafnalisti!$S$4:$S$425,0),1))</f>
        <v/>
      </c>
      <c r="D281" s="28" t="str">
        <f t="shared" ca="1" si="16"/>
        <v/>
      </c>
      <c r="E281" t="str">
        <f t="shared" ca="1" si="17"/>
        <v/>
      </c>
      <c r="F281" t="str">
        <f ca="1">IF(Tafla1[[#This Row],[Raðtala]]&gt;MAX(Nafnalisti!$S$4:$S$425),"",OFFSET(Nafnalisti!$B$3,MATCH(Tafla1[[#This Row],[Raðtala]],Nafnalisti!$S$4:$S$425,0),13))</f>
        <v/>
      </c>
      <c r="G281">
        <v>280</v>
      </c>
    </row>
    <row r="282" spans="1:7" x14ac:dyDescent="0.2">
      <c r="A282" t="str">
        <f ca="1">IF(Tafla1[[#This Row],[Raðtala]]&gt;MAX(Nafnalisti!$S$4:$S$425),"",OFFSET(Nafnalisti!$B$3,MATCH(Tafla1[[#This Row],[Raðtala]],Nafnalisti!$S$4:$S$425,0),-1))</f>
        <v/>
      </c>
      <c r="B282" t="str">
        <f ca="1">IF(Tafla1[[#This Row],[Raðtala]]&gt;MAX(Nafnalisti!$S$4:$S$425),"",OFFSET(Nafnalisti!$B$3,MATCH(Tafla1[[#This Row],[Raðtala]],Nafnalisti!$S$4:$S$425,0),0))</f>
        <v/>
      </c>
      <c r="C282" t="str">
        <f ca="1">IF(Tafla1[[#This Row],[Raðtala]]&gt;MAX(Nafnalisti!$S$4:$S$425),"",OFFSET(Nafnalisti!$B$3,MATCH(Tafla1[[#This Row],[Raðtala]],Nafnalisti!$S$4:$S$425,0),1))</f>
        <v/>
      </c>
      <c r="D282" s="28" t="str">
        <f t="shared" ca="1" si="16"/>
        <v/>
      </c>
      <c r="E282" t="str">
        <f t="shared" ca="1" si="17"/>
        <v/>
      </c>
      <c r="F282" t="str">
        <f ca="1">IF(Tafla1[[#This Row],[Raðtala]]&gt;MAX(Nafnalisti!$S$4:$S$425),"",OFFSET(Nafnalisti!$B$3,MATCH(Tafla1[[#This Row],[Raðtala]],Nafnalisti!$S$4:$S$425,0),13))</f>
        <v/>
      </c>
      <c r="G282">
        <v>281</v>
      </c>
    </row>
    <row r="283" spans="1:7" x14ac:dyDescent="0.2">
      <c r="A283" t="str">
        <f ca="1">IF(Tafla1[[#This Row],[Raðtala]]&gt;MAX(Nafnalisti!$S$4:$S$425),"",OFFSET(Nafnalisti!$B$3,MATCH(Tafla1[[#This Row],[Raðtala]],Nafnalisti!$S$4:$S$425,0),-1))</f>
        <v/>
      </c>
      <c r="B283" t="str">
        <f ca="1">IF(Tafla1[[#This Row],[Raðtala]]&gt;MAX(Nafnalisti!$S$4:$S$425),"",OFFSET(Nafnalisti!$B$3,MATCH(Tafla1[[#This Row],[Raðtala]],Nafnalisti!$S$4:$S$425,0),0))</f>
        <v/>
      </c>
      <c r="C283" t="str">
        <f ca="1">IF(Tafla1[[#This Row],[Raðtala]]&gt;MAX(Nafnalisti!$S$4:$S$425),"",OFFSET(Nafnalisti!$B$3,MATCH(Tafla1[[#This Row],[Raðtala]],Nafnalisti!$S$4:$S$425,0),1))</f>
        <v/>
      </c>
      <c r="D283" s="28" t="str">
        <f t="shared" ca="1" si="16"/>
        <v/>
      </c>
      <c r="E283" t="str">
        <f t="shared" ca="1" si="17"/>
        <v/>
      </c>
      <c r="F283" t="str">
        <f ca="1">IF(Tafla1[[#This Row],[Raðtala]]&gt;MAX(Nafnalisti!$S$4:$S$425),"",OFFSET(Nafnalisti!$B$3,MATCH(Tafla1[[#This Row],[Raðtala]],Nafnalisti!$S$4:$S$425,0),13))</f>
        <v/>
      </c>
      <c r="G283">
        <v>282</v>
      </c>
    </row>
    <row r="284" spans="1:7" x14ac:dyDescent="0.2">
      <c r="A284" t="str">
        <f ca="1">IF(Tafla1[[#This Row],[Raðtala]]&gt;MAX(Nafnalisti!$S$4:$S$425),"",OFFSET(Nafnalisti!$B$3,MATCH(Tafla1[[#This Row],[Raðtala]],Nafnalisti!$S$4:$S$425,0),-1))</f>
        <v/>
      </c>
      <c r="B284" t="str">
        <f ca="1">IF(Tafla1[[#This Row],[Raðtala]]&gt;MAX(Nafnalisti!$S$4:$S$425),"",OFFSET(Nafnalisti!$B$3,MATCH(Tafla1[[#This Row],[Raðtala]],Nafnalisti!$S$4:$S$425,0),0))</f>
        <v/>
      </c>
      <c r="C284" t="str">
        <f ca="1">IF(Tafla1[[#This Row],[Raðtala]]&gt;MAX(Nafnalisti!$S$4:$S$425),"",OFFSET(Nafnalisti!$B$3,MATCH(Tafla1[[#This Row],[Raðtala]],Nafnalisti!$S$4:$S$425,0),1))</f>
        <v/>
      </c>
      <c r="D284" s="28" t="str">
        <f t="shared" ca="1" si="16"/>
        <v/>
      </c>
      <c r="E284" t="str">
        <f t="shared" ca="1" si="17"/>
        <v/>
      </c>
      <c r="F284" t="str">
        <f ca="1">IF(Tafla1[[#This Row],[Raðtala]]&gt;MAX(Nafnalisti!$S$4:$S$425),"",OFFSET(Nafnalisti!$B$3,MATCH(Tafla1[[#This Row],[Raðtala]],Nafnalisti!$S$4:$S$425,0),13))</f>
        <v/>
      </c>
      <c r="G284">
        <v>283</v>
      </c>
    </row>
    <row r="285" spans="1:7" x14ac:dyDescent="0.2">
      <c r="A285" t="str">
        <f ca="1">IF(Tafla1[[#This Row],[Raðtala]]&gt;MAX(Nafnalisti!$S$4:$S$425),"",OFFSET(Nafnalisti!$B$3,MATCH(Tafla1[[#This Row],[Raðtala]],Nafnalisti!$S$4:$S$425,0),-1))</f>
        <v/>
      </c>
      <c r="B285" t="str">
        <f ca="1">IF(Tafla1[[#This Row],[Raðtala]]&gt;MAX(Nafnalisti!$S$4:$S$425),"",OFFSET(Nafnalisti!$B$3,MATCH(Tafla1[[#This Row],[Raðtala]],Nafnalisti!$S$4:$S$425,0),0))</f>
        <v/>
      </c>
      <c r="C285" t="str">
        <f ca="1">IF(Tafla1[[#This Row],[Raðtala]]&gt;MAX(Nafnalisti!$S$4:$S$425),"",OFFSET(Nafnalisti!$B$3,MATCH(Tafla1[[#This Row],[Raðtala]],Nafnalisti!$S$4:$S$425,0),1))</f>
        <v/>
      </c>
      <c r="D285" s="28" t="str">
        <f t="shared" ca="1" si="16"/>
        <v/>
      </c>
      <c r="E285" t="str">
        <f t="shared" ca="1" si="17"/>
        <v/>
      </c>
      <c r="F285" t="str">
        <f ca="1">IF(Tafla1[[#This Row],[Raðtala]]&gt;MAX(Nafnalisti!$S$4:$S$425),"",OFFSET(Nafnalisti!$B$3,MATCH(Tafla1[[#This Row],[Raðtala]],Nafnalisti!$S$4:$S$425,0),13))</f>
        <v/>
      </c>
      <c r="G285">
        <v>284</v>
      </c>
    </row>
    <row r="286" spans="1:7" x14ac:dyDescent="0.2">
      <c r="A286" t="str">
        <f ca="1">IF(Tafla1[[#This Row],[Raðtala]]&gt;MAX(Nafnalisti!$S$4:$S$425),"",OFFSET(Nafnalisti!$B$3,MATCH(Tafla1[[#This Row],[Raðtala]],Nafnalisti!$S$4:$S$425,0),-1))</f>
        <v/>
      </c>
      <c r="B286" t="str">
        <f ca="1">IF(Tafla1[[#This Row],[Raðtala]]&gt;MAX(Nafnalisti!$S$4:$S$425),"",OFFSET(Nafnalisti!$B$3,MATCH(Tafla1[[#This Row],[Raðtala]],Nafnalisti!$S$4:$S$425,0),0))</f>
        <v/>
      </c>
      <c r="C286" t="str">
        <f ca="1">IF(Tafla1[[#This Row],[Raðtala]]&gt;MAX(Nafnalisti!$S$4:$S$425),"",OFFSET(Nafnalisti!$B$3,MATCH(Tafla1[[#This Row],[Raðtala]],Nafnalisti!$S$4:$S$425,0),1))</f>
        <v/>
      </c>
      <c r="D286" s="28" t="str">
        <f t="shared" ca="1" si="16"/>
        <v/>
      </c>
      <c r="E286" t="str">
        <f t="shared" ca="1" si="17"/>
        <v/>
      </c>
      <c r="F286" t="str">
        <f ca="1">IF(Tafla1[[#This Row],[Raðtala]]&gt;MAX(Nafnalisti!$S$4:$S$425),"",OFFSET(Nafnalisti!$B$3,MATCH(Tafla1[[#This Row],[Raðtala]],Nafnalisti!$S$4:$S$425,0),13))</f>
        <v/>
      </c>
      <c r="G286">
        <v>285</v>
      </c>
    </row>
    <row r="287" spans="1:7" x14ac:dyDescent="0.2">
      <c r="A287" t="str">
        <f ca="1">IF(Tafla1[[#This Row],[Raðtala]]&gt;MAX(Nafnalisti!$S$4:$S$425),"",OFFSET(Nafnalisti!$B$3,MATCH(Tafla1[[#This Row],[Raðtala]],Nafnalisti!$S$4:$S$425,0),-1))</f>
        <v/>
      </c>
      <c r="B287" t="str">
        <f ca="1">IF(Tafla1[[#This Row],[Raðtala]]&gt;MAX(Nafnalisti!$S$4:$S$425),"",OFFSET(Nafnalisti!$B$3,MATCH(Tafla1[[#This Row],[Raðtala]],Nafnalisti!$S$4:$S$425,0),0))</f>
        <v/>
      </c>
      <c r="C287" t="str">
        <f ca="1">IF(Tafla1[[#This Row],[Raðtala]]&gt;MAX(Nafnalisti!$S$4:$S$425),"",OFFSET(Nafnalisti!$B$3,MATCH(Tafla1[[#This Row],[Raðtala]],Nafnalisti!$S$4:$S$425,0),1))</f>
        <v/>
      </c>
      <c r="D287" s="28" t="str">
        <f t="shared" ca="1" si="16"/>
        <v/>
      </c>
      <c r="E287" t="str">
        <f t="shared" ca="1" si="17"/>
        <v/>
      </c>
      <c r="F287" t="str">
        <f ca="1">IF(Tafla1[[#This Row],[Raðtala]]&gt;MAX(Nafnalisti!$S$4:$S$425),"",OFFSET(Nafnalisti!$B$3,MATCH(Tafla1[[#This Row],[Raðtala]],Nafnalisti!$S$4:$S$425,0),13))</f>
        <v/>
      </c>
      <c r="G287">
        <v>286</v>
      </c>
    </row>
    <row r="288" spans="1:7" x14ac:dyDescent="0.2">
      <c r="A288" t="str">
        <f ca="1">IF(Tafla1[[#This Row],[Raðtala]]&gt;MAX(Nafnalisti!$S$4:$S$425),"",OFFSET(Nafnalisti!$B$3,MATCH(Tafla1[[#This Row],[Raðtala]],Nafnalisti!$S$4:$S$425,0),-1))</f>
        <v/>
      </c>
      <c r="B288" t="str">
        <f ca="1">IF(Tafla1[[#This Row],[Raðtala]]&gt;MAX(Nafnalisti!$S$4:$S$425),"",OFFSET(Nafnalisti!$B$3,MATCH(Tafla1[[#This Row],[Raðtala]],Nafnalisti!$S$4:$S$425,0),0))</f>
        <v/>
      </c>
      <c r="C288" t="str">
        <f ca="1">IF(Tafla1[[#This Row],[Raðtala]]&gt;MAX(Nafnalisti!$S$4:$S$425),"",OFFSET(Nafnalisti!$B$3,MATCH(Tafla1[[#This Row],[Raðtala]],Nafnalisti!$S$4:$S$425,0),1))</f>
        <v/>
      </c>
      <c r="D288" s="28" t="str">
        <f t="shared" ca="1" si="16"/>
        <v/>
      </c>
      <c r="E288" t="str">
        <f t="shared" ca="1" si="17"/>
        <v/>
      </c>
      <c r="F288" t="str">
        <f ca="1">IF(Tafla1[[#This Row],[Raðtala]]&gt;MAX(Nafnalisti!$S$4:$S$425),"",OFFSET(Nafnalisti!$B$3,MATCH(Tafla1[[#This Row],[Raðtala]],Nafnalisti!$S$4:$S$425,0),13))</f>
        <v/>
      </c>
      <c r="G288">
        <v>287</v>
      </c>
    </row>
    <row r="289" spans="1:7" x14ac:dyDescent="0.2">
      <c r="A289" t="str">
        <f ca="1">IF(Tafla1[[#This Row],[Raðtala]]&gt;MAX(Nafnalisti!$S$4:$S$425),"",OFFSET(Nafnalisti!$B$3,MATCH(Tafla1[[#This Row],[Raðtala]],Nafnalisti!$S$4:$S$425,0),-1))</f>
        <v/>
      </c>
      <c r="B289" t="str">
        <f ca="1">IF(Tafla1[[#This Row],[Raðtala]]&gt;MAX(Nafnalisti!$S$4:$S$425),"",OFFSET(Nafnalisti!$B$3,MATCH(Tafla1[[#This Row],[Raðtala]],Nafnalisti!$S$4:$S$425,0),0))</f>
        <v/>
      </c>
      <c r="C289" t="str">
        <f ca="1">IF(Tafla1[[#This Row],[Raðtala]]&gt;MAX(Nafnalisti!$S$4:$S$425),"",OFFSET(Nafnalisti!$B$3,MATCH(Tafla1[[#This Row],[Raðtala]],Nafnalisti!$S$4:$S$425,0),1))</f>
        <v/>
      </c>
      <c r="D289" s="28" t="str">
        <f t="shared" ca="1" si="16"/>
        <v/>
      </c>
      <c r="E289" t="str">
        <f t="shared" ca="1" si="17"/>
        <v/>
      </c>
      <c r="F289" t="str">
        <f ca="1">IF(Tafla1[[#This Row],[Raðtala]]&gt;MAX(Nafnalisti!$S$4:$S$425),"",OFFSET(Nafnalisti!$B$3,MATCH(Tafla1[[#This Row],[Raðtala]],Nafnalisti!$S$4:$S$425,0),13))</f>
        <v/>
      </c>
      <c r="G289">
        <v>288</v>
      </c>
    </row>
    <row r="290" spans="1:7" x14ac:dyDescent="0.2">
      <c r="A290" t="str">
        <f ca="1">IF(Tafla1[[#This Row],[Raðtala]]&gt;MAX(Nafnalisti!$S$4:$S$425),"",OFFSET(Nafnalisti!$B$3,MATCH(Tafla1[[#This Row],[Raðtala]],Nafnalisti!$S$4:$S$425,0),-1))</f>
        <v/>
      </c>
      <c r="B290" t="str">
        <f ca="1">IF(Tafla1[[#This Row],[Raðtala]]&gt;MAX(Nafnalisti!$S$4:$S$425),"",OFFSET(Nafnalisti!$B$3,MATCH(Tafla1[[#This Row],[Raðtala]],Nafnalisti!$S$4:$S$425,0),0))</f>
        <v/>
      </c>
      <c r="C290" t="str">
        <f ca="1">IF(Tafla1[[#This Row],[Raðtala]]&gt;MAX(Nafnalisti!$S$4:$S$425),"",OFFSET(Nafnalisti!$B$3,MATCH(Tafla1[[#This Row],[Raðtala]],Nafnalisti!$S$4:$S$425,0),1))</f>
        <v/>
      </c>
      <c r="D290" s="28" t="str">
        <f t="shared" ca="1" si="16"/>
        <v/>
      </c>
      <c r="E290" t="str">
        <f t="shared" ca="1" si="17"/>
        <v/>
      </c>
      <c r="F290" t="str">
        <f ca="1">IF(Tafla1[[#This Row],[Raðtala]]&gt;MAX(Nafnalisti!$S$4:$S$425),"",OFFSET(Nafnalisti!$B$3,MATCH(Tafla1[[#This Row],[Raðtala]],Nafnalisti!$S$4:$S$425,0),13))</f>
        <v/>
      </c>
      <c r="G290">
        <v>289</v>
      </c>
    </row>
    <row r="291" spans="1:7" x14ac:dyDescent="0.2">
      <c r="A291" t="str">
        <f ca="1">IF(Tafla1[[#This Row],[Raðtala]]&gt;MAX(Nafnalisti!$S$4:$S$425),"",OFFSET(Nafnalisti!$B$3,MATCH(Tafla1[[#This Row],[Raðtala]],Nafnalisti!$S$4:$S$425,0),-1))</f>
        <v/>
      </c>
      <c r="B291" t="str">
        <f ca="1">IF(Tafla1[[#This Row],[Raðtala]]&gt;MAX(Nafnalisti!$S$4:$S$425),"",OFFSET(Nafnalisti!$B$3,MATCH(Tafla1[[#This Row],[Raðtala]],Nafnalisti!$S$4:$S$425,0),0))</f>
        <v/>
      </c>
      <c r="C291" t="str">
        <f ca="1">IF(Tafla1[[#This Row],[Raðtala]]&gt;MAX(Nafnalisti!$S$4:$S$425),"",OFFSET(Nafnalisti!$B$3,MATCH(Tafla1[[#This Row],[Raðtala]],Nafnalisti!$S$4:$S$425,0),1))</f>
        <v/>
      </c>
      <c r="D291" s="28" t="str">
        <f t="shared" ca="1" si="16"/>
        <v/>
      </c>
      <c r="E291" t="str">
        <f t="shared" ca="1" si="17"/>
        <v/>
      </c>
      <c r="F291" t="str">
        <f ca="1">IF(Tafla1[[#This Row],[Raðtala]]&gt;MAX(Nafnalisti!$S$4:$S$425),"",OFFSET(Nafnalisti!$B$3,MATCH(Tafla1[[#This Row],[Raðtala]],Nafnalisti!$S$4:$S$425,0),13))</f>
        <v/>
      </c>
      <c r="G291">
        <v>290</v>
      </c>
    </row>
    <row r="292" spans="1:7" x14ac:dyDescent="0.2">
      <c r="A292" t="str">
        <f ca="1">IF(Tafla1[[#This Row],[Raðtala]]&gt;MAX(Nafnalisti!$S$4:$S$425),"",OFFSET(Nafnalisti!$B$3,MATCH(Tafla1[[#This Row],[Raðtala]],Nafnalisti!$S$4:$S$425,0),-1))</f>
        <v/>
      </c>
      <c r="B292" t="str">
        <f ca="1">IF(Tafla1[[#This Row],[Raðtala]]&gt;MAX(Nafnalisti!$S$4:$S$425),"",OFFSET(Nafnalisti!$B$3,MATCH(Tafla1[[#This Row],[Raðtala]],Nafnalisti!$S$4:$S$425,0),0))</f>
        <v/>
      </c>
      <c r="C292" t="str">
        <f ca="1">IF(Tafla1[[#This Row],[Raðtala]]&gt;MAX(Nafnalisti!$S$4:$S$425),"",OFFSET(Nafnalisti!$B$3,MATCH(Tafla1[[#This Row],[Raðtala]],Nafnalisti!$S$4:$S$425,0),1))</f>
        <v/>
      </c>
      <c r="D292" s="28" t="str">
        <f t="shared" ca="1" si="16"/>
        <v/>
      </c>
      <c r="E292" t="str">
        <f t="shared" ca="1" si="17"/>
        <v/>
      </c>
      <c r="F292" t="str">
        <f ca="1">IF(Tafla1[[#This Row],[Raðtala]]&gt;MAX(Nafnalisti!$S$4:$S$425),"",OFFSET(Nafnalisti!$B$3,MATCH(Tafla1[[#This Row],[Raðtala]],Nafnalisti!$S$4:$S$425,0),13))</f>
        <v/>
      </c>
      <c r="G292">
        <v>291</v>
      </c>
    </row>
    <row r="293" spans="1:7" x14ac:dyDescent="0.2">
      <c r="A293" t="str">
        <f ca="1">IF(Tafla1[[#This Row],[Raðtala]]&gt;MAX(Nafnalisti!$S$4:$S$425),"",OFFSET(Nafnalisti!$B$3,MATCH(Tafla1[[#This Row],[Raðtala]],Nafnalisti!$S$4:$S$425,0),-1))</f>
        <v/>
      </c>
      <c r="B293" t="str">
        <f ca="1">IF(Tafla1[[#This Row],[Raðtala]]&gt;MAX(Nafnalisti!$S$4:$S$425),"",OFFSET(Nafnalisti!$B$3,MATCH(Tafla1[[#This Row],[Raðtala]],Nafnalisti!$S$4:$S$425,0),0))</f>
        <v/>
      </c>
      <c r="C293" t="str">
        <f ca="1">IF(Tafla1[[#This Row],[Raðtala]]&gt;MAX(Nafnalisti!$S$4:$S$425),"",OFFSET(Nafnalisti!$B$3,MATCH(Tafla1[[#This Row],[Raðtala]],Nafnalisti!$S$4:$S$425,0),1))</f>
        <v/>
      </c>
      <c r="D293" s="28" t="str">
        <f t="shared" ca="1" si="16"/>
        <v/>
      </c>
      <c r="E293" t="str">
        <f t="shared" ca="1" si="17"/>
        <v/>
      </c>
      <c r="F293" t="str">
        <f ca="1">IF(Tafla1[[#This Row],[Raðtala]]&gt;MAX(Nafnalisti!$S$4:$S$425),"",OFFSET(Nafnalisti!$B$3,MATCH(Tafla1[[#This Row],[Raðtala]],Nafnalisti!$S$4:$S$425,0),13))</f>
        <v/>
      </c>
      <c r="G293">
        <v>292</v>
      </c>
    </row>
    <row r="294" spans="1:7" x14ac:dyDescent="0.2">
      <c r="A294" t="str">
        <f ca="1">IF(Tafla1[[#This Row],[Raðtala]]&gt;MAX(Nafnalisti!$S$4:$S$425),"",OFFSET(Nafnalisti!$B$3,MATCH(Tafla1[[#This Row],[Raðtala]],Nafnalisti!$S$4:$S$425,0),-1))</f>
        <v/>
      </c>
      <c r="B294" t="str">
        <f ca="1">IF(Tafla1[[#This Row],[Raðtala]]&gt;MAX(Nafnalisti!$S$4:$S$425),"",OFFSET(Nafnalisti!$B$3,MATCH(Tafla1[[#This Row],[Raðtala]],Nafnalisti!$S$4:$S$425,0),0))</f>
        <v/>
      </c>
      <c r="C294" t="str">
        <f ca="1">IF(Tafla1[[#This Row],[Raðtala]]&gt;MAX(Nafnalisti!$S$4:$S$425),"",OFFSET(Nafnalisti!$B$3,MATCH(Tafla1[[#This Row],[Raðtala]],Nafnalisti!$S$4:$S$425,0),1))</f>
        <v/>
      </c>
      <c r="D294" s="28" t="str">
        <f t="shared" ca="1" si="16"/>
        <v/>
      </c>
      <c r="E294" t="str">
        <f t="shared" ca="1" si="17"/>
        <v/>
      </c>
      <c r="F294" t="str">
        <f ca="1">IF(Tafla1[[#This Row],[Raðtala]]&gt;MAX(Nafnalisti!$S$4:$S$425),"",OFFSET(Nafnalisti!$B$3,MATCH(Tafla1[[#This Row],[Raðtala]],Nafnalisti!$S$4:$S$425,0),13))</f>
        <v/>
      </c>
      <c r="G294">
        <v>293</v>
      </c>
    </row>
    <row r="295" spans="1:7" x14ac:dyDescent="0.2">
      <c r="A295" t="str">
        <f ca="1">IF(Tafla1[[#This Row],[Raðtala]]&gt;MAX(Nafnalisti!$S$4:$S$425),"",OFFSET(Nafnalisti!$B$3,MATCH(Tafla1[[#This Row],[Raðtala]],Nafnalisti!$S$4:$S$425,0),-1))</f>
        <v/>
      </c>
      <c r="B295" t="str">
        <f ca="1">IF(Tafla1[[#This Row],[Raðtala]]&gt;MAX(Nafnalisti!$S$4:$S$425),"",OFFSET(Nafnalisti!$B$3,MATCH(Tafla1[[#This Row],[Raðtala]],Nafnalisti!$S$4:$S$425,0),0))</f>
        <v/>
      </c>
      <c r="C295" t="str">
        <f ca="1">IF(Tafla1[[#This Row],[Raðtala]]&gt;MAX(Nafnalisti!$S$4:$S$425),"",OFFSET(Nafnalisti!$B$3,MATCH(Tafla1[[#This Row],[Raðtala]],Nafnalisti!$S$4:$S$425,0),1))</f>
        <v/>
      </c>
      <c r="D295" s="28" t="str">
        <f t="shared" ca="1" si="16"/>
        <v/>
      </c>
      <c r="E295" t="str">
        <f t="shared" ca="1" si="17"/>
        <v/>
      </c>
      <c r="F295" t="str">
        <f ca="1">IF(Tafla1[[#This Row],[Raðtala]]&gt;MAX(Nafnalisti!$S$4:$S$425),"",OFFSET(Nafnalisti!$B$3,MATCH(Tafla1[[#This Row],[Raðtala]],Nafnalisti!$S$4:$S$425,0),13))</f>
        <v/>
      </c>
      <c r="G295">
        <v>294</v>
      </c>
    </row>
    <row r="296" spans="1:7" x14ac:dyDescent="0.2">
      <c r="A296" t="str">
        <f ca="1">IF(Tafla1[[#This Row],[Raðtala]]&gt;MAX(Nafnalisti!$S$4:$S$425),"",OFFSET(Nafnalisti!$B$3,MATCH(Tafla1[[#This Row],[Raðtala]],Nafnalisti!$S$4:$S$425,0),-1))</f>
        <v/>
      </c>
      <c r="B296" t="str">
        <f ca="1">IF(Tafla1[[#This Row],[Raðtala]]&gt;MAX(Nafnalisti!$S$4:$S$425),"",OFFSET(Nafnalisti!$B$3,MATCH(Tafla1[[#This Row],[Raðtala]],Nafnalisti!$S$4:$S$425,0),0))</f>
        <v/>
      </c>
      <c r="C296" t="str">
        <f ca="1">IF(Tafla1[[#This Row],[Raðtala]]&gt;MAX(Nafnalisti!$S$4:$S$425),"",OFFSET(Nafnalisti!$B$3,MATCH(Tafla1[[#This Row],[Raðtala]],Nafnalisti!$S$4:$S$425,0),1))</f>
        <v/>
      </c>
      <c r="D296" s="28" t="str">
        <f t="shared" ca="1" si="16"/>
        <v/>
      </c>
      <c r="E296" t="str">
        <f t="shared" ca="1" si="17"/>
        <v/>
      </c>
      <c r="F296" t="str">
        <f ca="1">IF(Tafla1[[#This Row],[Raðtala]]&gt;MAX(Nafnalisti!$S$4:$S$425),"",OFFSET(Nafnalisti!$B$3,MATCH(Tafla1[[#This Row],[Raðtala]],Nafnalisti!$S$4:$S$425,0),13))</f>
        <v/>
      </c>
      <c r="G296">
        <v>295</v>
      </c>
    </row>
    <row r="297" spans="1:7" x14ac:dyDescent="0.2">
      <c r="A297" t="str">
        <f ca="1">IF(Tafla1[[#This Row],[Raðtala]]&gt;MAX(Nafnalisti!$S$4:$S$425),"",OFFSET(Nafnalisti!$B$3,MATCH(Tafla1[[#This Row],[Raðtala]],Nafnalisti!$S$4:$S$425,0),-1))</f>
        <v/>
      </c>
      <c r="B297" t="str">
        <f ca="1">IF(Tafla1[[#This Row],[Raðtala]]&gt;MAX(Nafnalisti!$S$4:$S$425),"",OFFSET(Nafnalisti!$B$3,MATCH(Tafla1[[#This Row],[Raðtala]],Nafnalisti!$S$4:$S$425,0),0))</f>
        <v/>
      </c>
      <c r="C297" t="str">
        <f ca="1">IF(Tafla1[[#This Row],[Raðtala]]&gt;MAX(Nafnalisti!$S$4:$S$425),"",OFFSET(Nafnalisti!$B$3,MATCH(Tafla1[[#This Row],[Raðtala]],Nafnalisti!$S$4:$S$425,0),1))</f>
        <v/>
      </c>
      <c r="D297" s="28" t="str">
        <f t="shared" ca="1" si="16"/>
        <v/>
      </c>
      <c r="E297" t="str">
        <f t="shared" ca="1" si="17"/>
        <v/>
      </c>
      <c r="F297" t="str">
        <f ca="1">IF(Tafla1[[#This Row],[Raðtala]]&gt;MAX(Nafnalisti!$S$4:$S$425),"",OFFSET(Nafnalisti!$B$3,MATCH(Tafla1[[#This Row],[Raðtala]],Nafnalisti!$S$4:$S$425,0),13))</f>
        <v/>
      </c>
      <c r="G297">
        <v>296</v>
      </c>
    </row>
    <row r="298" spans="1:7" x14ac:dyDescent="0.2">
      <c r="A298" t="str">
        <f ca="1">IF(Tafla1[[#This Row],[Raðtala]]&gt;MAX(Nafnalisti!$S$4:$S$425),"",OFFSET(Nafnalisti!$B$3,MATCH(Tafla1[[#This Row],[Raðtala]],Nafnalisti!$S$4:$S$425,0),-1))</f>
        <v/>
      </c>
      <c r="B298" t="str">
        <f ca="1">IF(Tafla1[[#This Row],[Raðtala]]&gt;MAX(Nafnalisti!$S$4:$S$425),"",OFFSET(Nafnalisti!$B$3,MATCH(Tafla1[[#This Row],[Raðtala]],Nafnalisti!$S$4:$S$425,0),0))</f>
        <v/>
      </c>
      <c r="C298" t="str">
        <f ca="1">IF(Tafla1[[#This Row],[Raðtala]]&gt;MAX(Nafnalisti!$S$4:$S$425),"",OFFSET(Nafnalisti!$B$3,MATCH(Tafla1[[#This Row],[Raðtala]],Nafnalisti!$S$4:$S$425,0),1))</f>
        <v/>
      </c>
      <c r="D298" s="28" t="str">
        <f t="shared" ca="1" si="16"/>
        <v/>
      </c>
      <c r="E298" t="str">
        <f t="shared" ca="1" si="17"/>
        <v/>
      </c>
      <c r="F298" t="str">
        <f ca="1">IF(Tafla1[[#This Row],[Raðtala]]&gt;MAX(Nafnalisti!$S$4:$S$425),"",OFFSET(Nafnalisti!$B$3,MATCH(Tafla1[[#This Row],[Raðtala]],Nafnalisti!$S$4:$S$425,0),13))</f>
        <v/>
      </c>
      <c r="G298">
        <v>297</v>
      </c>
    </row>
    <row r="299" spans="1:7" x14ac:dyDescent="0.2">
      <c r="A299" t="str">
        <f ca="1">IF(Tafla1[[#This Row],[Raðtala]]&gt;MAX(Nafnalisti!$S$4:$S$425),"",OFFSET(Nafnalisti!$B$3,MATCH(Tafla1[[#This Row],[Raðtala]],Nafnalisti!$S$4:$S$425,0),-1))</f>
        <v/>
      </c>
      <c r="B299" t="str">
        <f ca="1">IF(Tafla1[[#This Row],[Raðtala]]&gt;MAX(Nafnalisti!$S$4:$S$425),"",OFFSET(Nafnalisti!$B$3,MATCH(Tafla1[[#This Row],[Raðtala]],Nafnalisti!$S$4:$S$425,0),0))</f>
        <v/>
      </c>
      <c r="C299" t="str">
        <f ca="1">IF(Tafla1[[#This Row],[Raðtala]]&gt;MAX(Nafnalisti!$S$4:$S$425),"",OFFSET(Nafnalisti!$B$3,MATCH(Tafla1[[#This Row],[Raðtala]],Nafnalisti!$S$4:$S$425,0),1))</f>
        <v/>
      </c>
      <c r="D299" s="28" t="str">
        <f t="shared" ca="1" si="16"/>
        <v/>
      </c>
      <c r="E299" t="str">
        <f t="shared" ca="1" si="17"/>
        <v/>
      </c>
      <c r="F299" t="str">
        <f ca="1">IF(Tafla1[[#This Row],[Raðtala]]&gt;MAX(Nafnalisti!$S$4:$S$425),"",OFFSET(Nafnalisti!$B$3,MATCH(Tafla1[[#This Row],[Raðtala]],Nafnalisti!$S$4:$S$425,0),13))</f>
        <v/>
      </c>
      <c r="G299">
        <v>298</v>
      </c>
    </row>
    <row r="300" spans="1:7" x14ac:dyDescent="0.2">
      <c r="A300" t="str">
        <f ca="1">IF(Tafla1[[#This Row],[Raðtala]]&gt;MAX(Nafnalisti!$S$4:$S$425),"",OFFSET(Nafnalisti!$B$3,MATCH(Tafla1[[#This Row],[Raðtala]],Nafnalisti!$S$4:$S$425,0),-1))</f>
        <v/>
      </c>
      <c r="B300" t="str">
        <f ca="1">IF(Tafla1[[#This Row],[Raðtala]]&gt;MAX(Nafnalisti!$S$4:$S$425),"",OFFSET(Nafnalisti!$B$3,MATCH(Tafla1[[#This Row],[Raðtala]],Nafnalisti!$S$4:$S$425,0),0))</f>
        <v/>
      </c>
      <c r="C300" t="str">
        <f ca="1">IF(Tafla1[[#This Row],[Raðtala]]&gt;MAX(Nafnalisti!$S$4:$S$425),"",OFFSET(Nafnalisti!$B$3,MATCH(Tafla1[[#This Row],[Raðtala]],Nafnalisti!$S$4:$S$425,0),1))</f>
        <v/>
      </c>
      <c r="D300" s="28" t="str">
        <f t="shared" ca="1" si="16"/>
        <v/>
      </c>
      <c r="E300" t="str">
        <f t="shared" ca="1" si="17"/>
        <v/>
      </c>
      <c r="F300" t="str">
        <f ca="1">IF(Tafla1[[#This Row],[Raðtala]]&gt;MAX(Nafnalisti!$S$4:$S$425),"",OFFSET(Nafnalisti!$B$3,MATCH(Tafla1[[#This Row],[Raðtala]],Nafnalisti!$S$4:$S$425,0),13))</f>
        <v/>
      </c>
      <c r="G300">
        <v>299</v>
      </c>
    </row>
    <row r="301" spans="1:7" x14ac:dyDescent="0.2">
      <c r="A301" t="str">
        <f ca="1">IF(Tafla1[[#This Row],[Raðtala]]&gt;MAX(Nafnalisti!$S$4:$S$425),"",OFFSET(Nafnalisti!$B$3,MATCH(Tafla1[[#This Row],[Raðtala]],Nafnalisti!$S$4:$S$425,0),-1))</f>
        <v/>
      </c>
      <c r="B301" t="str">
        <f ca="1">IF(Tafla1[[#This Row],[Raðtala]]&gt;MAX(Nafnalisti!$S$4:$S$425),"",OFFSET(Nafnalisti!$B$3,MATCH(Tafla1[[#This Row],[Raðtala]],Nafnalisti!$S$4:$S$425,0),0))</f>
        <v/>
      </c>
      <c r="C301" t="str">
        <f ca="1">IF(Tafla1[[#This Row],[Raðtala]]&gt;MAX(Nafnalisti!$S$4:$S$425),"",OFFSET(Nafnalisti!$B$3,MATCH(Tafla1[[#This Row],[Raðtala]],Nafnalisti!$S$4:$S$425,0),1))</f>
        <v/>
      </c>
      <c r="D301" s="28" t="str">
        <f t="shared" ca="1" si="16"/>
        <v/>
      </c>
      <c r="E301" t="str">
        <f t="shared" ca="1" si="17"/>
        <v/>
      </c>
      <c r="F301" t="str">
        <f ca="1">IF(Tafla1[[#This Row],[Raðtala]]&gt;MAX(Nafnalisti!$S$4:$S$425),"",OFFSET(Nafnalisti!$B$3,MATCH(Tafla1[[#This Row],[Raðtala]],Nafnalisti!$S$4:$S$425,0),13))</f>
        <v/>
      </c>
      <c r="G301">
        <v>300</v>
      </c>
    </row>
    <row r="302" spans="1:7" x14ac:dyDescent="0.2">
      <c r="A302" t="str">
        <f ca="1">IF(Tafla1[[#This Row],[Raðtala]]&gt;MAX(Nafnalisti!$S$4:$S$425),"",OFFSET(Nafnalisti!$B$3,MATCH(Tafla1[[#This Row],[Raðtala]],Nafnalisti!$S$4:$S$425,0),-1))</f>
        <v/>
      </c>
      <c r="B302" t="str">
        <f ca="1">IF(Tafla1[[#This Row],[Raðtala]]&gt;MAX(Nafnalisti!$S$4:$S$425),"",OFFSET(Nafnalisti!$B$3,MATCH(Tafla1[[#This Row],[Raðtala]],Nafnalisti!$S$4:$S$425,0),0))</f>
        <v/>
      </c>
      <c r="C302" t="str">
        <f ca="1">IF(Tafla1[[#This Row],[Raðtala]]&gt;MAX(Nafnalisti!$S$4:$S$425),"",OFFSET(Nafnalisti!$B$3,MATCH(Tafla1[[#This Row],[Raðtala]],Nafnalisti!$S$4:$S$425,0),1))</f>
        <v/>
      </c>
      <c r="D302" s="28" t="str">
        <f t="shared" ca="1" si="16"/>
        <v/>
      </c>
      <c r="E302" t="str">
        <f t="shared" ca="1" si="17"/>
        <v/>
      </c>
      <c r="F302" t="str">
        <f ca="1">IF(Tafla1[[#This Row],[Raðtala]]&gt;MAX(Nafnalisti!$S$4:$S$425),"",OFFSET(Nafnalisti!$B$3,MATCH(Tafla1[[#This Row],[Raðtala]],Nafnalisti!$S$4:$S$425,0),13))</f>
        <v/>
      </c>
      <c r="G302">
        <v>301</v>
      </c>
    </row>
    <row r="303" spans="1:7" x14ac:dyDescent="0.2">
      <c r="A303" t="str">
        <f ca="1">IF(Tafla1[[#This Row],[Raðtala]]&gt;MAX(Nafnalisti!$S$4:$S$425),"",OFFSET(Nafnalisti!$B$3,MATCH(Tafla1[[#This Row],[Raðtala]],Nafnalisti!$S$4:$S$425,0),-1))</f>
        <v/>
      </c>
      <c r="B303" t="str">
        <f ca="1">IF(Tafla1[[#This Row],[Raðtala]]&gt;MAX(Nafnalisti!$S$4:$S$425),"",OFFSET(Nafnalisti!$B$3,MATCH(Tafla1[[#This Row],[Raðtala]],Nafnalisti!$S$4:$S$425,0),0))</f>
        <v/>
      </c>
      <c r="C303" t="str">
        <f ca="1">IF(Tafla1[[#This Row],[Raðtala]]&gt;MAX(Nafnalisti!$S$4:$S$425),"",OFFSET(Nafnalisti!$B$3,MATCH(Tafla1[[#This Row],[Raðtala]],Nafnalisti!$S$4:$S$425,0),1))</f>
        <v/>
      </c>
      <c r="D303" s="28" t="str">
        <f t="shared" ca="1" si="16"/>
        <v/>
      </c>
      <c r="E303" t="str">
        <f t="shared" ca="1" si="17"/>
        <v/>
      </c>
      <c r="F303" t="str">
        <f ca="1">IF(Tafla1[[#This Row],[Raðtala]]&gt;MAX(Nafnalisti!$S$4:$S$425),"",OFFSET(Nafnalisti!$B$3,MATCH(Tafla1[[#This Row],[Raðtala]],Nafnalisti!$S$4:$S$425,0),13))</f>
        <v/>
      </c>
      <c r="G303">
        <v>302</v>
      </c>
    </row>
    <row r="304" spans="1:7" x14ac:dyDescent="0.2">
      <c r="A304" t="str">
        <f ca="1">IF(Tafla1[[#This Row],[Raðtala]]&gt;MAX(Nafnalisti!$S$4:$S$425),"",OFFSET(Nafnalisti!$B$3,MATCH(Tafla1[[#This Row],[Raðtala]],Nafnalisti!$S$4:$S$425,0),-1))</f>
        <v/>
      </c>
      <c r="B304" t="str">
        <f ca="1">IF(Tafla1[[#This Row],[Raðtala]]&gt;MAX(Nafnalisti!$S$4:$S$425),"",OFFSET(Nafnalisti!$B$3,MATCH(Tafla1[[#This Row],[Raðtala]],Nafnalisti!$S$4:$S$425,0),0))</f>
        <v/>
      </c>
      <c r="C304" t="str">
        <f ca="1">IF(Tafla1[[#This Row],[Raðtala]]&gt;MAX(Nafnalisti!$S$4:$S$425),"",OFFSET(Nafnalisti!$B$3,MATCH(Tafla1[[#This Row],[Raðtala]],Nafnalisti!$S$4:$S$425,0),1))</f>
        <v/>
      </c>
      <c r="D304" s="28" t="str">
        <f t="shared" ca="1" si="16"/>
        <v/>
      </c>
      <c r="E304" t="str">
        <f t="shared" ca="1" si="17"/>
        <v/>
      </c>
      <c r="F304" t="str">
        <f ca="1">IF(Tafla1[[#This Row],[Raðtala]]&gt;MAX(Nafnalisti!$S$4:$S$425),"",OFFSET(Nafnalisti!$B$3,MATCH(Tafla1[[#This Row],[Raðtala]],Nafnalisti!$S$4:$S$425,0),13))</f>
        <v/>
      </c>
      <c r="G304">
        <v>303</v>
      </c>
    </row>
    <row r="305" spans="1:7" x14ac:dyDescent="0.2">
      <c r="A305" t="str">
        <f ca="1">IF(Tafla1[[#This Row],[Raðtala]]&gt;MAX(Nafnalisti!$S$4:$S$425),"",OFFSET(Nafnalisti!$B$3,MATCH(Tafla1[[#This Row],[Raðtala]],Nafnalisti!$S$4:$S$425,0),-1))</f>
        <v/>
      </c>
      <c r="B305" t="str">
        <f ca="1">IF(Tafla1[[#This Row],[Raðtala]]&gt;MAX(Nafnalisti!$S$4:$S$425),"",OFFSET(Nafnalisti!$B$3,MATCH(Tafla1[[#This Row],[Raðtala]],Nafnalisti!$S$4:$S$425,0),0))</f>
        <v/>
      </c>
      <c r="C305" t="str">
        <f ca="1">IF(Tafla1[[#This Row],[Raðtala]]&gt;MAX(Nafnalisti!$S$4:$S$425),"",OFFSET(Nafnalisti!$B$3,MATCH(Tafla1[[#This Row],[Raðtala]],Nafnalisti!$S$4:$S$425,0),1))</f>
        <v/>
      </c>
      <c r="D305" s="28" t="str">
        <f t="shared" ca="1" si="16"/>
        <v/>
      </c>
      <c r="E305" t="str">
        <f t="shared" ca="1" si="17"/>
        <v/>
      </c>
      <c r="F305" t="str">
        <f ca="1">IF(Tafla1[[#This Row],[Raðtala]]&gt;MAX(Nafnalisti!$S$4:$S$425),"",OFFSET(Nafnalisti!$B$3,MATCH(Tafla1[[#This Row],[Raðtala]],Nafnalisti!$S$4:$S$425,0),13))</f>
        <v/>
      </c>
      <c r="G305">
        <v>304</v>
      </c>
    </row>
    <row r="306" spans="1:7" x14ac:dyDescent="0.2">
      <c r="A306" t="str">
        <f ca="1">IF(Tafla1[[#This Row],[Raðtala]]&gt;MAX(Nafnalisti!$S$4:$S$425),"",OFFSET(Nafnalisti!$B$3,MATCH(Tafla1[[#This Row],[Raðtala]],Nafnalisti!$S$4:$S$425,0),-1))</f>
        <v/>
      </c>
      <c r="B306" t="str">
        <f ca="1">IF(Tafla1[[#This Row],[Raðtala]]&gt;MAX(Nafnalisti!$S$4:$S$425),"",OFFSET(Nafnalisti!$B$3,MATCH(Tafla1[[#This Row],[Raðtala]],Nafnalisti!$S$4:$S$425,0),0))</f>
        <v/>
      </c>
      <c r="C306" t="str">
        <f ca="1">IF(Tafla1[[#This Row],[Raðtala]]&gt;MAX(Nafnalisti!$S$4:$S$425),"",OFFSET(Nafnalisti!$B$3,MATCH(Tafla1[[#This Row],[Raðtala]],Nafnalisti!$S$4:$S$425,0),1))</f>
        <v/>
      </c>
      <c r="D306" s="28" t="str">
        <f t="shared" ca="1" si="16"/>
        <v/>
      </c>
      <c r="E306" t="str">
        <f t="shared" ca="1" si="17"/>
        <v/>
      </c>
      <c r="F306" t="str">
        <f ca="1">IF(Tafla1[[#This Row],[Raðtala]]&gt;MAX(Nafnalisti!$S$4:$S$425),"",OFFSET(Nafnalisti!$B$3,MATCH(Tafla1[[#This Row],[Raðtala]],Nafnalisti!$S$4:$S$425,0),13))</f>
        <v/>
      </c>
      <c r="G306">
        <v>305</v>
      </c>
    </row>
    <row r="307" spans="1:7" x14ac:dyDescent="0.2">
      <c r="A307" t="str">
        <f ca="1">IF(Tafla1[[#This Row],[Raðtala]]&gt;MAX(Nafnalisti!$S$4:$S$425),"",OFFSET(Nafnalisti!$B$3,MATCH(Tafla1[[#This Row],[Raðtala]],Nafnalisti!$S$4:$S$425,0),-1))</f>
        <v/>
      </c>
      <c r="B307" t="str">
        <f ca="1">IF(Tafla1[[#This Row],[Raðtala]]&gt;MAX(Nafnalisti!$S$4:$S$425),"",OFFSET(Nafnalisti!$B$3,MATCH(Tafla1[[#This Row],[Raðtala]],Nafnalisti!$S$4:$S$425,0),0))</f>
        <v/>
      </c>
      <c r="C307" t="str">
        <f ca="1">IF(Tafla1[[#This Row],[Raðtala]]&gt;MAX(Nafnalisti!$S$4:$S$425),"",OFFSET(Nafnalisti!$B$3,MATCH(Tafla1[[#This Row],[Raðtala]],Nafnalisti!$S$4:$S$425,0),1))</f>
        <v/>
      </c>
      <c r="D307" s="28" t="str">
        <f t="shared" ca="1" si="16"/>
        <v/>
      </c>
      <c r="E307" t="str">
        <f t="shared" ca="1" si="17"/>
        <v/>
      </c>
      <c r="F307" t="str">
        <f ca="1">IF(Tafla1[[#This Row],[Raðtala]]&gt;MAX(Nafnalisti!$S$4:$S$425),"",OFFSET(Nafnalisti!$B$3,MATCH(Tafla1[[#This Row],[Raðtala]],Nafnalisti!$S$4:$S$425,0),13))</f>
        <v/>
      </c>
      <c r="G307">
        <v>306</v>
      </c>
    </row>
    <row r="308" spans="1:7" x14ac:dyDescent="0.2">
      <c r="A308" t="str">
        <f ca="1">IF(Tafla1[[#This Row],[Raðtala]]&gt;MAX(Nafnalisti!$S$4:$S$425),"",OFFSET(Nafnalisti!$B$3,MATCH(Tafla1[[#This Row],[Raðtala]],Nafnalisti!$S$4:$S$425,0),-1))</f>
        <v/>
      </c>
      <c r="B308" t="str">
        <f ca="1">IF(Tafla1[[#This Row],[Raðtala]]&gt;MAX(Nafnalisti!$S$4:$S$425),"",OFFSET(Nafnalisti!$B$3,MATCH(Tafla1[[#This Row],[Raðtala]],Nafnalisti!$S$4:$S$425,0),0))</f>
        <v/>
      </c>
      <c r="C308" t="str">
        <f ca="1">IF(Tafla1[[#This Row],[Raðtala]]&gt;MAX(Nafnalisti!$S$4:$S$425),"",OFFSET(Nafnalisti!$B$3,MATCH(Tafla1[[#This Row],[Raðtala]],Nafnalisti!$S$4:$S$425,0),1))</f>
        <v/>
      </c>
      <c r="D308" s="28" t="str">
        <f t="shared" ca="1" si="16"/>
        <v/>
      </c>
      <c r="E308" t="str">
        <f t="shared" ca="1" si="17"/>
        <v/>
      </c>
      <c r="F308" t="str">
        <f ca="1">IF(Tafla1[[#This Row],[Raðtala]]&gt;MAX(Nafnalisti!$S$4:$S$425),"",OFFSET(Nafnalisti!$B$3,MATCH(Tafla1[[#This Row],[Raðtala]],Nafnalisti!$S$4:$S$425,0),13))</f>
        <v/>
      </c>
      <c r="G308">
        <v>307</v>
      </c>
    </row>
    <row r="309" spans="1:7" x14ac:dyDescent="0.2">
      <c r="A309" t="str">
        <f ca="1">IF(Tafla1[[#This Row],[Raðtala]]&gt;MAX(Nafnalisti!$S$4:$S$425),"",OFFSET(Nafnalisti!$B$3,MATCH(Tafla1[[#This Row],[Raðtala]],Nafnalisti!$S$4:$S$425,0),-1))</f>
        <v/>
      </c>
      <c r="B309" t="str">
        <f ca="1">IF(Tafla1[[#This Row],[Raðtala]]&gt;MAX(Nafnalisti!$S$4:$S$425),"",OFFSET(Nafnalisti!$B$3,MATCH(Tafla1[[#This Row],[Raðtala]],Nafnalisti!$S$4:$S$425,0),0))</f>
        <v/>
      </c>
      <c r="C309" t="str">
        <f ca="1">IF(Tafla1[[#This Row],[Raðtala]]&gt;MAX(Nafnalisti!$S$4:$S$425),"",OFFSET(Nafnalisti!$B$3,MATCH(Tafla1[[#This Row],[Raðtala]],Nafnalisti!$S$4:$S$425,0),1))</f>
        <v/>
      </c>
      <c r="D309" s="28" t="str">
        <f t="shared" ca="1" si="16"/>
        <v/>
      </c>
      <c r="E309" t="str">
        <f t="shared" ca="1" si="17"/>
        <v/>
      </c>
      <c r="F309" t="str">
        <f ca="1">IF(Tafla1[[#This Row],[Raðtala]]&gt;MAX(Nafnalisti!$S$4:$S$425),"",OFFSET(Nafnalisti!$B$3,MATCH(Tafla1[[#This Row],[Raðtala]],Nafnalisti!$S$4:$S$425,0),13))</f>
        <v/>
      </c>
      <c r="G309">
        <v>308</v>
      </c>
    </row>
    <row r="310" spans="1:7" x14ac:dyDescent="0.2">
      <c r="A310" t="str">
        <f ca="1">IF(Tafla1[[#This Row],[Raðtala]]&gt;MAX(Nafnalisti!$S$4:$S$425),"",OFFSET(Nafnalisti!$B$3,MATCH(Tafla1[[#This Row],[Raðtala]],Nafnalisti!$S$4:$S$425,0),-1))</f>
        <v/>
      </c>
      <c r="B310" t="str">
        <f ca="1">IF(Tafla1[[#This Row],[Raðtala]]&gt;MAX(Nafnalisti!$S$4:$S$425),"",OFFSET(Nafnalisti!$B$3,MATCH(Tafla1[[#This Row],[Raðtala]],Nafnalisti!$S$4:$S$425,0),0))</f>
        <v/>
      </c>
      <c r="C310" t="str">
        <f ca="1">IF(Tafla1[[#This Row],[Raðtala]]&gt;MAX(Nafnalisti!$S$4:$S$425),"",OFFSET(Nafnalisti!$B$3,MATCH(Tafla1[[#This Row],[Raðtala]],Nafnalisti!$S$4:$S$425,0),1))</f>
        <v/>
      </c>
      <c r="D310" s="28" t="str">
        <f t="shared" ca="1" si="16"/>
        <v/>
      </c>
      <c r="E310" t="str">
        <f t="shared" ca="1" si="17"/>
        <v/>
      </c>
      <c r="F310" t="str">
        <f ca="1">IF(Tafla1[[#This Row],[Raðtala]]&gt;MAX(Nafnalisti!$S$4:$S$425),"",OFFSET(Nafnalisti!$B$3,MATCH(Tafla1[[#This Row],[Raðtala]],Nafnalisti!$S$4:$S$425,0),13))</f>
        <v/>
      </c>
      <c r="G310">
        <v>309</v>
      </c>
    </row>
    <row r="311" spans="1:7" x14ac:dyDescent="0.2">
      <c r="A311" t="str">
        <f ca="1">IF(Tafla1[[#This Row],[Raðtala]]&gt;MAX(Nafnalisti!$S$4:$S$425),"",OFFSET(Nafnalisti!$B$3,MATCH(Tafla1[[#This Row],[Raðtala]],Nafnalisti!$S$4:$S$425,0),-1))</f>
        <v/>
      </c>
      <c r="B311" t="str">
        <f ca="1">IF(Tafla1[[#This Row],[Raðtala]]&gt;MAX(Nafnalisti!$S$4:$S$425),"",OFFSET(Nafnalisti!$B$3,MATCH(Tafla1[[#This Row],[Raðtala]],Nafnalisti!$S$4:$S$425,0),0))</f>
        <v/>
      </c>
      <c r="C311" t="str">
        <f ca="1">IF(Tafla1[[#This Row],[Raðtala]]&gt;MAX(Nafnalisti!$S$4:$S$425),"",OFFSET(Nafnalisti!$B$3,MATCH(Tafla1[[#This Row],[Raðtala]],Nafnalisti!$S$4:$S$425,0),1))</f>
        <v/>
      </c>
      <c r="D311" s="28" t="str">
        <f t="shared" ca="1" si="16"/>
        <v/>
      </c>
      <c r="E311" t="str">
        <f t="shared" ca="1" si="17"/>
        <v/>
      </c>
      <c r="F311" t="str">
        <f ca="1">IF(Tafla1[[#This Row],[Raðtala]]&gt;MAX(Nafnalisti!$S$4:$S$425),"",OFFSET(Nafnalisti!$B$3,MATCH(Tafla1[[#This Row],[Raðtala]],Nafnalisti!$S$4:$S$425,0),13))</f>
        <v/>
      </c>
      <c r="G311">
        <v>310</v>
      </c>
    </row>
    <row r="312" spans="1:7" x14ac:dyDescent="0.2">
      <c r="A312" t="str">
        <f ca="1">IF(Tafla1[[#This Row],[Raðtala]]&gt;MAX(Nafnalisti!$S$4:$S$425),"",OFFSET(Nafnalisti!$B$3,MATCH(Tafla1[[#This Row],[Raðtala]],Nafnalisti!$S$4:$S$425,0),-1))</f>
        <v/>
      </c>
      <c r="B312" t="str">
        <f ca="1">IF(Tafla1[[#This Row],[Raðtala]]&gt;MAX(Nafnalisti!$S$4:$S$425),"",OFFSET(Nafnalisti!$B$3,MATCH(Tafla1[[#This Row],[Raðtala]],Nafnalisti!$S$4:$S$425,0),0))</f>
        <v/>
      </c>
      <c r="C312" t="str">
        <f ca="1">IF(Tafla1[[#This Row],[Raðtala]]&gt;MAX(Nafnalisti!$S$4:$S$425),"",OFFSET(Nafnalisti!$B$3,MATCH(Tafla1[[#This Row],[Raðtala]],Nafnalisti!$S$4:$S$425,0),1))</f>
        <v/>
      </c>
      <c r="D312" s="28" t="str">
        <f t="shared" ca="1" si="16"/>
        <v/>
      </c>
      <c r="E312" t="str">
        <f t="shared" ca="1" si="17"/>
        <v/>
      </c>
      <c r="F312" t="str">
        <f ca="1">IF(Tafla1[[#This Row],[Raðtala]]&gt;MAX(Nafnalisti!$S$4:$S$425),"",OFFSET(Nafnalisti!$B$3,MATCH(Tafla1[[#This Row],[Raðtala]],Nafnalisti!$S$4:$S$425,0),13))</f>
        <v/>
      </c>
      <c r="G312">
        <v>311</v>
      </c>
    </row>
    <row r="313" spans="1:7" x14ac:dyDescent="0.2">
      <c r="A313" t="str">
        <f ca="1">IF(Tafla1[[#This Row],[Raðtala]]&gt;MAX(Nafnalisti!$S$4:$S$425),"",OFFSET(Nafnalisti!$B$3,MATCH(Tafla1[[#This Row],[Raðtala]],Nafnalisti!$S$4:$S$425,0),-1))</f>
        <v/>
      </c>
      <c r="B313" t="str">
        <f ca="1">IF(Tafla1[[#This Row],[Raðtala]]&gt;MAX(Nafnalisti!$S$4:$S$425),"",OFFSET(Nafnalisti!$B$3,MATCH(Tafla1[[#This Row],[Raðtala]],Nafnalisti!$S$4:$S$425,0),0))</f>
        <v/>
      </c>
      <c r="C313" t="str">
        <f ca="1">IF(Tafla1[[#This Row],[Raðtala]]&gt;MAX(Nafnalisti!$S$4:$S$425),"",OFFSET(Nafnalisti!$B$3,MATCH(Tafla1[[#This Row],[Raðtala]],Nafnalisti!$S$4:$S$425,0),1))</f>
        <v/>
      </c>
      <c r="D313" s="28" t="str">
        <f t="shared" ca="1" si="16"/>
        <v/>
      </c>
      <c r="E313" t="str">
        <f t="shared" ca="1" si="17"/>
        <v/>
      </c>
      <c r="F313" t="str">
        <f ca="1">IF(Tafla1[[#This Row],[Raðtala]]&gt;MAX(Nafnalisti!$S$4:$S$425),"",OFFSET(Nafnalisti!$B$3,MATCH(Tafla1[[#This Row],[Raðtala]],Nafnalisti!$S$4:$S$425,0),13))</f>
        <v/>
      </c>
      <c r="G313">
        <v>312</v>
      </c>
    </row>
    <row r="314" spans="1:7" x14ac:dyDescent="0.2">
      <c r="A314" t="str">
        <f ca="1">IF(Tafla1[[#This Row],[Raðtala]]&gt;MAX(Nafnalisti!$S$4:$S$425),"",OFFSET(Nafnalisti!$B$3,MATCH(Tafla1[[#This Row],[Raðtala]],Nafnalisti!$S$4:$S$425,0),-1))</f>
        <v/>
      </c>
      <c r="B314" t="str">
        <f ca="1">IF(Tafla1[[#This Row],[Raðtala]]&gt;MAX(Nafnalisti!$S$4:$S$425),"",OFFSET(Nafnalisti!$B$3,MATCH(Tafla1[[#This Row],[Raðtala]],Nafnalisti!$S$4:$S$425,0),0))</f>
        <v/>
      </c>
      <c r="C314" t="str">
        <f ca="1">IF(Tafla1[[#This Row],[Raðtala]]&gt;MAX(Nafnalisti!$S$4:$S$425),"",OFFSET(Nafnalisti!$B$3,MATCH(Tafla1[[#This Row],[Raðtala]],Nafnalisti!$S$4:$S$425,0),1))</f>
        <v/>
      </c>
      <c r="D314" s="28" t="str">
        <f t="shared" ca="1" si="16"/>
        <v/>
      </c>
      <c r="E314" t="str">
        <f t="shared" ca="1" si="17"/>
        <v/>
      </c>
      <c r="F314" t="str">
        <f ca="1">IF(Tafla1[[#This Row],[Raðtala]]&gt;MAX(Nafnalisti!$S$4:$S$425),"",OFFSET(Nafnalisti!$B$3,MATCH(Tafla1[[#This Row],[Raðtala]],Nafnalisti!$S$4:$S$425,0),13))</f>
        <v/>
      </c>
      <c r="G314">
        <v>313</v>
      </c>
    </row>
    <row r="315" spans="1:7" x14ac:dyDescent="0.2">
      <c r="A315" t="str">
        <f ca="1">IF(Tafla1[[#This Row],[Raðtala]]&gt;MAX(Nafnalisti!$S$4:$S$425),"",OFFSET(Nafnalisti!$B$3,MATCH(Tafla1[[#This Row],[Raðtala]],Nafnalisti!$S$4:$S$425,0),-1))</f>
        <v/>
      </c>
      <c r="B315" t="str">
        <f ca="1">IF(Tafla1[[#This Row],[Raðtala]]&gt;MAX(Nafnalisti!$S$4:$S$425),"",OFFSET(Nafnalisti!$B$3,MATCH(Tafla1[[#This Row],[Raðtala]],Nafnalisti!$S$4:$S$425,0),0))</f>
        <v/>
      </c>
      <c r="C315" t="str">
        <f ca="1">IF(Tafla1[[#This Row],[Raðtala]]&gt;MAX(Nafnalisti!$S$4:$S$425),"",OFFSET(Nafnalisti!$B$3,MATCH(Tafla1[[#This Row],[Raðtala]],Nafnalisti!$S$4:$S$425,0),1))</f>
        <v/>
      </c>
      <c r="D315" s="28" t="str">
        <f t="shared" ca="1" si="16"/>
        <v/>
      </c>
      <c r="E315" t="str">
        <f t="shared" ca="1" si="17"/>
        <v/>
      </c>
      <c r="F315" t="str">
        <f ca="1">IF(Tafla1[[#This Row],[Raðtala]]&gt;MAX(Nafnalisti!$S$4:$S$425),"",OFFSET(Nafnalisti!$B$3,MATCH(Tafla1[[#This Row],[Raðtala]],Nafnalisti!$S$4:$S$425,0),13))</f>
        <v/>
      </c>
      <c r="G315">
        <v>314</v>
      </c>
    </row>
    <row r="316" spans="1:7" x14ac:dyDescent="0.2">
      <c r="A316" t="str">
        <f ca="1">IF(Tafla1[[#This Row],[Raðtala]]&gt;MAX(Nafnalisti!$S$4:$S$425),"",OFFSET(Nafnalisti!$B$3,MATCH(Tafla1[[#This Row],[Raðtala]],Nafnalisti!$S$4:$S$425,0),-1))</f>
        <v/>
      </c>
      <c r="B316" t="str">
        <f ca="1">IF(Tafla1[[#This Row],[Raðtala]]&gt;MAX(Nafnalisti!$S$4:$S$425),"",OFFSET(Nafnalisti!$B$3,MATCH(Tafla1[[#This Row],[Raðtala]],Nafnalisti!$S$4:$S$425,0),0))</f>
        <v/>
      </c>
      <c r="C316" t="str">
        <f ca="1">IF(Tafla1[[#This Row],[Raðtala]]&gt;MAX(Nafnalisti!$S$4:$S$425),"",OFFSET(Nafnalisti!$B$3,MATCH(Tafla1[[#This Row],[Raðtala]],Nafnalisti!$S$4:$S$425,0),1))</f>
        <v/>
      </c>
      <c r="D316" s="28" t="str">
        <f t="shared" ca="1" si="16"/>
        <v/>
      </c>
      <c r="E316" t="str">
        <f t="shared" ca="1" si="17"/>
        <v/>
      </c>
      <c r="F316" t="str">
        <f ca="1">IF(Tafla1[[#This Row],[Raðtala]]&gt;MAX(Nafnalisti!$S$4:$S$425),"",OFFSET(Nafnalisti!$B$3,MATCH(Tafla1[[#This Row],[Raðtala]],Nafnalisti!$S$4:$S$425,0),13))</f>
        <v/>
      </c>
      <c r="G316">
        <v>315</v>
      </c>
    </row>
    <row r="317" spans="1:7" x14ac:dyDescent="0.2">
      <c r="A317" t="str">
        <f ca="1">IF(Tafla1[[#This Row],[Raðtala]]&gt;MAX(Nafnalisti!$S$4:$S$425),"",OFFSET(Nafnalisti!$B$3,MATCH(Tafla1[[#This Row],[Raðtala]],Nafnalisti!$S$4:$S$425,0),-1))</f>
        <v/>
      </c>
      <c r="B317" t="str">
        <f ca="1">IF(Tafla1[[#This Row],[Raðtala]]&gt;MAX(Nafnalisti!$S$4:$S$425),"",OFFSET(Nafnalisti!$B$3,MATCH(Tafla1[[#This Row],[Raðtala]],Nafnalisti!$S$4:$S$425,0),0))</f>
        <v/>
      </c>
      <c r="C317" t="str">
        <f ca="1">IF(Tafla1[[#This Row],[Raðtala]]&gt;MAX(Nafnalisti!$S$4:$S$425),"",OFFSET(Nafnalisti!$B$3,MATCH(Tafla1[[#This Row],[Raðtala]],Nafnalisti!$S$4:$S$425,0),1))</f>
        <v/>
      </c>
      <c r="D317" s="28" t="str">
        <f t="shared" ca="1" si="16"/>
        <v/>
      </c>
      <c r="E317" t="str">
        <f t="shared" ca="1" si="17"/>
        <v/>
      </c>
      <c r="F317" t="str">
        <f ca="1">IF(Tafla1[[#This Row],[Raðtala]]&gt;MAX(Nafnalisti!$S$4:$S$425),"",OFFSET(Nafnalisti!$B$3,MATCH(Tafla1[[#This Row],[Raðtala]],Nafnalisti!$S$4:$S$425,0),13))</f>
        <v/>
      </c>
      <c r="G317">
        <v>316</v>
      </c>
    </row>
    <row r="318" spans="1:7" x14ac:dyDescent="0.2">
      <c r="A318" t="str">
        <f ca="1">IF(Tafla1[[#This Row],[Raðtala]]&gt;MAX(Nafnalisti!$S$4:$S$425),"",OFFSET(Nafnalisti!$B$3,MATCH(Tafla1[[#This Row],[Raðtala]],Nafnalisti!$S$4:$S$425,0),-1))</f>
        <v/>
      </c>
      <c r="B318" t="str">
        <f ca="1">IF(Tafla1[[#This Row],[Raðtala]]&gt;MAX(Nafnalisti!$S$4:$S$425),"",OFFSET(Nafnalisti!$B$3,MATCH(Tafla1[[#This Row],[Raðtala]],Nafnalisti!$S$4:$S$425,0),0))</f>
        <v/>
      </c>
      <c r="C318" t="str">
        <f ca="1">IF(Tafla1[[#This Row],[Raðtala]]&gt;MAX(Nafnalisti!$S$4:$S$425),"",OFFSET(Nafnalisti!$B$3,MATCH(Tafla1[[#This Row],[Raðtala]],Nafnalisti!$S$4:$S$425,0),1))</f>
        <v/>
      </c>
      <c r="D318" s="28" t="str">
        <f t="shared" ca="1" si="16"/>
        <v/>
      </c>
      <c r="E318" t="str">
        <f t="shared" ca="1" si="17"/>
        <v/>
      </c>
      <c r="F318" t="str">
        <f ca="1">IF(Tafla1[[#This Row],[Raðtala]]&gt;MAX(Nafnalisti!$S$4:$S$425),"",OFFSET(Nafnalisti!$B$3,MATCH(Tafla1[[#This Row],[Raðtala]],Nafnalisti!$S$4:$S$425,0),13))</f>
        <v/>
      </c>
      <c r="G318">
        <v>317</v>
      </c>
    </row>
    <row r="319" spans="1:7" x14ac:dyDescent="0.2">
      <c r="A319" t="str">
        <f ca="1">IF(Tafla1[[#This Row],[Raðtala]]&gt;MAX(Nafnalisti!$S$4:$S$425),"",OFFSET(Nafnalisti!$B$3,MATCH(Tafla1[[#This Row],[Raðtala]],Nafnalisti!$S$4:$S$425,0),-1))</f>
        <v/>
      </c>
      <c r="B319" t="str">
        <f ca="1">IF(Tafla1[[#This Row],[Raðtala]]&gt;MAX(Nafnalisti!$S$4:$S$425),"",OFFSET(Nafnalisti!$B$3,MATCH(Tafla1[[#This Row],[Raðtala]],Nafnalisti!$S$4:$S$425,0),0))</f>
        <v/>
      </c>
      <c r="C319" t="str">
        <f ca="1">IF(Tafla1[[#This Row],[Raðtala]]&gt;MAX(Nafnalisti!$S$4:$S$425),"",OFFSET(Nafnalisti!$B$3,MATCH(Tafla1[[#This Row],[Raðtala]],Nafnalisti!$S$4:$S$425,0),1))</f>
        <v/>
      </c>
      <c r="D319" s="28" t="str">
        <f t="shared" ca="1" si="16"/>
        <v/>
      </c>
      <c r="E319" t="str">
        <f t="shared" ca="1" si="17"/>
        <v/>
      </c>
      <c r="F319" t="str">
        <f ca="1">IF(Tafla1[[#This Row],[Raðtala]]&gt;MAX(Nafnalisti!$S$4:$S$425),"",OFFSET(Nafnalisti!$B$3,MATCH(Tafla1[[#This Row],[Raðtala]],Nafnalisti!$S$4:$S$425,0),13))</f>
        <v/>
      </c>
      <c r="G319">
        <v>318</v>
      </c>
    </row>
    <row r="320" spans="1:7" x14ac:dyDescent="0.2">
      <c r="A320" t="str">
        <f ca="1">IF(Tafla1[[#This Row],[Raðtala]]&gt;MAX(Nafnalisti!$S$4:$S$425),"",OFFSET(Nafnalisti!$B$3,MATCH(Tafla1[[#This Row],[Raðtala]],Nafnalisti!$S$4:$S$425,0),-1))</f>
        <v/>
      </c>
      <c r="B320" t="str">
        <f ca="1">IF(Tafla1[[#This Row],[Raðtala]]&gt;MAX(Nafnalisti!$S$4:$S$425),"",OFFSET(Nafnalisti!$B$3,MATCH(Tafla1[[#This Row],[Raðtala]],Nafnalisti!$S$4:$S$425,0),0))</f>
        <v/>
      </c>
      <c r="C320" t="str">
        <f ca="1">IF(Tafla1[[#This Row],[Raðtala]]&gt;MAX(Nafnalisti!$S$4:$S$425),"",OFFSET(Nafnalisti!$B$3,MATCH(Tafla1[[#This Row],[Raðtala]],Nafnalisti!$S$4:$S$425,0),1))</f>
        <v/>
      </c>
      <c r="D320" s="28" t="str">
        <f t="shared" ca="1" si="16"/>
        <v/>
      </c>
      <c r="E320" t="str">
        <f t="shared" ca="1" si="17"/>
        <v/>
      </c>
      <c r="F320" t="str">
        <f ca="1">IF(Tafla1[[#This Row],[Raðtala]]&gt;MAX(Nafnalisti!$S$4:$S$425),"",OFFSET(Nafnalisti!$B$3,MATCH(Tafla1[[#This Row],[Raðtala]],Nafnalisti!$S$4:$S$425,0),13))</f>
        <v/>
      </c>
      <c r="G320">
        <v>319</v>
      </c>
    </row>
    <row r="321" spans="1:7" x14ac:dyDescent="0.2">
      <c r="A321" t="str">
        <f ca="1">IF(Tafla1[[#This Row],[Raðtala]]&gt;MAX(Nafnalisti!$S$4:$S$425),"",OFFSET(Nafnalisti!$B$3,MATCH(Tafla1[[#This Row],[Raðtala]],Nafnalisti!$S$4:$S$425,0),-1))</f>
        <v/>
      </c>
      <c r="B321" t="str">
        <f ca="1">IF(Tafla1[[#This Row],[Raðtala]]&gt;MAX(Nafnalisti!$S$4:$S$425),"",OFFSET(Nafnalisti!$B$3,MATCH(Tafla1[[#This Row],[Raðtala]],Nafnalisti!$S$4:$S$425,0),0))</f>
        <v/>
      </c>
      <c r="C321" t="str">
        <f ca="1">IF(Tafla1[[#This Row],[Raðtala]]&gt;MAX(Nafnalisti!$S$4:$S$425),"",OFFSET(Nafnalisti!$B$3,MATCH(Tafla1[[#This Row],[Raðtala]],Nafnalisti!$S$4:$S$425,0),1))</f>
        <v/>
      </c>
      <c r="D321" s="28" t="str">
        <f t="shared" ca="1" si="16"/>
        <v/>
      </c>
      <c r="E321" t="str">
        <f t="shared" ca="1" si="17"/>
        <v/>
      </c>
      <c r="F321" t="str">
        <f ca="1">IF(Tafla1[[#This Row],[Raðtala]]&gt;MAX(Nafnalisti!$S$4:$S$425),"",OFFSET(Nafnalisti!$B$3,MATCH(Tafla1[[#This Row],[Raðtala]],Nafnalisti!$S$4:$S$425,0),13))</f>
        <v/>
      </c>
      <c r="G321">
        <v>320</v>
      </c>
    </row>
    <row r="322" spans="1:7" x14ac:dyDescent="0.2">
      <c r="A322" t="str">
        <f ca="1">IF(Tafla1[[#This Row],[Raðtala]]&gt;MAX(Nafnalisti!$S$4:$S$425),"",OFFSET(Nafnalisti!$B$3,MATCH(Tafla1[[#This Row],[Raðtala]],Nafnalisti!$S$4:$S$425,0),-1))</f>
        <v/>
      </c>
      <c r="B322" t="str">
        <f ca="1">IF(Tafla1[[#This Row],[Raðtala]]&gt;MAX(Nafnalisti!$S$4:$S$425),"",OFFSET(Nafnalisti!$B$3,MATCH(Tafla1[[#This Row],[Raðtala]],Nafnalisti!$S$4:$S$425,0),0))</f>
        <v/>
      </c>
      <c r="C322" t="str">
        <f ca="1">IF(Tafla1[[#This Row],[Raðtala]]&gt;MAX(Nafnalisti!$S$4:$S$425),"",OFFSET(Nafnalisti!$B$3,MATCH(Tafla1[[#This Row],[Raðtala]],Nafnalisti!$S$4:$S$425,0),1))</f>
        <v/>
      </c>
      <c r="D322" s="28" t="str">
        <f t="shared" ca="1" si="16"/>
        <v/>
      </c>
      <c r="E322" t="str">
        <f t="shared" ca="1" si="17"/>
        <v/>
      </c>
      <c r="F322" t="str">
        <f ca="1">IF(Tafla1[[#This Row],[Raðtala]]&gt;MAX(Nafnalisti!$S$4:$S$425),"",OFFSET(Nafnalisti!$B$3,MATCH(Tafla1[[#This Row],[Raðtala]],Nafnalisti!$S$4:$S$425,0),13))</f>
        <v/>
      </c>
      <c r="G322">
        <v>321</v>
      </c>
    </row>
    <row r="323" spans="1:7" x14ac:dyDescent="0.2">
      <c r="A323" t="str">
        <f ca="1">IF(Tafla1[[#This Row],[Raðtala]]&gt;MAX(Nafnalisti!$S$4:$S$425),"",OFFSET(Nafnalisti!$B$3,MATCH(Tafla1[[#This Row],[Raðtala]],Nafnalisti!$S$4:$S$425,0),-1))</f>
        <v/>
      </c>
      <c r="B323" t="str">
        <f ca="1">IF(Tafla1[[#This Row],[Raðtala]]&gt;MAX(Nafnalisti!$S$4:$S$425),"",OFFSET(Nafnalisti!$B$3,MATCH(Tafla1[[#This Row],[Raðtala]],Nafnalisti!$S$4:$S$425,0),0))</f>
        <v/>
      </c>
      <c r="C323" t="str">
        <f ca="1">IF(Tafla1[[#This Row],[Raðtala]]&gt;MAX(Nafnalisti!$S$4:$S$425),"",OFFSET(Nafnalisti!$B$3,MATCH(Tafla1[[#This Row],[Raðtala]],Nafnalisti!$S$4:$S$425,0),1))</f>
        <v/>
      </c>
      <c r="D323" s="28" t="str">
        <f t="shared" ca="1" si="16"/>
        <v/>
      </c>
      <c r="E323" t="str">
        <f t="shared" ca="1" si="17"/>
        <v/>
      </c>
      <c r="F323" t="str">
        <f ca="1">IF(Tafla1[[#This Row],[Raðtala]]&gt;MAX(Nafnalisti!$S$4:$S$425),"",OFFSET(Nafnalisti!$B$3,MATCH(Tafla1[[#This Row],[Raðtala]],Nafnalisti!$S$4:$S$425,0),13))</f>
        <v/>
      </c>
      <c r="G323">
        <v>322</v>
      </c>
    </row>
    <row r="324" spans="1:7" x14ac:dyDescent="0.2">
      <c r="A324" t="str">
        <f ca="1">IF(Tafla1[[#This Row],[Raðtala]]&gt;MAX(Nafnalisti!$S$4:$S$425),"",OFFSET(Nafnalisti!$B$3,MATCH(Tafla1[[#This Row],[Raðtala]],Nafnalisti!$S$4:$S$425,0),-1))</f>
        <v/>
      </c>
      <c r="B324" t="str">
        <f ca="1">IF(Tafla1[[#This Row],[Raðtala]]&gt;MAX(Nafnalisti!$S$4:$S$425),"",OFFSET(Nafnalisti!$B$3,MATCH(Tafla1[[#This Row],[Raðtala]],Nafnalisti!$S$4:$S$425,0),0))</f>
        <v/>
      </c>
      <c r="C324" t="str">
        <f ca="1">IF(Tafla1[[#This Row],[Raðtala]]&gt;MAX(Nafnalisti!$S$4:$S$425),"",OFFSET(Nafnalisti!$B$3,MATCH(Tafla1[[#This Row],[Raðtala]],Nafnalisti!$S$4:$S$425,0),1))</f>
        <v/>
      </c>
      <c r="D324" s="28" t="str">
        <f t="shared" ref="D324:D387" ca="1" si="18">IF(C324="","",10000-(F324*1000)+C324+RAND()/1000)</f>
        <v/>
      </c>
      <c r="E324" t="str">
        <f t="shared" ref="E324:E387" ca="1" si="19">IF(C324="","",_xlfn.RANK.EQ($D324,$D$2:$D$423,1))</f>
        <v/>
      </c>
      <c r="F324" t="str">
        <f ca="1">IF(Tafla1[[#This Row],[Raðtala]]&gt;MAX(Nafnalisti!$S$4:$S$425),"",OFFSET(Nafnalisti!$B$3,MATCH(Tafla1[[#This Row],[Raðtala]],Nafnalisti!$S$4:$S$425,0),13))</f>
        <v/>
      </c>
      <c r="G324">
        <v>323</v>
      </c>
    </row>
    <row r="325" spans="1:7" x14ac:dyDescent="0.2">
      <c r="A325" t="str">
        <f ca="1">IF(Tafla1[[#This Row],[Raðtala]]&gt;MAX(Nafnalisti!$S$4:$S$425),"",OFFSET(Nafnalisti!$B$3,MATCH(Tafla1[[#This Row],[Raðtala]],Nafnalisti!$S$4:$S$425,0),-1))</f>
        <v/>
      </c>
      <c r="B325" t="str">
        <f ca="1">IF(Tafla1[[#This Row],[Raðtala]]&gt;MAX(Nafnalisti!$S$4:$S$425),"",OFFSET(Nafnalisti!$B$3,MATCH(Tafla1[[#This Row],[Raðtala]],Nafnalisti!$S$4:$S$425,0),0))</f>
        <v/>
      </c>
      <c r="C325" t="str">
        <f ca="1">IF(Tafla1[[#This Row],[Raðtala]]&gt;MAX(Nafnalisti!$S$4:$S$425),"",OFFSET(Nafnalisti!$B$3,MATCH(Tafla1[[#This Row],[Raðtala]],Nafnalisti!$S$4:$S$425,0),1))</f>
        <v/>
      </c>
      <c r="D325" s="28" t="str">
        <f t="shared" ca="1" si="18"/>
        <v/>
      </c>
      <c r="E325" t="str">
        <f t="shared" ca="1" si="19"/>
        <v/>
      </c>
      <c r="F325" t="str">
        <f ca="1">IF(Tafla1[[#This Row],[Raðtala]]&gt;MAX(Nafnalisti!$S$4:$S$425),"",OFFSET(Nafnalisti!$B$3,MATCH(Tafla1[[#This Row],[Raðtala]],Nafnalisti!$S$4:$S$425,0),13))</f>
        <v/>
      </c>
      <c r="G325">
        <v>324</v>
      </c>
    </row>
    <row r="326" spans="1:7" x14ac:dyDescent="0.2">
      <c r="A326" t="str">
        <f ca="1">IF(Tafla1[[#This Row],[Raðtala]]&gt;MAX(Nafnalisti!$S$4:$S$425),"",OFFSET(Nafnalisti!$B$3,MATCH(Tafla1[[#This Row],[Raðtala]],Nafnalisti!$S$4:$S$425,0),-1))</f>
        <v/>
      </c>
      <c r="B326" t="str">
        <f ca="1">IF(Tafla1[[#This Row],[Raðtala]]&gt;MAX(Nafnalisti!$S$4:$S$425),"",OFFSET(Nafnalisti!$B$3,MATCH(Tafla1[[#This Row],[Raðtala]],Nafnalisti!$S$4:$S$425,0),0))</f>
        <v/>
      </c>
      <c r="C326" t="str">
        <f ca="1">IF(Tafla1[[#This Row],[Raðtala]]&gt;MAX(Nafnalisti!$S$4:$S$425),"",OFFSET(Nafnalisti!$B$3,MATCH(Tafla1[[#This Row],[Raðtala]],Nafnalisti!$S$4:$S$425,0),1))</f>
        <v/>
      </c>
      <c r="D326" s="28" t="str">
        <f t="shared" ca="1" si="18"/>
        <v/>
      </c>
      <c r="E326" t="str">
        <f t="shared" ca="1" si="19"/>
        <v/>
      </c>
      <c r="F326" t="str">
        <f ca="1">IF(Tafla1[[#This Row],[Raðtala]]&gt;MAX(Nafnalisti!$S$4:$S$425),"",OFFSET(Nafnalisti!$B$3,MATCH(Tafla1[[#This Row],[Raðtala]],Nafnalisti!$S$4:$S$425,0),13))</f>
        <v/>
      </c>
      <c r="G326">
        <v>325</v>
      </c>
    </row>
    <row r="327" spans="1:7" x14ac:dyDescent="0.2">
      <c r="A327" t="str">
        <f ca="1">IF(Tafla1[[#This Row],[Raðtala]]&gt;MAX(Nafnalisti!$S$4:$S$425),"",OFFSET(Nafnalisti!$B$3,MATCH(Tafla1[[#This Row],[Raðtala]],Nafnalisti!$S$4:$S$425,0),-1))</f>
        <v/>
      </c>
      <c r="B327" t="str">
        <f ca="1">IF(Tafla1[[#This Row],[Raðtala]]&gt;MAX(Nafnalisti!$S$4:$S$425),"",OFFSET(Nafnalisti!$B$3,MATCH(Tafla1[[#This Row],[Raðtala]],Nafnalisti!$S$4:$S$425,0),0))</f>
        <v/>
      </c>
      <c r="C327" t="str">
        <f ca="1">IF(Tafla1[[#This Row],[Raðtala]]&gt;MAX(Nafnalisti!$S$4:$S$425),"",OFFSET(Nafnalisti!$B$3,MATCH(Tafla1[[#This Row],[Raðtala]],Nafnalisti!$S$4:$S$425,0),1))</f>
        <v/>
      </c>
      <c r="D327" s="28" t="str">
        <f t="shared" ca="1" si="18"/>
        <v/>
      </c>
      <c r="E327" t="str">
        <f t="shared" ca="1" si="19"/>
        <v/>
      </c>
      <c r="F327" t="str">
        <f ca="1">IF(Tafla1[[#This Row],[Raðtala]]&gt;MAX(Nafnalisti!$S$4:$S$425),"",OFFSET(Nafnalisti!$B$3,MATCH(Tafla1[[#This Row],[Raðtala]],Nafnalisti!$S$4:$S$425,0),13))</f>
        <v/>
      </c>
      <c r="G327">
        <v>326</v>
      </c>
    </row>
    <row r="328" spans="1:7" x14ac:dyDescent="0.2">
      <c r="A328" t="str">
        <f ca="1">IF(Tafla1[[#This Row],[Raðtala]]&gt;MAX(Nafnalisti!$S$4:$S$425),"",OFFSET(Nafnalisti!$B$3,MATCH(Tafla1[[#This Row],[Raðtala]],Nafnalisti!$S$4:$S$425,0),-1))</f>
        <v/>
      </c>
      <c r="B328" t="str">
        <f ca="1">IF(Tafla1[[#This Row],[Raðtala]]&gt;MAX(Nafnalisti!$S$4:$S$425),"",OFFSET(Nafnalisti!$B$3,MATCH(Tafla1[[#This Row],[Raðtala]],Nafnalisti!$S$4:$S$425,0),0))</f>
        <v/>
      </c>
      <c r="C328" t="str">
        <f ca="1">IF(Tafla1[[#This Row],[Raðtala]]&gt;MAX(Nafnalisti!$S$4:$S$425),"",OFFSET(Nafnalisti!$B$3,MATCH(Tafla1[[#This Row],[Raðtala]],Nafnalisti!$S$4:$S$425,0),1))</f>
        <v/>
      </c>
      <c r="D328" s="28" t="str">
        <f t="shared" ca="1" si="18"/>
        <v/>
      </c>
      <c r="E328" t="str">
        <f t="shared" ca="1" si="19"/>
        <v/>
      </c>
      <c r="F328" t="str">
        <f ca="1">IF(Tafla1[[#This Row],[Raðtala]]&gt;MAX(Nafnalisti!$S$4:$S$425),"",OFFSET(Nafnalisti!$B$3,MATCH(Tafla1[[#This Row],[Raðtala]],Nafnalisti!$S$4:$S$425,0),13))</f>
        <v/>
      </c>
      <c r="G328">
        <v>327</v>
      </c>
    </row>
    <row r="329" spans="1:7" x14ac:dyDescent="0.2">
      <c r="A329" t="str">
        <f ca="1">IF(Tafla1[[#This Row],[Raðtala]]&gt;MAX(Nafnalisti!$S$4:$S$425),"",OFFSET(Nafnalisti!$B$3,MATCH(Tafla1[[#This Row],[Raðtala]],Nafnalisti!$S$4:$S$425,0),-1))</f>
        <v/>
      </c>
      <c r="B329" t="str">
        <f ca="1">IF(Tafla1[[#This Row],[Raðtala]]&gt;MAX(Nafnalisti!$S$4:$S$425),"",OFFSET(Nafnalisti!$B$3,MATCH(Tafla1[[#This Row],[Raðtala]],Nafnalisti!$S$4:$S$425,0),0))</f>
        <v/>
      </c>
      <c r="C329" t="str">
        <f ca="1">IF(Tafla1[[#This Row],[Raðtala]]&gt;MAX(Nafnalisti!$S$4:$S$425),"",OFFSET(Nafnalisti!$B$3,MATCH(Tafla1[[#This Row],[Raðtala]],Nafnalisti!$S$4:$S$425,0),1))</f>
        <v/>
      </c>
      <c r="D329" s="28" t="str">
        <f t="shared" ca="1" si="18"/>
        <v/>
      </c>
      <c r="E329" t="str">
        <f t="shared" ca="1" si="19"/>
        <v/>
      </c>
      <c r="F329" t="str">
        <f ca="1">IF(Tafla1[[#This Row],[Raðtala]]&gt;MAX(Nafnalisti!$S$4:$S$425),"",OFFSET(Nafnalisti!$B$3,MATCH(Tafla1[[#This Row],[Raðtala]],Nafnalisti!$S$4:$S$425,0),13))</f>
        <v/>
      </c>
      <c r="G329">
        <v>328</v>
      </c>
    </row>
    <row r="330" spans="1:7" x14ac:dyDescent="0.2">
      <c r="A330" t="str">
        <f ca="1">IF(Tafla1[[#This Row],[Raðtala]]&gt;MAX(Nafnalisti!$S$4:$S$425),"",OFFSET(Nafnalisti!$B$3,MATCH(Tafla1[[#This Row],[Raðtala]],Nafnalisti!$S$4:$S$425,0),-1))</f>
        <v/>
      </c>
      <c r="B330" t="str">
        <f ca="1">IF(Tafla1[[#This Row],[Raðtala]]&gt;MAX(Nafnalisti!$S$4:$S$425),"",OFFSET(Nafnalisti!$B$3,MATCH(Tafla1[[#This Row],[Raðtala]],Nafnalisti!$S$4:$S$425,0),0))</f>
        <v/>
      </c>
      <c r="C330" t="str">
        <f ca="1">IF(Tafla1[[#This Row],[Raðtala]]&gt;MAX(Nafnalisti!$S$4:$S$425),"",OFFSET(Nafnalisti!$B$3,MATCH(Tafla1[[#This Row],[Raðtala]],Nafnalisti!$S$4:$S$425,0),1))</f>
        <v/>
      </c>
      <c r="D330" s="28" t="str">
        <f t="shared" ca="1" si="18"/>
        <v/>
      </c>
      <c r="E330" t="str">
        <f t="shared" ca="1" si="19"/>
        <v/>
      </c>
      <c r="F330" t="str">
        <f ca="1">IF(Tafla1[[#This Row],[Raðtala]]&gt;MAX(Nafnalisti!$S$4:$S$425),"",OFFSET(Nafnalisti!$B$3,MATCH(Tafla1[[#This Row],[Raðtala]],Nafnalisti!$S$4:$S$425,0),13))</f>
        <v/>
      </c>
      <c r="G330">
        <v>329</v>
      </c>
    </row>
    <row r="331" spans="1:7" x14ac:dyDescent="0.2">
      <c r="A331" t="str">
        <f ca="1">IF(Tafla1[[#This Row],[Raðtala]]&gt;MAX(Nafnalisti!$S$4:$S$425),"",OFFSET(Nafnalisti!$B$3,MATCH(Tafla1[[#This Row],[Raðtala]],Nafnalisti!$S$4:$S$425,0),-1))</f>
        <v/>
      </c>
      <c r="B331" t="str">
        <f ca="1">IF(Tafla1[[#This Row],[Raðtala]]&gt;MAX(Nafnalisti!$S$4:$S$425),"",OFFSET(Nafnalisti!$B$3,MATCH(Tafla1[[#This Row],[Raðtala]],Nafnalisti!$S$4:$S$425,0),0))</f>
        <v/>
      </c>
      <c r="C331" t="str">
        <f ca="1">IF(Tafla1[[#This Row],[Raðtala]]&gt;MAX(Nafnalisti!$S$4:$S$425),"",OFFSET(Nafnalisti!$B$3,MATCH(Tafla1[[#This Row],[Raðtala]],Nafnalisti!$S$4:$S$425,0),1))</f>
        <v/>
      </c>
      <c r="D331" s="28" t="str">
        <f t="shared" ca="1" si="18"/>
        <v/>
      </c>
      <c r="E331" t="str">
        <f t="shared" ca="1" si="19"/>
        <v/>
      </c>
      <c r="F331" t="str">
        <f ca="1">IF(Tafla1[[#This Row],[Raðtala]]&gt;MAX(Nafnalisti!$S$4:$S$425),"",OFFSET(Nafnalisti!$B$3,MATCH(Tafla1[[#This Row],[Raðtala]],Nafnalisti!$S$4:$S$425,0),13))</f>
        <v/>
      </c>
      <c r="G331">
        <v>330</v>
      </c>
    </row>
    <row r="332" spans="1:7" x14ac:dyDescent="0.2">
      <c r="A332" t="str">
        <f ca="1">IF(Tafla1[[#This Row],[Raðtala]]&gt;MAX(Nafnalisti!$S$4:$S$425),"",OFFSET(Nafnalisti!$B$3,MATCH(Tafla1[[#This Row],[Raðtala]],Nafnalisti!$S$4:$S$425,0),-1))</f>
        <v/>
      </c>
      <c r="B332" t="str">
        <f ca="1">IF(Tafla1[[#This Row],[Raðtala]]&gt;MAX(Nafnalisti!$S$4:$S$425),"",OFFSET(Nafnalisti!$B$3,MATCH(Tafla1[[#This Row],[Raðtala]],Nafnalisti!$S$4:$S$425,0),0))</f>
        <v/>
      </c>
      <c r="C332" t="str">
        <f ca="1">IF(Tafla1[[#This Row],[Raðtala]]&gt;MAX(Nafnalisti!$S$4:$S$425),"",OFFSET(Nafnalisti!$B$3,MATCH(Tafla1[[#This Row],[Raðtala]],Nafnalisti!$S$4:$S$425,0),1))</f>
        <v/>
      </c>
      <c r="D332" s="28" t="str">
        <f t="shared" ca="1" si="18"/>
        <v/>
      </c>
      <c r="E332" t="str">
        <f t="shared" ca="1" si="19"/>
        <v/>
      </c>
      <c r="F332" t="str">
        <f ca="1">IF(Tafla1[[#This Row],[Raðtala]]&gt;MAX(Nafnalisti!$S$4:$S$425),"",OFFSET(Nafnalisti!$B$3,MATCH(Tafla1[[#This Row],[Raðtala]],Nafnalisti!$S$4:$S$425,0),13))</f>
        <v/>
      </c>
      <c r="G332">
        <v>331</v>
      </c>
    </row>
    <row r="333" spans="1:7" x14ac:dyDescent="0.2">
      <c r="A333" t="str">
        <f ca="1">IF(Tafla1[[#This Row],[Raðtala]]&gt;MAX(Nafnalisti!$S$4:$S$425),"",OFFSET(Nafnalisti!$B$3,MATCH(Tafla1[[#This Row],[Raðtala]],Nafnalisti!$S$4:$S$425,0),-1))</f>
        <v/>
      </c>
      <c r="B333" t="str">
        <f ca="1">IF(Tafla1[[#This Row],[Raðtala]]&gt;MAX(Nafnalisti!$S$4:$S$425),"",OFFSET(Nafnalisti!$B$3,MATCH(Tafla1[[#This Row],[Raðtala]],Nafnalisti!$S$4:$S$425,0),0))</f>
        <v/>
      </c>
      <c r="C333" t="str">
        <f ca="1">IF(Tafla1[[#This Row],[Raðtala]]&gt;MAX(Nafnalisti!$S$4:$S$425),"",OFFSET(Nafnalisti!$B$3,MATCH(Tafla1[[#This Row],[Raðtala]],Nafnalisti!$S$4:$S$425,0),1))</f>
        <v/>
      </c>
      <c r="D333" s="28" t="str">
        <f t="shared" ca="1" si="18"/>
        <v/>
      </c>
      <c r="E333" t="str">
        <f t="shared" ca="1" si="19"/>
        <v/>
      </c>
      <c r="F333" t="str">
        <f ca="1">IF(Tafla1[[#This Row],[Raðtala]]&gt;MAX(Nafnalisti!$S$4:$S$425),"",OFFSET(Nafnalisti!$B$3,MATCH(Tafla1[[#This Row],[Raðtala]],Nafnalisti!$S$4:$S$425,0),13))</f>
        <v/>
      </c>
      <c r="G333">
        <v>332</v>
      </c>
    </row>
    <row r="334" spans="1:7" x14ac:dyDescent="0.2">
      <c r="A334" t="str">
        <f ca="1">IF(Tafla1[[#This Row],[Raðtala]]&gt;MAX(Nafnalisti!$S$4:$S$425),"",OFFSET(Nafnalisti!$B$3,MATCH(Tafla1[[#This Row],[Raðtala]],Nafnalisti!$S$4:$S$425,0),-1))</f>
        <v/>
      </c>
      <c r="B334" t="str">
        <f ca="1">IF(Tafla1[[#This Row],[Raðtala]]&gt;MAX(Nafnalisti!$S$4:$S$425),"",OFFSET(Nafnalisti!$B$3,MATCH(Tafla1[[#This Row],[Raðtala]],Nafnalisti!$S$4:$S$425,0),0))</f>
        <v/>
      </c>
      <c r="C334" t="str">
        <f ca="1">IF(Tafla1[[#This Row],[Raðtala]]&gt;MAX(Nafnalisti!$S$4:$S$425),"",OFFSET(Nafnalisti!$B$3,MATCH(Tafla1[[#This Row],[Raðtala]],Nafnalisti!$S$4:$S$425,0),1))</f>
        <v/>
      </c>
      <c r="D334" s="28" t="str">
        <f t="shared" ca="1" si="18"/>
        <v/>
      </c>
      <c r="E334" t="str">
        <f t="shared" ca="1" si="19"/>
        <v/>
      </c>
      <c r="F334" t="str">
        <f ca="1">IF(Tafla1[[#This Row],[Raðtala]]&gt;MAX(Nafnalisti!$S$4:$S$425),"",OFFSET(Nafnalisti!$B$3,MATCH(Tafla1[[#This Row],[Raðtala]],Nafnalisti!$S$4:$S$425,0),13))</f>
        <v/>
      </c>
      <c r="G334">
        <v>333</v>
      </c>
    </row>
    <row r="335" spans="1:7" x14ac:dyDescent="0.2">
      <c r="A335" t="str">
        <f ca="1">IF(Tafla1[[#This Row],[Raðtala]]&gt;MAX(Nafnalisti!$S$4:$S$425),"",OFFSET(Nafnalisti!$B$3,MATCH(Tafla1[[#This Row],[Raðtala]],Nafnalisti!$S$4:$S$425,0),-1))</f>
        <v/>
      </c>
      <c r="B335" t="str">
        <f ca="1">IF(Tafla1[[#This Row],[Raðtala]]&gt;MAX(Nafnalisti!$S$4:$S$425),"",OFFSET(Nafnalisti!$B$3,MATCH(Tafla1[[#This Row],[Raðtala]],Nafnalisti!$S$4:$S$425,0),0))</f>
        <v/>
      </c>
      <c r="C335" t="str">
        <f ca="1">IF(Tafla1[[#This Row],[Raðtala]]&gt;MAX(Nafnalisti!$S$4:$S$425),"",OFFSET(Nafnalisti!$B$3,MATCH(Tafla1[[#This Row],[Raðtala]],Nafnalisti!$S$4:$S$425,0),1))</f>
        <v/>
      </c>
      <c r="D335" s="28" t="str">
        <f t="shared" ca="1" si="18"/>
        <v/>
      </c>
      <c r="E335" t="str">
        <f t="shared" ca="1" si="19"/>
        <v/>
      </c>
      <c r="F335" t="str">
        <f ca="1">IF(Tafla1[[#This Row],[Raðtala]]&gt;MAX(Nafnalisti!$S$4:$S$425),"",OFFSET(Nafnalisti!$B$3,MATCH(Tafla1[[#This Row],[Raðtala]],Nafnalisti!$S$4:$S$425,0),13))</f>
        <v/>
      </c>
      <c r="G335">
        <v>334</v>
      </c>
    </row>
    <row r="336" spans="1:7" x14ac:dyDescent="0.2">
      <c r="A336" t="str">
        <f ca="1">IF(Tafla1[[#This Row],[Raðtala]]&gt;MAX(Nafnalisti!$S$4:$S$425),"",OFFSET(Nafnalisti!$B$3,MATCH(Tafla1[[#This Row],[Raðtala]],Nafnalisti!$S$4:$S$425,0),-1))</f>
        <v/>
      </c>
      <c r="B336" t="str">
        <f ca="1">IF(Tafla1[[#This Row],[Raðtala]]&gt;MAX(Nafnalisti!$S$4:$S$425),"",OFFSET(Nafnalisti!$B$3,MATCH(Tafla1[[#This Row],[Raðtala]],Nafnalisti!$S$4:$S$425,0),0))</f>
        <v/>
      </c>
      <c r="C336" t="str">
        <f ca="1">IF(Tafla1[[#This Row],[Raðtala]]&gt;MAX(Nafnalisti!$S$4:$S$425),"",OFFSET(Nafnalisti!$B$3,MATCH(Tafla1[[#This Row],[Raðtala]],Nafnalisti!$S$4:$S$425,0),1))</f>
        <v/>
      </c>
      <c r="D336" s="28" t="str">
        <f t="shared" ca="1" si="18"/>
        <v/>
      </c>
      <c r="E336" t="str">
        <f t="shared" ca="1" si="19"/>
        <v/>
      </c>
      <c r="F336" t="str">
        <f ca="1">IF(Tafla1[[#This Row],[Raðtala]]&gt;MAX(Nafnalisti!$S$4:$S$425),"",OFFSET(Nafnalisti!$B$3,MATCH(Tafla1[[#This Row],[Raðtala]],Nafnalisti!$S$4:$S$425,0),13))</f>
        <v/>
      </c>
      <c r="G336">
        <v>335</v>
      </c>
    </row>
    <row r="337" spans="1:7" x14ac:dyDescent="0.2">
      <c r="A337" t="str">
        <f ca="1">IF(Tafla1[[#This Row],[Raðtala]]&gt;MAX(Nafnalisti!$S$4:$S$425),"",OFFSET(Nafnalisti!$B$3,MATCH(Tafla1[[#This Row],[Raðtala]],Nafnalisti!$S$4:$S$425,0),-1))</f>
        <v/>
      </c>
      <c r="B337" t="str">
        <f ca="1">IF(Tafla1[[#This Row],[Raðtala]]&gt;MAX(Nafnalisti!$S$4:$S$425),"",OFFSET(Nafnalisti!$B$3,MATCH(Tafla1[[#This Row],[Raðtala]],Nafnalisti!$S$4:$S$425,0),0))</f>
        <v/>
      </c>
      <c r="C337" t="str">
        <f ca="1">IF(Tafla1[[#This Row],[Raðtala]]&gt;MAX(Nafnalisti!$S$4:$S$425),"",OFFSET(Nafnalisti!$B$3,MATCH(Tafla1[[#This Row],[Raðtala]],Nafnalisti!$S$4:$S$425,0),1))</f>
        <v/>
      </c>
      <c r="D337" s="28" t="str">
        <f t="shared" ca="1" si="18"/>
        <v/>
      </c>
      <c r="E337" t="str">
        <f t="shared" ca="1" si="19"/>
        <v/>
      </c>
      <c r="F337" t="str">
        <f ca="1">IF(Tafla1[[#This Row],[Raðtala]]&gt;MAX(Nafnalisti!$S$4:$S$425),"",OFFSET(Nafnalisti!$B$3,MATCH(Tafla1[[#This Row],[Raðtala]],Nafnalisti!$S$4:$S$425,0),13))</f>
        <v/>
      </c>
      <c r="G337">
        <v>336</v>
      </c>
    </row>
    <row r="338" spans="1:7" x14ac:dyDescent="0.2">
      <c r="A338" t="str">
        <f ca="1">IF(Tafla1[[#This Row],[Raðtala]]&gt;MAX(Nafnalisti!$S$4:$S$425),"",OFFSET(Nafnalisti!$B$3,MATCH(Tafla1[[#This Row],[Raðtala]],Nafnalisti!$S$4:$S$425,0),-1))</f>
        <v/>
      </c>
      <c r="B338" t="str">
        <f ca="1">IF(Tafla1[[#This Row],[Raðtala]]&gt;MAX(Nafnalisti!$S$4:$S$425),"",OFFSET(Nafnalisti!$B$3,MATCH(Tafla1[[#This Row],[Raðtala]],Nafnalisti!$S$4:$S$425,0),0))</f>
        <v/>
      </c>
      <c r="C338" t="str">
        <f ca="1">IF(Tafla1[[#This Row],[Raðtala]]&gt;MAX(Nafnalisti!$S$4:$S$425),"",OFFSET(Nafnalisti!$B$3,MATCH(Tafla1[[#This Row],[Raðtala]],Nafnalisti!$S$4:$S$425,0),1))</f>
        <v/>
      </c>
      <c r="D338" s="28" t="str">
        <f t="shared" ca="1" si="18"/>
        <v/>
      </c>
      <c r="E338" t="str">
        <f t="shared" ca="1" si="19"/>
        <v/>
      </c>
      <c r="F338" t="str">
        <f ca="1">IF(Tafla1[[#This Row],[Raðtala]]&gt;MAX(Nafnalisti!$S$4:$S$425),"",OFFSET(Nafnalisti!$B$3,MATCH(Tafla1[[#This Row],[Raðtala]],Nafnalisti!$S$4:$S$425,0),13))</f>
        <v/>
      </c>
      <c r="G338">
        <v>337</v>
      </c>
    </row>
    <row r="339" spans="1:7" x14ac:dyDescent="0.2">
      <c r="A339" t="str">
        <f ca="1">IF(Tafla1[[#This Row],[Raðtala]]&gt;MAX(Nafnalisti!$S$4:$S$425),"",OFFSET(Nafnalisti!$B$3,MATCH(Tafla1[[#This Row],[Raðtala]],Nafnalisti!$S$4:$S$425,0),-1))</f>
        <v/>
      </c>
      <c r="B339" t="str">
        <f ca="1">IF(Tafla1[[#This Row],[Raðtala]]&gt;MAX(Nafnalisti!$S$4:$S$425),"",OFFSET(Nafnalisti!$B$3,MATCH(Tafla1[[#This Row],[Raðtala]],Nafnalisti!$S$4:$S$425,0),0))</f>
        <v/>
      </c>
      <c r="C339" t="str">
        <f ca="1">IF(Tafla1[[#This Row],[Raðtala]]&gt;MAX(Nafnalisti!$S$4:$S$425),"",OFFSET(Nafnalisti!$B$3,MATCH(Tafla1[[#This Row],[Raðtala]],Nafnalisti!$S$4:$S$425,0),1))</f>
        <v/>
      </c>
      <c r="D339" s="28" t="str">
        <f t="shared" ca="1" si="18"/>
        <v/>
      </c>
      <c r="E339" t="str">
        <f t="shared" ca="1" si="19"/>
        <v/>
      </c>
      <c r="F339" t="str">
        <f ca="1">IF(Tafla1[[#This Row],[Raðtala]]&gt;MAX(Nafnalisti!$S$4:$S$425),"",OFFSET(Nafnalisti!$B$3,MATCH(Tafla1[[#This Row],[Raðtala]],Nafnalisti!$S$4:$S$425,0),13))</f>
        <v/>
      </c>
      <c r="G339">
        <v>338</v>
      </c>
    </row>
    <row r="340" spans="1:7" x14ac:dyDescent="0.2">
      <c r="A340" t="str">
        <f ca="1">IF(Tafla1[[#This Row],[Raðtala]]&gt;MAX(Nafnalisti!$S$4:$S$425),"",OFFSET(Nafnalisti!$B$3,MATCH(Tafla1[[#This Row],[Raðtala]],Nafnalisti!$S$4:$S$425,0),-1))</f>
        <v/>
      </c>
      <c r="B340" t="str">
        <f ca="1">IF(Tafla1[[#This Row],[Raðtala]]&gt;MAX(Nafnalisti!$S$4:$S$425),"",OFFSET(Nafnalisti!$B$3,MATCH(Tafla1[[#This Row],[Raðtala]],Nafnalisti!$S$4:$S$425,0),0))</f>
        <v/>
      </c>
      <c r="C340" t="str">
        <f ca="1">IF(Tafla1[[#This Row],[Raðtala]]&gt;MAX(Nafnalisti!$S$4:$S$425),"",OFFSET(Nafnalisti!$B$3,MATCH(Tafla1[[#This Row],[Raðtala]],Nafnalisti!$S$4:$S$425,0),1))</f>
        <v/>
      </c>
      <c r="D340" s="28" t="str">
        <f t="shared" ca="1" si="18"/>
        <v/>
      </c>
      <c r="E340" t="str">
        <f t="shared" ca="1" si="19"/>
        <v/>
      </c>
      <c r="F340" t="str">
        <f ca="1">IF(Tafla1[[#This Row],[Raðtala]]&gt;MAX(Nafnalisti!$S$4:$S$425),"",OFFSET(Nafnalisti!$B$3,MATCH(Tafla1[[#This Row],[Raðtala]],Nafnalisti!$S$4:$S$425,0),13))</f>
        <v/>
      </c>
      <c r="G340">
        <v>339</v>
      </c>
    </row>
    <row r="341" spans="1:7" x14ac:dyDescent="0.2">
      <c r="A341" t="str">
        <f ca="1">IF(Tafla1[[#This Row],[Raðtala]]&gt;MAX(Nafnalisti!$S$4:$S$425),"",OFFSET(Nafnalisti!$B$3,MATCH(Tafla1[[#This Row],[Raðtala]],Nafnalisti!$S$4:$S$425,0),-1))</f>
        <v/>
      </c>
      <c r="B341" t="str">
        <f ca="1">IF(Tafla1[[#This Row],[Raðtala]]&gt;MAX(Nafnalisti!$S$4:$S$425),"",OFFSET(Nafnalisti!$B$3,MATCH(Tafla1[[#This Row],[Raðtala]],Nafnalisti!$S$4:$S$425,0),0))</f>
        <v/>
      </c>
      <c r="C341" t="str">
        <f ca="1">IF(Tafla1[[#This Row],[Raðtala]]&gt;MAX(Nafnalisti!$S$4:$S$425),"",OFFSET(Nafnalisti!$B$3,MATCH(Tafla1[[#This Row],[Raðtala]],Nafnalisti!$S$4:$S$425,0),1))</f>
        <v/>
      </c>
      <c r="D341" s="28" t="str">
        <f t="shared" ca="1" si="18"/>
        <v/>
      </c>
      <c r="E341" t="str">
        <f t="shared" ca="1" si="19"/>
        <v/>
      </c>
      <c r="F341" t="str">
        <f ca="1">IF(Tafla1[[#This Row],[Raðtala]]&gt;MAX(Nafnalisti!$S$4:$S$425),"",OFFSET(Nafnalisti!$B$3,MATCH(Tafla1[[#This Row],[Raðtala]],Nafnalisti!$S$4:$S$425,0),13))</f>
        <v/>
      </c>
      <c r="G341">
        <v>340</v>
      </c>
    </row>
    <row r="342" spans="1:7" x14ac:dyDescent="0.2">
      <c r="A342" t="str">
        <f ca="1">IF(Tafla1[[#This Row],[Raðtala]]&gt;MAX(Nafnalisti!$S$4:$S$425),"",OFFSET(Nafnalisti!$B$3,MATCH(Tafla1[[#This Row],[Raðtala]],Nafnalisti!$S$4:$S$425,0),-1))</f>
        <v/>
      </c>
      <c r="B342" t="str">
        <f ca="1">IF(Tafla1[[#This Row],[Raðtala]]&gt;MAX(Nafnalisti!$S$4:$S$425),"",OFFSET(Nafnalisti!$B$3,MATCH(Tafla1[[#This Row],[Raðtala]],Nafnalisti!$S$4:$S$425,0),0))</f>
        <v/>
      </c>
      <c r="C342" t="str">
        <f ca="1">IF(Tafla1[[#This Row],[Raðtala]]&gt;MAX(Nafnalisti!$S$4:$S$425),"",OFFSET(Nafnalisti!$B$3,MATCH(Tafla1[[#This Row],[Raðtala]],Nafnalisti!$S$4:$S$425,0),1))</f>
        <v/>
      </c>
      <c r="D342" s="28" t="str">
        <f t="shared" ca="1" si="18"/>
        <v/>
      </c>
      <c r="E342" t="str">
        <f t="shared" ca="1" si="19"/>
        <v/>
      </c>
      <c r="F342" t="str">
        <f ca="1">IF(Tafla1[[#This Row],[Raðtala]]&gt;MAX(Nafnalisti!$S$4:$S$425),"",OFFSET(Nafnalisti!$B$3,MATCH(Tafla1[[#This Row],[Raðtala]],Nafnalisti!$S$4:$S$425,0),13))</f>
        <v/>
      </c>
      <c r="G342">
        <v>341</v>
      </c>
    </row>
    <row r="343" spans="1:7" x14ac:dyDescent="0.2">
      <c r="A343" t="str">
        <f ca="1">IF(Tafla1[[#This Row],[Raðtala]]&gt;MAX(Nafnalisti!$S$4:$S$425),"",OFFSET(Nafnalisti!$B$3,MATCH(Tafla1[[#This Row],[Raðtala]],Nafnalisti!$S$4:$S$425,0),-1))</f>
        <v/>
      </c>
      <c r="B343" t="str">
        <f ca="1">IF(Tafla1[[#This Row],[Raðtala]]&gt;MAX(Nafnalisti!$S$4:$S$425),"",OFFSET(Nafnalisti!$B$3,MATCH(Tafla1[[#This Row],[Raðtala]],Nafnalisti!$S$4:$S$425,0),0))</f>
        <v/>
      </c>
      <c r="C343" t="str">
        <f ca="1">IF(Tafla1[[#This Row],[Raðtala]]&gt;MAX(Nafnalisti!$S$4:$S$425),"",OFFSET(Nafnalisti!$B$3,MATCH(Tafla1[[#This Row],[Raðtala]],Nafnalisti!$S$4:$S$425,0),1))</f>
        <v/>
      </c>
      <c r="D343" s="28" t="str">
        <f t="shared" ca="1" si="18"/>
        <v/>
      </c>
      <c r="E343" t="str">
        <f t="shared" ca="1" si="19"/>
        <v/>
      </c>
      <c r="F343" t="str">
        <f ca="1">IF(Tafla1[[#This Row],[Raðtala]]&gt;MAX(Nafnalisti!$S$4:$S$425),"",OFFSET(Nafnalisti!$B$3,MATCH(Tafla1[[#This Row],[Raðtala]],Nafnalisti!$S$4:$S$425,0),13))</f>
        <v/>
      </c>
      <c r="G343">
        <v>342</v>
      </c>
    </row>
    <row r="344" spans="1:7" x14ac:dyDescent="0.2">
      <c r="A344" t="str">
        <f ca="1">IF(Tafla1[[#This Row],[Raðtala]]&gt;MAX(Nafnalisti!$S$4:$S$425),"",OFFSET(Nafnalisti!$B$3,MATCH(Tafla1[[#This Row],[Raðtala]],Nafnalisti!$S$4:$S$425,0),-1))</f>
        <v/>
      </c>
      <c r="B344" t="str">
        <f ca="1">IF(Tafla1[[#This Row],[Raðtala]]&gt;MAX(Nafnalisti!$S$4:$S$425),"",OFFSET(Nafnalisti!$B$3,MATCH(Tafla1[[#This Row],[Raðtala]],Nafnalisti!$S$4:$S$425,0),0))</f>
        <v/>
      </c>
      <c r="C344" t="str">
        <f ca="1">IF(Tafla1[[#This Row],[Raðtala]]&gt;MAX(Nafnalisti!$S$4:$S$425),"",OFFSET(Nafnalisti!$B$3,MATCH(Tafla1[[#This Row],[Raðtala]],Nafnalisti!$S$4:$S$425,0),1))</f>
        <v/>
      </c>
      <c r="D344" s="28" t="str">
        <f t="shared" ca="1" si="18"/>
        <v/>
      </c>
      <c r="E344" t="str">
        <f t="shared" ca="1" si="19"/>
        <v/>
      </c>
      <c r="F344" t="str">
        <f ca="1">IF(Tafla1[[#This Row],[Raðtala]]&gt;MAX(Nafnalisti!$S$4:$S$425),"",OFFSET(Nafnalisti!$B$3,MATCH(Tafla1[[#This Row],[Raðtala]],Nafnalisti!$S$4:$S$425,0),13))</f>
        <v/>
      </c>
      <c r="G344">
        <v>343</v>
      </c>
    </row>
    <row r="345" spans="1:7" x14ac:dyDescent="0.2">
      <c r="A345" t="str">
        <f ca="1">IF(Tafla1[[#This Row],[Raðtala]]&gt;MAX(Nafnalisti!$S$4:$S$425),"",OFFSET(Nafnalisti!$B$3,MATCH(Tafla1[[#This Row],[Raðtala]],Nafnalisti!$S$4:$S$425,0),-1))</f>
        <v/>
      </c>
      <c r="B345" t="str">
        <f ca="1">IF(Tafla1[[#This Row],[Raðtala]]&gt;MAX(Nafnalisti!$S$4:$S$425),"",OFFSET(Nafnalisti!$B$3,MATCH(Tafla1[[#This Row],[Raðtala]],Nafnalisti!$S$4:$S$425,0),0))</f>
        <v/>
      </c>
      <c r="C345" t="str">
        <f ca="1">IF(Tafla1[[#This Row],[Raðtala]]&gt;MAX(Nafnalisti!$S$4:$S$425),"",OFFSET(Nafnalisti!$B$3,MATCH(Tafla1[[#This Row],[Raðtala]],Nafnalisti!$S$4:$S$425,0),1))</f>
        <v/>
      </c>
      <c r="D345" s="28" t="str">
        <f t="shared" ca="1" si="18"/>
        <v/>
      </c>
      <c r="E345" t="str">
        <f t="shared" ca="1" si="19"/>
        <v/>
      </c>
      <c r="F345" t="str">
        <f ca="1">IF(Tafla1[[#This Row],[Raðtala]]&gt;MAX(Nafnalisti!$S$4:$S$425),"",OFFSET(Nafnalisti!$B$3,MATCH(Tafla1[[#This Row],[Raðtala]],Nafnalisti!$S$4:$S$425,0),13))</f>
        <v/>
      </c>
      <c r="G345">
        <v>344</v>
      </c>
    </row>
    <row r="346" spans="1:7" x14ac:dyDescent="0.2">
      <c r="A346" t="str">
        <f ca="1">IF(Tafla1[[#This Row],[Raðtala]]&gt;MAX(Nafnalisti!$S$4:$S$425),"",OFFSET(Nafnalisti!$B$3,MATCH(Tafla1[[#This Row],[Raðtala]],Nafnalisti!$S$4:$S$425,0),-1))</f>
        <v/>
      </c>
      <c r="B346" t="str">
        <f ca="1">IF(Tafla1[[#This Row],[Raðtala]]&gt;MAX(Nafnalisti!$S$4:$S$425),"",OFFSET(Nafnalisti!$B$3,MATCH(Tafla1[[#This Row],[Raðtala]],Nafnalisti!$S$4:$S$425,0),0))</f>
        <v/>
      </c>
      <c r="C346" t="str">
        <f ca="1">IF(Tafla1[[#This Row],[Raðtala]]&gt;MAX(Nafnalisti!$S$4:$S$425),"",OFFSET(Nafnalisti!$B$3,MATCH(Tafla1[[#This Row],[Raðtala]],Nafnalisti!$S$4:$S$425,0),1))</f>
        <v/>
      </c>
      <c r="D346" s="28" t="str">
        <f t="shared" ca="1" si="18"/>
        <v/>
      </c>
      <c r="E346" t="str">
        <f t="shared" ca="1" si="19"/>
        <v/>
      </c>
      <c r="F346" t="str">
        <f ca="1">IF(Tafla1[[#This Row],[Raðtala]]&gt;MAX(Nafnalisti!$S$4:$S$425),"",OFFSET(Nafnalisti!$B$3,MATCH(Tafla1[[#This Row],[Raðtala]],Nafnalisti!$S$4:$S$425,0),13))</f>
        <v/>
      </c>
      <c r="G346">
        <v>345</v>
      </c>
    </row>
    <row r="347" spans="1:7" x14ac:dyDescent="0.2">
      <c r="A347" t="str">
        <f ca="1">IF(Tafla1[[#This Row],[Raðtala]]&gt;MAX(Nafnalisti!$S$4:$S$425),"",OFFSET(Nafnalisti!$B$3,MATCH(Tafla1[[#This Row],[Raðtala]],Nafnalisti!$S$4:$S$425,0),-1))</f>
        <v/>
      </c>
      <c r="B347" t="str">
        <f ca="1">IF(Tafla1[[#This Row],[Raðtala]]&gt;MAX(Nafnalisti!$S$4:$S$425),"",OFFSET(Nafnalisti!$B$3,MATCH(Tafla1[[#This Row],[Raðtala]],Nafnalisti!$S$4:$S$425,0),0))</f>
        <v/>
      </c>
      <c r="C347" t="str">
        <f ca="1">IF(Tafla1[[#This Row],[Raðtala]]&gt;MAX(Nafnalisti!$S$4:$S$425),"",OFFSET(Nafnalisti!$B$3,MATCH(Tafla1[[#This Row],[Raðtala]],Nafnalisti!$S$4:$S$425,0),1))</f>
        <v/>
      </c>
      <c r="D347" s="28" t="str">
        <f t="shared" ca="1" si="18"/>
        <v/>
      </c>
      <c r="E347" t="str">
        <f t="shared" ca="1" si="19"/>
        <v/>
      </c>
      <c r="F347" t="str">
        <f ca="1">IF(Tafla1[[#This Row],[Raðtala]]&gt;MAX(Nafnalisti!$S$4:$S$425),"",OFFSET(Nafnalisti!$B$3,MATCH(Tafla1[[#This Row],[Raðtala]],Nafnalisti!$S$4:$S$425,0),13))</f>
        <v/>
      </c>
      <c r="G347">
        <v>346</v>
      </c>
    </row>
    <row r="348" spans="1:7" x14ac:dyDescent="0.2">
      <c r="A348" t="str">
        <f ca="1">IF(Tafla1[[#This Row],[Raðtala]]&gt;MAX(Nafnalisti!$S$4:$S$425),"",OFFSET(Nafnalisti!$B$3,MATCH(Tafla1[[#This Row],[Raðtala]],Nafnalisti!$S$4:$S$425,0),-1))</f>
        <v/>
      </c>
      <c r="B348" t="str">
        <f ca="1">IF(Tafla1[[#This Row],[Raðtala]]&gt;MAX(Nafnalisti!$S$4:$S$425),"",OFFSET(Nafnalisti!$B$3,MATCH(Tafla1[[#This Row],[Raðtala]],Nafnalisti!$S$4:$S$425,0),0))</f>
        <v/>
      </c>
      <c r="C348" t="str">
        <f ca="1">IF(Tafla1[[#This Row],[Raðtala]]&gt;MAX(Nafnalisti!$S$4:$S$425),"",OFFSET(Nafnalisti!$B$3,MATCH(Tafla1[[#This Row],[Raðtala]],Nafnalisti!$S$4:$S$425,0),1))</f>
        <v/>
      </c>
      <c r="D348" s="28" t="str">
        <f t="shared" ca="1" si="18"/>
        <v/>
      </c>
      <c r="E348" t="str">
        <f t="shared" ca="1" si="19"/>
        <v/>
      </c>
      <c r="F348" t="str">
        <f ca="1">IF(Tafla1[[#This Row],[Raðtala]]&gt;MAX(Nafnalisti!$S$4:$S$425),"",OFFSET(Nafnalisti!$B$3,MATCH(Tafla1[[#This Row],[Raðtala]],Nafnalisti!$S$4:$S$425,0),13))</f>
        <v/>
      </c>
      <c r="G348">
        <v>347</v>
      </c>
    </row>
    <row r="349" spans="1:7" x14ac:dyDescent="0.2">
      <c r="A349" t="str">
        <f ca="1">IF(Tafla1[[#This Row],[Raðtala]]&gt;MAX(Nafnalisti!$S$4:$S$425),"",OFFSET(Nafnalisti!$B$3,MATCH(Tafla1[[#This Row],[Raðtala]],Nafnalisti!$S$4:$S$425,0),-1))</f>
        <v/>
      </c>
      <c r="B349" t="str">
        <f ca="1">IF(Tafla1[[#This Row],[Raðtala]]&gt;MAX(Nafnalisti!$S$4:$S$425),"",OFFSET(Nafnalisti!$B$3,MATCH(Tafla1[[#This Row],[Raðtala]],Nafnalisti!$S$4:$S$425,0),0))</f>
        <v/>
      </c>
      <c r="C349" t="str">
        <f ca="1">IF(Tafla1[[#This Row],[Raðtala]]&gt;MAX(Nafnalisti!$S$4:$S$425),"",OFFSET(Nafnalisti!$B$3,MATCH(Tafla1[[#This Row],[Raðtala]],Nafnalisti!$S$4:$S$425,0),1))</f>
        <v/>
      </c>
      <c r="D349" s="28" t="str">
        <f t="shared" ca="1" si="18"/>
        <v/>
      </c>
      <c r="E349" t="str">
        <f t="shared" ca="1" si="19"/>
        <v/>
      </c>
      <c r="F349" t="str">
        <f ca="1">IF(Tafla1[[#This Row],[Raðtala]]&gt;MAX(Nafnalisti!$S$4:$S$425),"",OFFSET(Nafnalisti!$B$3,MATCH(Tafla1[[#This Row],[Raðtala]],Nafnalisti!$S$4:$S$425,0),13))</f>
        <v/>
      </c>
      <c r="G349">
        <v>348</v>
      </c>
    </row>
    <row r="350" spans="1:7" x14ac:dyDescent="0.2">
      <c r="A350" t="str">
        <f ca="1">IF(Tafla1[[#This Row],[Raðtala]]&gt;MAX(Nafnalisti!$S$4:$S$425),"",OFFSET(Nafnalisti!$B$3,MATCH(Tafla1[[#This Row],[Raðtala]],Nafnalisti!$S$4:$S$425,0),-1))</f>
        <v/>
      </c>
      <c r="B350" t="str">
        <f ca="1">IF(Tafla1[[#This Row],[Raðtala]]&gt;MAX(Nafnalisti!$S$4:$S$425),"",OFFSET(Nafnalisti!$B$3,MATCH(Tafla1[[#This Row],[Raðtala]],Nafnalisti!$S$4:$S$425,0),0))</f>
        <v/>
      </c>
      <c r="C350" t="str">
        <f ca="1">IF(Tafla1[[#This Row],[Raðtala]]&gt;MAX(Nafnalisti!$S$4:$S$425),"",OFFSET(Nafnalisti!$B$3,MATCH(Tafla1[[#This Row],[Raðtala]],Nafnalisti!$S$4:$S$425,0),1))</f>
        <v/>
      </c>
      <c r="D350" s="28" t="str">
        <f t="shared" ca="1" si="18"/>
        <v/>
      </c>
      <c r="E350" t="str">
        <f t="shared" ca="1" si="19"/>
        <v/>
      </c>
      <c r="F350" t="str">
        <f ca="1">IF(Tafla1[[#This Row],[Raðtala]]&gt;MAX(Nafnalisti!$S$4:$S$425),"",OFFSET(Nafnalisti!$B$3,MATCH(Tafla1[[#This Row],[Raðtala]],Nafnalisti!$S$4:$S$425,0),13))</f>
        <v/>
      </c>
      <c r="G350">
        <v>349</v>
      </c>
    </row>
    <row r="351" spans="1:7" x14ac:dyDescent="0.2">
      <c r="A351" t="str">
        <f ca="1">IF(Tafla1[[#This Row],[Raðtala]]&gt;MAX(Nafnalisti!$S$4:$S$425),"",OFFSET(Nafnalisti!$B$3,MATCH(Tafla1[[#This Row],[Raðtala]],Nafnalisti!$S$4:$S$425,0),-1))</f>
        <v/>
      </c>
      <c r="B351" t="str">
        <f ca="1">IF(Tafla1[[#This Row],[Raðtala]]&gt;MAX(Nafnalisti!$S$4:$S$425),"",OFFSET(Nafnalisti!$B$3,MATCH(Tafla1[[#This Row],[Raðtala]],Nafnalisti!$S$4:$S$425,0),0))</f>
        <v/>
      </c>
      <c r="C351" t="str">
        <f ca="1">IF(Tafla1[[#This Row],[Raðtala]]&gt;MAX(Nafnalisti!$S$4:$S$425),"",OFFSET(Nafnalisti!$B$3,MATCH(Tafla1[[#This Row],[Raðtala]],Nafnalisti!$S$4:$S$425,0),1))</f>
        <v/>
      </c>
      <c r="D351" s="28" t="str">
        <f t="shared" ca="1" si="18"/>
        <v/>
      </c>
      <c r="E351" t="str">
        <f t="shared" ca="1" si="19"/>
        <v/>
      </c>
      <c r="F351" t="str">
        <f ca="1">IF(Tafla1[[#This Row],[Raðtala]]&gt;MAX(Nafnalisti!$S$4:$S$425),"",OFFSET(Nafnalisti!$B$3,MATCH(Tafla1[[#This Row],[Raðtala]],Nafnalisti!$S$4:$S$425,0),13))</f>
        <v/>
      </c>
      <c r="G351">
        <v>350</v>
      </c>
    </row>
    <row r="352" spans="1:7" x14ac:dyDescent="0.2">
      <c r="A352" t="str">
        <f ca="1">IF(Tafla1[[#This Row],[Raðtala]]&gt;MAX(Nafnalisti!$S$4:$S$425),"",OFFSET(Nafnalisti!$B$3,MATCH(Tafla1[[#This Row],[Raðtala]],Nafnalisti!$S$4:$S$425,0),-1))</f>
        <v/>
      </c>
      <c r="B352" t="str">
        <f ca="1">IF(Tafla1[[#This Row],[Raðtala]]&gt;MAX(Nafnalisti!$S$4:$S$425),"",OFFSET(Nafnalisti!$B$3,MATCH(Tafla1[[#This Row],[Raðtala]],Nafnalisti!$S$4:$S$425,0),0))</f>
        <v/>
      </c>
      <c r="C352" t="str">
        <f ca="1">IF(Tafla1[[#This Row],[Raðtala]]&gt;MAX(Nafnalisti!$S$4:$S$425),"",OFFSET(Nafnalisti!$B$3,MATCH(Tafla1[[#This Row],[Raðtala]],Nafnalisti!$S$4:$S$425,0),1))</f>
        <v/>
      </c>
      <c r="D352" s="28" t="str">
        <f t="shared" ca="1" si="18"/>
        <v/>
      </c>
      <c r="E352" t="str">
        <f t="shared" ca="1" si="19"/>
        <v/>
      </c>
      <c r="F352" t="str">
        <f ca="1">IF(Tafla1[[#This Row],[Raðtala]]&gt;MAX(Nafnalisti!$S$4:$S$425),"",OFFSET(Nafnalisti!$B$3,MATCH(Tafla1[[#This Row],[Raðtala]],Nafnalisti!$S$4:$S$425,0),13))</f>
        <v/>
      </c>
      <c r="G352">
        <v>351</v>
      </c>
    </row>
    <row r="353" spans="1:7" x14ac:dyDescent="0.2">
      <c r="A353" t="str">
        <f ca="1">IF(Tafla1[[#This Row],[Raðtala]]&gt;MAX(Nafnalisti!$S$4:$S$425),"",OFFSET(Nafnalisti!$B$3,MATCH(Tafla1[[#This Row],[Raðtala]],Nafnalisti!$S$4:$S$425,0),-1))</f>
        <v/>
      </c>
      <c r="B353" t="str">
        <f ca="1">IF(Tafla1[[#This Row],[Raðtala]]&gt;MAX(Nafnalisti!$S$4:$S$425),"",OFFSET(Nafnalisti!$B$3,MATCH(Tafla1[[#This Row],[Raðtala]],Nafnalisti!$S$4:$S$425,0),0))</f>
        <v/>
      </c>
      <c r="C353" t="str">
        <f ca="1">IF(Tafla1[[#This Row],[Raðtala]]&gt;MAX(Nafnalisti!$S$4:$S$425),"",OFFSET(Nafnalisti!$B$3,MATCH(Tafla1[[#This Row],[Raðtala]],Nafnalisti!$S$4:$S$425,0),1))</f>
        <v/>
      </c>
      <c r="D353" s="28" t="str">
        <f t="shared" ca="1" si="18"/>
        <v/>
      </c>
      <c r="E353" t="str">
        <f t="shared" ca="1" si="19"/>
        <v/>
      </c>
      <c r="F353" t="str">
        <f ca="1">IF(Tafla1[[#This Row],[Raðtala]]&gt;MAX(Nafnalisti!$S$4:$S$425),"",OFFSET(Nafnalisti!$B$3,MATCH(Tafla1[[#This Row],[Raðtala]],Nafnalisti!$S$4:$S$425,0),13))</f>
        <v/>
      </c>
      <c r="G353">
        <v>352</v>
      </c>
    </row>
    <row r="354" spans="1:7" x14ac:dyDescent="0.2">
      <c r="A354" t="str">
        <f ca="1">IF(Tafla1[[#This Row],[Raðtala]]&gt;MAX(Nafnalisti!$S$4:$S$425),"",OFFSET(Nafnalisti!$B$3,MATCH(Tafla1[[#This Row],[Raðtala]],Nafnalisti!$S$4:$S$425,0),-1))</f>
        <v/>
      </c>
      <c r="B354" t="str">
        <f ca="1">IF(Tafla1[[#This Row],[Raðtala]]&gt;MAX(Nafnalisti!$S$4:$S$425),"",OFFSET(Nafnalisti!$B$3,MATCH(Tafla1[[#This Row],[Raðtala]],Nafnalisti!$S$4:$S$425,0),0))</f>
        <v/>
      </c>
      <c r="C354" t="str">
        <f ca="1">IF(Tafla1[[#This Row],[Raðtala]]&gt;MAX(Nafnalisti!$S$4:$S$425),"",OFFSET(Nafnalisti!$B$3,MATCH(Tafla1[[#This Row],[Raðtala]],Nafnalisti!$S$4:$S$425,0),1))</f>
        <v/>
      </c>
      <c r="D354" s="28" t="str">
        <f t="shared" ca="1" si="18"/>
        <v/>
      </c>
      <c r="E354" t="str">
        <f t="shared" ca="1" si="19"/>
        <v/>
      </c>
      <c r="F354" t="str">
        <f ca="1">IF(Tafla1[[#This Row],[Raðtala]]&gt;MAX(Nafnalisti!$S$4:$S$425),"",OFFSET(Nafnalisti!$B$3,MATCH(Tafla1[[#This Row],[Raðtala]],Nafnalisti!$S$4:$S$425,0),13))</f>
        <v/>
      </c>
      <c r="G354">
        <v>353</v>
      </c>
    </row>
    <row r="355" spans="1:7" x14ac:dyDescent="0.2">
      <c r="A355" t="str">
        <f ca="1">IF(Tafla1[[#This Row],[Raðtala]]&gt;MAX(Nafnalisti!$S$4:$S$425),"",OFFSET(Nafnalisti!$B$3,MATCH(Tafla1[[#This Row],[Raðtala]],Nafnalisti!$S$4:$S$425,0),-1))</f>
        <v/>
      </c>
      <c r="B355" t="str">
        <f ca="1">IF(Tafla1[[#This Row],[Raðtala]]&gt;MAX(Nafnalisti!$S$4:$S$425),"",OFFSET(Nafnalisti!$B$3,MATCH(Tafla1[[#This Row],[Raðtala]],Nafnalisti!$S$4:$S$425,0),0))</f>
        <v/>
      </c>
      <c r="C355" t="str">
        <f ca="1">IF(Tafla1[[#This Row],[Raðtala]]&gt;MAX(Nafnalisti!$S$4:$S$425),"",OFFSET(Nafnalisti!$B$3,MATCH(Tafla1[[#This Row],[Raðtala]],Nafnalisti!$S$4:$S$425,0),1))</f>
        <v/>
      </c>
      <c r="D355" s="28" t="str">
        <f t="shared" ca="1" si="18"/>
        <v/>
      </c>
      <c r="E355" t="str">
        <f t="shared" ca="1" si="19"/>
        <v/>
      </c>
      <c r="F355" t="str">
        <f ca="1">IF(Tafla1[[#This Row],[Raðtala]]&gt;MAX(Nafnalisti!$S$4:$S$425),"",OFFSET(Nafnalisti!$B$3,MATCH(Tafla1[[#This Row],[Raðtala]],Nafnalisti!$S$4:$S$425,0),13))</f>
        <v/>
      </c>
      <c r="G355">
        <v>354</v>
      </c>
    </row>
    <row r="356" spans="1:7" x14ac:dyDescent="0.2">
      <c r="A356" t="str">
        <f ca="1">IF(Tafla1[[#This Row],[Raðtala]]&gt;MAX(Nafnalisti!$S$4:$S$425),"",OFFSET(Nafnalisti!$B$3,MATCH(Tafla1[[#This Row],[Raðtala]],Nafnalisti!$S$4:$S$425,0),-1))</f>
        <v/>
      </c>
      <c r="B356" t="str">
        <f ca="1">IF(Tafla1[[#This Row],[Raðtala]]&gt;MAX(Nafnalisti!$S$4:$S$425),"",OFFSET(Nafnalisti!$B$3,MATCH(Tafla1[[#This Row],[Raðtala]],Nafnalisti!$S$4:$S$425,0),0))</f>
        <v/>
      </c>
      <c r="C356" t="str">
        <f ca="1">IF(Tafla1[[#This Row],[Raðtala]]&gt;MAX(Nafnalisti!$S$4:$S$425),"",OFFSET(Nafnalisti!$B$3,MATCH(Tafla1[[#This Row],[Raðtala]],Nafnalisti!$S$4:$S$425,0),1))</f>
        <v/>
      </c>
      <c r="D356" s="28" t="str">
        <f t="shared" ca="1" si="18"/>
        <v/>
      </c>
      <c r="E356" t="str">
        <f t="shared" ca="1" si="19"/>
        <v/>
      </c>
      <c r="F356" t="str">
        <f ca="1">IF(Tafla1[[#This Row],[Raðtala]]&gt;MAX(Nafnalisti!$S$4:$S$425),"",OFFSET(Nafnalisti!$B$3,MATCH(Tafla1[[#This Row],[Raðtala]],Nafnalisti!$S$4:$S$425,0),13))</f>
        <v/>
      </c>
      <c r="G356">
        <v>355</v>
      </c>
    </row>
    <row r="357" spans="1:7" x14ac:dyDescent="0.2">
      <c r="A357" t="str">
        <f ca="1">IF(Tafla1[[#This Row],[Raðtala]]&gt;MAX(Nafnalisti!$S$4:$S$425),"",OFFSET(Nafnalisti!$B$3,MATCH(Tafla1[[#This Row],[Raðtala]],Nafnalisti!$S$4:$S$425,0),-1))</f>
        <v/>
      </c>
      <c r="B357" t="str">
        <f ca="1">IF(Tafla1[[#This Row],[Raðtala]]&gt;MAX(Nafnalisti!$S$4:$S$425),"",OFFSET(Nafnalisti!$B$3,MATCH(Tafla1[[#This Row],[Raðtala]],Nafnalisti!$S$4:$S$425,0),0))</f>
        <v/>
      </c>
      <c r="C357" t="str">
        <f ca="1">IF(Tafla1[[#This Row],[Raðtala]]&gt;MAX(Nafnalisti!$S$4:$S$425),"",OFFSET(Nafnalisti!$B$3,MATCH(Tafla1[[#This Row],[Raðtala]],Nafnalisti!$S$4:$S$425,0),1))</f>
        <v/>
      </c>
      <c r="D357" s="28" t="str">
        <f t="shared" ca="1" si="18"/>
        <v/>
      </c>
      <c r="E357" t="str">
        <f t="shared" ca="1" si="19"/>
        <v/>
      </c>
      <c r="F357" t="str">
        <f ca="1">IF(Tafla1[[#This Row],[Raðtala]]&gt;MAX(Nafnalisti!$S$4:$S$425),"",OFFSET(Nafnalisti!$B$3,MATCH(Tafla1[[#This Row],[Raðtala]],Nafnalisti!$S$4:$S$425,0),13))</f>
        <v/>
      </c>
      <c r="G357">
        <v>356</v>
      </c>
    </row>
    <row r="358" spans="1:7" x14ac:dyDescent="0.2">
      <c r="A358" t="str">
        <f ca="1">IF(Tafla1[[#This Row],[Raðtala]]&gt;MAX(Nafnalisti!$S$4:$S$425),"",OFFSET(Nafnalisti!$B$3,MATCH(Tafla1[[#This Row],[Raðtala]],Nafnalisti!$S$4:$S$425,0),-1))</f>
        <v/>
      </c>
      <c r="B358" t="str">
        <f ca="1">IF(Tafla1[[#This Row],[Raðtala]]&gt;MAX(Nafnalisti!$S$4:$S$425),"",OFFSET(Nafnalisti!$B$3,MATCH(Tafla1[[#This Row],[Raðtala]],Nafnalisti!$S$4:$S$425,0),0))</f>
        <v/>
      </c>
      <c r="C358" t="str">
        <f ca="1">IF(Tafla1[[#This Row],[Raðtala]]&gt;MAX(Nafnalisti!$S$4:$S$425),"",OFFSET(Nafnalisti!$B$3,MATCH(Tafla1[[#This Row],[Raðtala]],Nafnalisti!$S$4:$S$425,0),1))</f>
        <v/>
      </c>
      <c r="D358" s="28" t="str">
        <f t="shared" ca="1" si="18"/>
        <v/>
      </c>
      <c r="E358" t="str">
        <f t="shared" ca="1" si="19"/>
        <v/>
      </c>
      <c r="F358" t="str">
        <f ca="1">IF(Tafla1[[#This Row],[Raðtala]]&gt;MAX(Nafnalisti!$S$4:$S$425),"",OFFSET(Nafnalisti!$B$3,MATCH(Tafla1[[#This Row],[Raðtala]],Nafnalisti!$S$4:$S$425,0),13))</f>
        <v/>
      </c>
      <c r="G358">
        <v>357</v>
      </c>
    </row>
    <row r="359" spans="1:7" x14ac:dyDescent="0.2">
      <c r="A359" t="str">
        <f ca="1">IF(Tafla1[[#This Row],[Raðtala]]&gt;MAX(Nafnalisti!$S$4:$S$425),"",OFFSET(Nafnalisti!$B$3,MATCH(Tafla1[[#This Row],[Raðtala]],Nafnalisti!$S$4:$S$425,0),-1))</f>
        <v/>
      </c>
      <c r="B359" t="str">
        <f ca="1">IF(Tafla1[[#This Row],[Raðtala]]&gt;MAX(Nafnalisti!$S$4:$S$425),"",OFFSET(Nafnalisti!$B$3,MATCH(Tafla1[[#This Row],[Raðtala]],Nafnalisti!$S$4:$S$425,0),0))</f>
        <v/>
      </c>
      <c r="C359" t="str">
        <f ca="1">IF(Tafla1[[#This Row],[Raðtala]]&gt;MAX(Nafnalisti!$S$4:$S$425),"",OFFSET(Nafnalisti!$B$3,MATCH(Tafla1[[#This Row],[Raðtala]],Nafnalisti!$S$4:$S$425,0),1))</f>
        <v/>
      </c>
      <c r="D359" s="28" t="str">
        <f t="shared" ca="1" si="18"/>
        <v/>
      </c>
      <c r="E359" t="str">
        <f t="shared" ca="1" si="19"/>
        <v/>
      </c>
      <c r="F359" t="str">
        <f ca="1">IF(Tafla1[[#This Row],[Raðtala]]&gt;MAX(Nafnalisti!$S$4:$S$425),"",OFFSET(Nafnalisti!$B$3,MATCH(Tafla1[[#This Row],[Raðtala]],Nafnalisti!$S$4:$S$425,0),13))</f>
        <v/>
      </c>
      <c r="G359">
        <v>358</v>
      </c>
    </row>
    <row r="360" spans="1:7" x14ac:dyDescent="0.2">
      <c r="A360" t="str">
        <f ca="1">IF(Tafla1[[#This Row],[Raðtala]]&gt;MAX(Nafnalisti!$S$4:$S$425),"",OFFSET(Nafnalisti!$B$3,MATCH(Tafla1[[#This Row],[Raðtala]],Nafnalisti!$S$4:$S$425,0),-1))</f>
        <v/>
      </c>
      <c r="B360" t="str">
        <f ca="1">IF(Tafla1[[#This Row],[Raðtala]]&gt;MAX(Nafnalisti!$S$4:$S$425),"",OFFSET(Nafnalisti!$B$3,MATCH(Tafla1[[#This Row],[Raðtala]],Nafnalisti!$S$4:$S$425,0),0))</f>
        <v/>
      </c>
      <c r="C360" t="str">
        <f ca="1">IF(Tafla1[[#This Row],[Raðtala]]&gt;MAX(Nafnalisti!$S$4:$S$425),"",OFFSET(Nafnalisti!$B$3,MATCH(Tafla1[[#This Row],[Raðtala]],Nafnalisti!$S$4:$S$425,0),1))</f>
        <v/>
      </c>
      <c r="D360" s="28" t="str">
        <f t="shared" ca="1" si="18"/>
        <v/>
      </c>
      <c r="E360" t="str">
        <f t="shared" ca="1" si="19"/>
        <v/>
      </c>
      <c r="F360" t="str">
        <f ca="1">IF(Tafla1[[#This Row],[Raðtala]]&gt;MAX(Nafnalisti!$S$4:$S$425),"",OFFSET(Nafnalisti!$B$3,MATCH(Tafla1[[#This Row],[Raðtala]],Nafnalisti!$S$4:$S$425,0),13))</f>
        <v/>
      </c>
      <c r="G360">
        <v>359</v>
      </c>
    </row>
    <row r="361" spans="1:7" x14ac:dyDescent="0.2">
      <c r="A361" t="str">
        <f ca="1">IF(Tafla1[[#This Row],[Raðtala]]&gt;MAX(Nafnalisti!$S$4:$S$425),"",OFFSET(Nafnalisti!$B$3,MATCH(Tafla1[[#This Row],[Raðtala]],Nafnalisti!$S$4:$S$425,0),-1))</f>
        <v/>
      </c>
      <c r="B361" t="str">
        <f ca="1">IF(Tafla1[[#This Row],[Raðtala]]&gt;MAX(Nafnalisti!$S$4:$S$425),"",OFFSET(Nafnalisti!$B$3,MATCH(Tafla1[[#This Row],[Raðtala]],Nafnalisti!$S$4:$S$425,0),0))</f>
        <v/>
      </c>
      <c r="C361" t="str">
        <f ca="1">IF(Tafla1[[#This Row],[Raðtala]]&gt;MAX(Nafnalisti!$S$4:$S$425),"",OFFSET(Nafnalisti!$B$3,MATCH(Tafla1[[#This Row],[Raðtala]],Nafnalisti!$S$4:$S$425,0),1))</f>
        <v/>
      </c>
      <c r="D361" s="28" t="str">
        <f t="shared" ca="1" si="18"/>
        <v/>
      </c>
      <c r="E361" t="str">
        <f t="shared" ca="1" si="19"/>
        <v/>
      </c>
      <c r="F361" t="str">
        <f ca="1">IF(Tafla1[[#This Row],[Raðtala]]&gt;MAX(Nafnalisti!$S$4:$S$425),"",OFFSET(Nafnalisti!$B$3,MATCH(Tafla1[[#This Row],[Raðtala]],Nafnalisti!$S$4:$S$425,0),13))</f>
        <v/>
      </c>
      <c r="G361">
        <v>360</v>
      </c>
    </row>
    <row r="362" spans="1:7" x14ac:dyDescent="0.2">
      <c r="A362" t="str">
        <f ca="1">IF(Tafla1[[#This Row],[Raðtala]]&gt;MAX(Nafnalisti!$S$4:$S$425),"",OFFSET(Nafnalisti!$B$3,MATCH(Tafla1[[#This Row],[Raðtala]],Nafnalisti!$S$4:$S$425,0),-1))</f>
        <v/>
      </c>
      <c r="B362" t="str">
        <f ca="1">IF(Tafla1[[#This Row],[Raðtala]]&gt;MAX(Nafnalisti!$S$4:$S$425),"",OFFSET(Nafnalisti!$B$3,MATCH(Tafla1[[#This Row],[Raðtala]],Nafnalisti!$S$4:$S$425,0),0))</f>
        <v/>
      </c>
      <c r="C362" t="str">
        <f ca="1">IF(Tafla1[[#This Row],[Raðtala]]&gt;MAX(Nafnalisti!$S$4:$S$425),"",OFFSET(Nafnalisti!$B$3,MATCH(Tafla1[[#This Row],[Raðtala]],Nafnalisti!$S$4:$S$425,0),1))</f>
        <v/>
      </c>
      <c r="D362" s="28" t="str">
        <f t="shared" ca="1" si="18"/>
        <v/>
      </c>
      <c r="E362" t="str">
        <f t="shared" ca="1" si="19"/>
        <v/>
      </c>
      <c r="F362" t="str">
        <f ca="1">IF(Tafla1[[#This Row],[Raðtala]]&gt;MAX(Nafnalisti!$S$4:$S$425),"",OFFSET(Nafnalisti!$B$3,MATCH(Tafla1[[#This Row],[Raðtala]],Nafnalisti!$S$4:$S$425,0),13))</f>
        <v/>
      </c>
      <c r="G362">
        <v>361</v>
      </c>
    </row>
    <row r="363" spans="1:7" x14ac:dyDescent="0.2">
      <c r="A363" t="str">
        <f ca="1">IF(Tafla1[[#This Row],[Raðtala]]&gt;MAX(Nafnalisti!$S$4:$S$425),"",OFFSET(Nafnalisti!$B$3,MATCH(Tafla1[[#This Row],[Raðtala]],Nafnalisti!$S$4:$S$425,0),-1))</f>
        <v/>
      </c>
      <c r="B363" t="str">
        <f ca="1">IF(Tafla1[[#This Row],[Raðtala]]&gt;MAX(Nafnalisti!$S$4:$S$425),"",OFFSET(Nafnalisti!$B$3,MATCH(Tafla1[[#This Row],[Raðtala]],Nafnalisti!$S$4:$S$425,0),0))</f>
        <v/>
      </c>
      <c r="C363" t="str">
        <f ca="1">IF(Tafla1[[#This Row],[Raðtala]]&gt;MAX(Nafnalisti!$S$4:$S$425),"",OFFSET(Nafnalisti!$B$3,MATCH(Tafla1[[#This Row],[Raðtala]],Nafnalisti!$S$4:$S$425,0),1))</f>
        <v/>
      </c>
      <c r="D363" s="28" t="str">
        <f t="shared" ca="1" si="18"/>
        <v/>
      </c>
      <c r="E363" t="str">
        <f t="shared" ca="1" si="19"/>
        <v/>
      </c>
      <c r="F363" t="str">
        <f ca="1">IF(Tafla1[[#This Row],[Raðtala]]&gt;MAX(Nafnalisti!$S$4:$S$425),"",OFFSET(Nafnalisti!$B$3,MATCH(Tafla1[[#This Row],[Raðtala]],Nafnalisti!$S$4:$S$425,0),13))</f>
        <v/>
      </c>
      <c r="G363">
        <v>362</v>
      </c>
    </row>
    <row r="364" spans="1:7" x14ac:dyDescent="0.2">
      <c r="A364" t="str">
        <f ca="1">IF(Tafla1[[#This Row],[Raðtala]]&gt;MAX(Nafnalisti!$S$4:$S$425),"",OFFSET(Nafnalisti!$B$3,MATCH(Tafla1[[#This Row],[Raðtala]],Nafnalisti!$S$4:$S$425,0),-1))</f>
        <v/>
      </c>
      <c r="B364" t="str">
        <f ca="1">IF(Tafla1[[#This Row],[Raðtala]]&gt;MAX(Nafnalisti!$S$4:$S$425),"",OFFSET(Nafnalisti!$B$3,MATCH(Tafla1[[#This Row],[Raðtala]],Nafnalisti!$S$4:$S$425,0),0))</f>
        <v/>
      </c>
      <c r="C364" t="str">
        <f ca="1">IF(Tafla1[[#This Row],[Raðtala]]&gt;MAX(Nafnalisti!$S$4:$S$425),"",OFFSET(Nafnalisti!$B$3,MATCH(Tafla1[[#This Row],[Raðtala]],Nafnalisti!$S$4:$S$425,0),1))</f>
        <v/>
      </c>
      <c r="D364" s="28" t="str">
        <f t="shared" ca="1" si="18"/>
        <v/>
      </c>
      <c r="E364" t="str">
        <f t="shared" ca="1" si="19"/>
        <v/>
      </c>
      <c r="F364" t="str">
        <f ca="1">IF(Tafla1[[#This Row],[Raðtala]]&gt;MAX(Nafnalisti!$S$4:$S$425),"",OFFSET(Nafnalisti!$B$3,MATCH(Tafla1[[#This Row],[Raðtala]],Nafnalisti!$S$4:$S$425,0),13))</f>
        <v/>
      </c>
      <c r="G364">
        <v>363</v>
      </c>
    </row>
    <row r="365" spans="1:7" x14ac:dyDescent="0.2">
      <c r="A365" t="str">
        <f ca="1">IF(Tafla1[[#This Row],[Raðtala]]&gt;MAX(Nafnalisti!$S$4:$S$425),"",OFFSET(Nafnalisti!$B$3,MATCH(Tafla1[[#This Row],[Raðtala]],Nafnalisti!$S$4:$S$425,0),-1))</f>
        <v/>
      </c>
      <c r="B365" t="str">
        <f ca="1">IF(Tafla1[[#This Row],[Raðtala]]&gt;MAX(Nafnalisti!$S$4:$S$425),"",OFFSET(Nafnalisti!$B$3,MATCH(Tafla1[[#This Row],[Raðtala]],Nafnalisti!$S$4:$S$425,0),0))</f>
        <v/>
      </c>
      <c r="C365" t="str">
        <f ca="1">IF(Tafla1[[#This Row],[Raðtala]]&gt;MAX(Nafnalisti!$S$4:$S$425),"",OFFSET(Nafnalisti!$B$3,MATCH(Tafla1[[#This Row],[Raðtala]],Nafnalisti!$S$4:$S$425,0),1))</f>
        <v/>
      </c>
      <c r="D365" s="28" t="str">
        <f t="shared" ca="1" si="18"/>
        <v/>
      </c>
      <c r="E365" t="str">
        <f t="shared" ca="1" si="19"/>
        <v/>
      </c>
      <c r="F365" t="str">
        <f ca="1">IF(Tafla1[[#This Row],[Raðtala]]&gt;MAX(Nafnalisti!$S$4:$S$425),"",OFFSET(Nafnalisti!$B$3,MATCH(Tafla1[[#This Row],[Raðtala]],Nafnalisti!$S$4:$S$425,0),13))</f>
        <v/>
      </c>
      <c r="G365">
        <v>364</v>
      </c>
    </row>
    <row r="366" spans="1:7" x14ac:dyDescent="0.2">
      <c r="A366" t="str">
        <f ca="1">IF(Tafla1[[#This Row],[Raðtala]]&gt;MAX(Nafnalisti!$S$4:$S$425),"",OFFSET(Nafnalisti!$B$3,MATCH(Tafla1[[#This Row],[Raðtala]],Nafnalisti!$S$4:$S$425,0),-1))</f>
        <v/>
      </c>
      <c r="B366" t="str">
        <f ca="1">IF(Tafla1[[#This Row],[Raðtala]]&gt;MAX(Nafnalisti!$S$4:$S$425),"",OFFSET(Nafnalisti!$B$3,MATCH(Tafla1[[#This Row],[Raðtala]],Nafnalisti!$S$4:$S$425,0),0))</f>
        <v/>
      </c>
      <c r="C366" t="str">
        <f ca="1">IF(Tafla1[[#This Row],[Raðtala]]&gt;MAX(Nafnalisti!$S$4:$S$425),"",OFFSET(Nafnalisti!$B$3,MATCH(Tafla1[[#This Row],[Raðtala]],Nafnalisti!$S$4:$S$425,0),1))</f>
        <v/>
      </c>
      <c r="D366" s="28" t="str">
        <f t="shared" ca="1" si="18"/>
        <v/>
      </c>
      <c r="E366" t="str">
        <f t="shared" ca="1" si="19"/>
        <v/>
      </c>
      <c r="F366" t="str">
        <f ca="1">IF(Tafla1[[#This Row],[Raðtala]]&gt;MAX(Nafnalisti!$S$4:$S$425),"",OFFSET(Nafnalisti!$B$3,MATCH(Tafla1[[#This Row],[Raðtala]],Nafnalisti!$S$4:$S$425,0),13))</f>
        <v/>
      </c>
      <c r="G366">
        <v>365</v>
      </c>
    </row>
    <row r="367" spans="1:7" x14ac:dyDescent="0.2">
      <c r="A367" t="str">
        <f ca="1">IF(Tafla1[[#This Row],[Raðtala]]&gt;MAX(Nafnalisti!$S$4:$S$425),"",OFFSET(Nafnalisti!$B$3,MATCH(Tafla1[[#This Row],[Raðtala]],Nafnalisti!$S$4:$S$425,0),-1))</f>
        <v/>
      </c>
      <c r="B367" t="str">
        <f ca="1">IF(Tafla1[[#This Row],[Raðtala]]&gt;MAX(Nafnalisti!$S$4:$S$425),"",OFFSET(Nafnalisti!$B$3,MATCH(Tafla1[[#This Row],[Raðtala]],Nafnalisti!$S$4:$S$425,0),0))</f>
        <v/>
      </c>
      <c r="C367" t="str">
        <f ca="1">IF(Tafla1[[#This Row],[Raðtala]]&gt;MAX(Nafnalisti!$S$4:$S$425),"",OFFSET(Nafnalisti!$B$3,MATCH(Tafla1[[#This Row],[Raðtala]],Nafnalisti!$S$4:$S$425,0),1))</f>
        <v/>
      </c>
      <c r="D367" s="28" t="str">
        <f t="shared" ca="1" si="18"/>
        <v/>
      </c>
      <c r="E367" t="str">
        <f t="shared" ca="1" si="19"/>
        <v/>
      </c>
      <c r="F367" t="str">
        <f ca="1">IF(Tafla1[[#This Row],[Raðtala]]&gt;MAX(Nafnalisti!$S$4:$S$425),"",OFFSET(Nafnalisti!$B$3,MATCH(Tafla1[[#This Row],[Raðtala]],Nafnalisti!$S$4:$S$425,0),13))</f>
        <v/>
      </c>
      <c r="G367">
        <v>366</v>
      </c>
    </row>
    <row r="368" spans="1:7" x14ac:dyDescent="0.2">
      <c r="A368" t="str">
        <f ca="1">IF(Tafla1[[#This Row],[Raðtala]]&gt;MAX(Nafnalisti!$S$4:$S$425),"",OFFSET(Nafnalisti!$B$3,MATCH(Tafla1[[#This Row],[Raðtala]],Nafnalisti!$S$4:$S$425,0),-1))</f>
        <v/>
      </c>
      <c r="B368" t="str">
        <f ca="1">IF(Tafla1[[#This Row],[Raðtala]]&gt;MAX(Nafnalisti!$S$4:$S$425),"",OFFSET(Nafnalisti!$B$3,MATCH(Tafla1[[#This Row],[Raðtala]],Nafnalisti!$S$4:$S$425,0),0))</f>
        <v/>
      </c>
      <c r="C368" t="str">
        <f ca="1">IF(Tafla1[[#This Row],[Raðtala]]&gt;MAX(Nafnalisti!$S$4:$S$425),"",OFFSET(Nafnalisti!$B$3,MATCH(Tafla1[[#This Row],[Raðtala]],Nafnalisti!$S$4:$S$425,0),1))</f>
        <v/>
      </c>
      <c r="D368" s="28" t="str">
        <f t="shared" ca="1" si="18"/>
        <v/>
      </c>
      <c r="E368" t="str">
        <f t="shared" ca="1" si="19"/>
        <v/>
      </c>
      <c r="F368" t="str">
        <f ca="1">IF(Tafla1[[#This Row],[Raðtala]]&gt;MAX(Nafnalisti!$S$4:$S$425),"",OFFSET(Nafnalisti!$B$3,MATCH(Tafla1[[#This Row],[Raðtala]],Nafnalisti!$S$4:$S$425,0),13))</f>
        <v/>
      </c>
      <c r="G368">
        <v>367</v>
      </c>
    </row>
    <row r="369" spans="1:7" x14ac:dyDescent="0.2">
      <c r="A369" t="str">
        <f ca="1">IF(Tafla1[[#This Row],[Raðtala]]&gt;MAX(Nafnalisti!$S$4:$S$425),"",OFFSET(Nafnalisti!$B$3,MATCH(Tafla1[[#This Row],[Raðtala]],Nafnalisti!$S$4:$S$425,0),-1))</f>
        <v/>
      </c>
      <c r="B369" t="str">
        <f ca="1">IF(Tafla1[[#This Row],[Raðtala]]&gt;MAX(Nafnalisti!$S$4:$S$425),"",OFFSET(Nafnalisti!$B$3,MATCH(Tafla1[[#This Row],[Raðtala]],Nafnalisti!$S$4:$S$425,0),0))</f>
        <v/>
      </c>
      <c r="C369" t="str">
        <f ca="1">IF(Tafla1[[#This Row],[Raðtala]]&gt;MAX(Nafnalisti!$S$4:$S$425),"",OFFSET(Nafnalisti!$B$3,MATCH(Tafla1[[#This Row],[Raðtala]],Nafnalisti!$S$4:$S$425,0),1))</f>
        <v/>
      </c>
      <c r="D369" s="28" t="str">
        <f t="shared" ca="1" si="18"/>
        <v/>
      </c>
      <c r="E369" t="str">
        <f t="shared" ca="1" si="19"/>
        <v/>
      </c>
      <c r="F369" t="str">
        <f ca="1">IF(Tafla1[[#This Row],[Raðtala]]&gt;MAX(Nafnalisti!$S$4:$S$425),"",OFFSET(Nafnalisti!$B$3,MATCH(Tafla1[[#This Row],[Raðtala]],Nafnalisti!$S$4:$S$425,0),13))</f>
        <v/>
      </c>
      <c r="G369">
        <v>368</v>
      </c>
    </row>
    <row r="370" spans="1:7" x14ac:dyDescent="0.2">
      <c r="A370" t="str">
        <f ca="1">IF(Tafla1[[#This Row],[Raðtala]]&gt;MAX(Nafnalisti!$S$4:$S$425),"",OFFSET(Nafnalisti!$B$3,MATCH(Tafla1[[#This Row],[Raðtala]],Nafnalisti!$S$4:$S$425,0),-1))</f>
        <v/>
      </c>
      <c r="B370" t="str">
        <f ca="1">IF(Tafla1[[#This Row],[Raðtala]]&gt;MAX(Nafnalisti!$S$4:$S$425),"",OFFSET(Nafnalisti!$B$3,MATCH(Tafla1[[#This Row],[Raðtala]],Nafnalisti!$S$4:$S$425,0),0))</f>
        <v/>
      </c>
      <c r="C370" t="str">
        <f ca="1">IF(Tafla1[[#This Row],[Raðtala]]&gt;MAX(Nafnalisti!$S$4:$S$425),"",OFFSET(Nafnalisti!$B$3,MATCH(Tafla1[[#This Row],[Raðtala]],Nafnalisti!$S$4:$S$425,0),1))</f>
        <v/>
      </c>
      <c r="D370" s="28" t="str">
        <f t="shared" ca="1" si="18"/>
        <v/>
      </c>
      <c r="E370" t="str">
        <f t="shared" ca="1" si="19"/>
        <v/>
      </c>
      <c r="F370" t="str">
        <f ca="1">IF(Tafla1[[#This Row],[Raðtala]]&gt;MAX(Nafnalisti!$S$4:$S$425),"",OFFSET(Nafnalisti!$B$3,MATCH(Tafla1[[#This Row],[Raðtala]],Nafnalisti!$S$4:$S$425,0),13))</f>
        <v/>
      </c>
      <c r="G370">
        <v>369</v>
      </c>
    </row>
    <row r="371" spans="1:7" x14ac:dyDescent="0.2">
      <c r="A371" t="str">
        <f ca="1">IF(Tafla1[[#This Row],[Raðtala]]&gt;MAX(Nafnalisti!$S$4:$S$425),"",OFFSET(Nafnalisti!$B$3,MATCH(Tafla1[[#This Row],[Raðtala]],Nafnalisti!$S$4:$S$425,0),-1))</f>
        <v/>
      </c>
      <c r="B371" t="str">
        <f ca="1">IF(Tafla1[[#This Row],[Raðtala]]&gt;MAX(Nafnalisti!$S$4:$S$425),"",OFFSET(Nafnalisti!$B$3,MATCH(Tafla1[[#This Row],[Raðtala]],Nafnalisti!$S$4:$S$425,0),0))</f>
        <v/>
      </c>
      <c r="C371" t="str">
        <f ca="1">IF(Tafla1[[#This Row],[Raðtala]]&gt;MAX(Nafnalisti!$S$4:$S$425),"",OFFSET(Nafnalisti!$B$3,MATCH(Tafla1[[#This Row],[Raðtala]],Nafnalisti!$S$4:$S$425,0),1))</f>
        <v/>
      </c>
      <c r="D371" s="28" t="str">
        <f t="shared" ca="1" si="18"/>
        <v/>
      </c>
      <c r="E371" t="str">
        <f t="shared" ca="1" si="19"/>
        <v/>
      </c>
      <c r="F371" t="str">
        <f ca="1">IF(Tafla1[[#This Row],[Raðtala]]&gt;MAX(Nafnalisti!$S$4:$S$425),"",OFFSET(Nafnalisti!$B$3,MATCH(Tafla1[[#This Row],[Raðtala]],Nafnalisti!$S$4:$S$425,0),13))</f>
        <v/>
      </c>
      <c r="G371">
        <v>370</v>
      </c>
    </row>
    <row r="372" spans="1:7" x14ac:dyDescent="0.2">
      <c r="A372" t="str">
        <f ca="1">IF(Tafla1[[#This Row],[Raðtala]]&gt;MAX(Nafnalisti!$S$4:$S$425),"",OFFSET(Nafnalisti!$B$3,MATCH(Tafla1[[#This Row],[Raðtala]],Nafnalisti!$S$4:$S$425,0),-1))</f>
        <v/>
      </c>
      <c r="B372" t="str">
        <f ca="1">IF(Tafla1[[#This Row],[Raðtala]]&gt;MAX(Nafnalisti!$S$4:$S$425),"",OFFSET(Nafnalisti!$B$3,MATCH(Tafla1[[#This Row],[Raðtala]],Nafnalisti!$S$4:$S$425,0),0))</f>
        <v/>
      </c>
      <c r="C372" t="str">
        <f ca="1">IF(Tafla1[[#This Row],[Raðtala]]&gt;MAX(Nafnalisti!$S$4:$S$425),"",OFFSET(Nafnalisti!$B$3,MATCH(Tafla1[[#This Row],[Raðtala]],Nafnalisti!$S$4:$S$425,0),1))</f>
        <v/>
      </c>
      <c r="D372" s="28" t="str">
        <f t="shared" ca="1" si="18"/>
        <v/>
      </c>
      <c r="E372" t="str">
        <f t="shared" ca="1" si="19"/>
        <v/>
      </c>
      <c r="F372" t="str">
        <f ca="1">IF(Tafla1[[#This Row],[Raðtala]]&gt;MAX(Nafnalisti!$S$4:$S$425),"",OFFSET(Nafnalisti!$B$3,MATCH(Tafla1[[#This Row],[Raðtala]],Nafnalisti!$S$4:$S$425,0),13))</f>
        <v/>
      </c>
      <c r="G372">
        <v>371</v>
      </c>
    </row>
    <row r="373" spans="1:7" x14ac:dyDescent="0.2">
      <c r="A373" t="str">
        <f ca="1">IF(Tafla1[[#This Row],[Raðtala]]&gt;MAX(Nafnalisti!$S$4:$S$425),"",OFFSET(Nafnalisti!$B$3,MATCH(Tafla1[[#This Row],[Raðtala]],Nafnalisti!$S$4:$S$425,0),-1))</f>
        <v/>
      </c>
      <c r="B373" t="str">
        <f ca="1">IF(Tafla1[[#This Row],[Raðtala]]&gt;MAX(Nafnalisti!$S$4:$S$425),"",OFFSET(Nafnalisti!$B$3,MATCH(Tafla1[[#This Row],[Raðtala]],Nafnalisti!$S$4:$S$425,0),0))</f>
        <v/>
      </c>
      <c r="C373" t="str">
        <f ca="1">IF(Tafla1[[#This Row],[Raðtala]]&gt;MAX(Nafnalisti!$S$4:$S$425),"",OFFSET(Nafnalisti!$B$3,MATCH(Tafla1[[#This Row],[Raðtala]],Nafnalisti!$S$4:$S$425,0),1))</f>
        <v/>
      </c>
      <c r="D373" s="28" t="str">
        <f t="shared" ca="1" si="18"/>
        <v/>
      </c>
      <c r="E373" t="str">
        <f t="shared" ca="1" si="19"/>
        <v/>
      </c>
      <c r="F373" t="str">
        <f ca="1">IF(Tafla1[[#This Row],[Raðtala]]&gt;MAX(Nafnalisti!$S$4:$S$425),"",OFFSET(Nafnalisti!$B$3,MATCH(Tafla1[[#This Row],[Raðtala]],Nafnalisti!$S$4:$S$425,0),13))</f>
        <v/>
      </c>
      <c r="G373">
        <v>372</v>
      </c>
    </row>
    <row r="374" spans="1:7" x14ac:dyDescent="0.2">
      <c r="A374" t="str">
        <f ca="1">IF(Tafla1[[#This Row],[Raðtala]]&gt;MAX(Nafnalisti!$S$4:$S$425),"",OFFSET(Nafnalisti!$B$3,MATCH(Tafla1[[#This Row],[Raðtala]],Nafnalisti!$S$4:$S$425,0),-1))</f>
        <v/>
      </c>
      <c r="B374" t="str">
        <f ca="1">IF(Tafla1[[#This Row],[Raðtala]]&gt;MAX(Nafnalisti!$S$4:$S$425),"",OFFSET(Nafnalisti!$B$3,MATCH(Tafla1[[#This Row],[Raðtala]],Nafnalisti!$S$4:$S$425,0),0))</f>
        <v/>
      </c>
      <c r="C374" t="str">
        <f ca="1">IF(Tafla1[[#This Row],[Raðtala]]&gt;MAX(Nafnalisti!$S$4:$S$425),"",OFFSET(Nafnalisti!$B$3,MATCH(Tafla1[[#This Row],[Raðtala]],Nafnalisti!$S$4:$S$425,0),1))</f>
        <v/>
      </c>
      <c r="D374" s="28" t="str">
        <f t="shared" ca="1" si="18"/>
        <v/>
      </c>
      <c r="E374" t="str">
        <f t="shared" ca="1" si="19"/>
        <v/>
      </c>
      <c r="F374" t="str">
        <f ca="1">IF(Tafla1[[#This Row],[Raðtala]]&gt;MAX(Nafnalisti!$S$4:$S$425),"",OFFSET(Nafnalisti!$B$3,MATCH(Tafla1[[#This Row],[Raðtala]],Nafnalisti!$S$4:$S$425,0),13))</f>
        <v/>
      </c>
      <c r="G374">
        <v>373</v>
      </c>
    </row>
    <row r="375" spans="1:7" x14ac:dyDescent="0.2">
      <c r="A375" t="str">
        <f ca="1">IF(Tafla1[[#This Row],[Raðtala]]&gt;MAX(Nafnalisti!$S$4:$S$425),"",OFFSET(Nafnalisti!$B$3,MATCH(Tafla1[[#This Row],[Raðtala]],Nafnalisti!$S$4:$S$425,0),-1))</f>
        <v/>
      </c>
      <c r="B375" t="str">
        <f ca="1">IF(Tafla1[[#This Row],[Raðtala]]&gt;MAX(Nafnalisti!$S$4:$S$425),"",OFFSET(Nafnalisti!$B$3,MATCH(Tafla1[[#This Row],[Raðtala]],Nafnalisti!$S$4:$S$425,0),0))</f>
        <v/>
      </c>
      <c r="C375" t="str">
        <f ca="1">IF(Tafla1[[#This Row],[Raðtala]]&gt;MAX(Nafnalisti!$S$4:$S$425),"",OFFSET(Nafnalisti!$B$3,MATCH(Tafla1[[#This Row],[Raðtala]],Nafnalisti!$S$4:$S$425,0),1))</f>
        <v/>
      </c>
      <c r="D375" s="28" t="str">
        <f t="shared" ca="1" si="18"/>
        <v/>
      </c>
      <c r="E375" t="str">
        <f t="shared" ca="1" si="19"/>
        <v/>
      </c>
      <c r="F375" t="str">
        <f ca="1">IF(Tafla1[[#This Row],[Raðtala]]&gt;MAX(Nafnalisti!$S$4:$S$425),"",OFFSET(Nafnalisti!$B$3,MATCH(Tafla1[[#This Row],[Raðtala]],Nafnalisti!$S$4:$S$425,0),13))</f>
        <v/>
      </c>
      <c r="G375">
        <v>374</v>
      </c>
    </row>
    <row r="376" spans="1:7" x14ac:dyDescent="0.2">
      <c r="A376" t="str">
        <f ca="1">IF(Tafla1[[#This Row],[Raðtala]]&gt;MAX(Nafnalisti!$S$4:$S$425),"",OFFSET(Nafnalisti!$B$3,MATCH(Tafla1[[#This Row],[Raðtala]],Nafnalisti!$S$4:$S$425,0),-1))</f>
        <v/>
      </c>
      <c r="B376" t="str">
        <f ca="1">IF(Tafla1[[#This Row],[Raðtala]]&gt;MAX(Nafnalisti!$S$4:$S$425),"",OFFSET(Nafnalisti!$B$3,MATCH(Tafla1[[#This Row],[Raðtala]],Nafnalisti!$S$4:$S$425,0),0))</f>
        <v/>
      </c>
      <c r="C376" t="str">
        <f ca="1">IF(Tafla1[[#This Row],[Raðtala]]&gt;MAX(Nafnalisti!$S$4:$S$425),"",OFFSET(Nafnalisti!$B$3,MATCH(Tafla1[[#This Row],[Raðtala]],Nafnalisti!$S$4:$S$425,0),1))</f>
        <v/>
      </c>
      <c r="D376" s="28" t="str">
        <f t="shared" ca="1" si="18"/>
        <v/>
      </c>
      <c r="E376" t="str">
        <f t="shared" ca="1" si="19"/>
        <v/>
      </c>
      <c r="F376" t="str">
        <f ca="1">IF(Tafla1[[#This Row],[Raðtala]]&gt;MAX(Nafnalisti!$S$4:$S$425),"",OFFSET(Nafnalisti!$B$3,MATCH(Tafla1[[#This Row],[Raðtala]],Nafnalisti!$S$4:$S$425,0),13))</f>
        <v/>
      </c>
      <c r="G376">
        <v>375</v>
      </c>
    </row>
    <row r="377" spans="1:7" x14ac:dyDescent="0.2">
      <c r="A377" t="str">
        <f ca="1">IF(Tafla1[[#This Row],[Raðtala]]&gt;MAX(Nafnalisti!$S$4:$S$425),"",OFFSET(Nafnalisti!$B$3,MATCH(Tafla1[[#This Row],[Raðtala]],Nafnalisti!$S$4:$S$425,0),-1))</f>
        <v/>
      </c>
      <c r="B377" t="str">
        <f ca="1">IF(Tafla1[[#This Row],[Raðtala]]&gt;MAX(Nafnalisti!$S$4:$S$425),"",OFFSET(Nafnalisti!$B$3,MATCH(Tafla1[[#This Row],[Raðtala]],Nafnalisti!$S$4:$S$425,0),0))</f>
        <v/>
      </c>
      <c r="C377" t="str">
        <f ca="1">IF(Tafla1[[#This Row],[Raðtala]]&gt;MAX(Nafnalisti!$S$4:$S$425),"",OFFSET(Nafnalisti!$B$3,MATCH(Tafla1[[#This Row],[Raðtala]],Nafnalisti!$S$4:$S$425,0),1))</f>
        <v/>
      </c>
      <c r="D377" s="28" t="str">
        <f t="shared" ca="1" si="18"/>
        <v/>
      </c>
      <c r="E377" t="str">
        <f t="shared" ca="1" si="19"/>
        <v/>
      </c>
      <c r="F377" t="str">
        <f ca="1">IF(Tafla1[[#This Row],[Raðtala]]&gt;MAX(Nafnalisti!$S$4:$S$425),"",OFFSET(Nafnalisti!$B$3,MATCH(Tafla1[[#This Row],[Raðtala]],Nafnalisti!$S$4:$S$425,0),13))</f>
        <v/>
      </c>
      <c r="G377">
        <v>376</v>
      </c>
    </row>
    <row r="378" spans="1:7" x14ac:dyDescent="0.2">
      <c r="A378" t="str">
        <f ca="1">IF(Tafla1[[#This Row],[Raðtala]]&gt;MAX(Nafnalisti!$S$4:$S$425),"",OFFSET(Nafnalisti!$B$3,MATCH(Tafla1[[#This Row],[Raðtala]],Nafnalisti!$S$4:$S$425,0),-1))</f>
        <v/>
      </c>
      <c r="B378" t="str">
        <f ca="1">IF(Tafla1[[#This Row],[Raðtala]]&gt;MAX(Nafnalisti!$S$4:$S$425),"",OFFSET(Nafnalisti!$B$3,MATCH(Tafla1[[#This Row],[Raðtala]],Nafnalisti!$S$4:$S$425,0),0))</f>
        <v/>
      </c>
      <c r="C378" t="str">
        <f ca="1">IF(Tafla1[[#This Row],[Raðtala]]&gt;MAX(Nafnalisti!$S$4:$S$425),"",OFFSET(Nafnalisti!$B$3,MATCH(Tafla1[[#This Row],[Raðtala]],Nafnalisti!$S$4:$S$425,0),1))</f>
        <v/>
      </c>
      <c r="D378" s="28" t="str">
        <f t="shared" ca="1" si="18"/>
        <v/>
      </c>
      <c r="E378" t="str">
        <f t="shared" ca="1" si="19"/>
        <v/>
      </c>
      <c r="F378" t="str">
        <f ca="1">IF(Tafla1[[#This Row],[Raðtala]]&gt;MAX(Nafnalisti!$S$4:$S$425),"",OFFSET(Nafnalisti!$B$3,MATCH(Tafla1[[#This Row],[Raðtala]],Nafnalisti!$S$4:$S$425,0),13))</f>
        <v/>
      </c>
      <c r="G378">
        <v>377</v>
      </c>
    </row>
    <row r="379" spans="1:7" x14ac:dyDescent="0.2">
      <c r="A379" t="str">
        <f ca="1">IF(Tafla1[[#This Row],[Raðtala]]&gt;MAX(Nafnalisti!$S$4:$S$425),"",OFFSET(Nafnalisti!$B$3,MATCH(Tafla1[[#This Row],[Raðtala]],Nafnalisti!$S$4:$S$425,0),-1))</f>
        <v/>
      </c>
      <c r="B379" t="str">
        <f ca="1">IF(Tafla1[[#This Row],[Raðtala]]&gt;MAX(Nafnalisti!$S$4:$S$425),"",OFFSET(Nafnalisti!$B$3,MATCH(Tafla1[[#This Row],[Raðtala]],Nafnalisti!$S$4:$S$425,0),0))</f>
        <v/>
      </c>
      <c r="C379" t="str">
        <f ca="1">IF(Tafla1[[#This Row],[Raðtala]]&gt;MAX(Nafnalisti!$S$4:$S$425),"",OFFSET(Nafnalisti!$B$3,MATCH(Tafla1[[#This Row],[Raðtala]],Nafnalisti!$S$4:$S$425,0),1))</f>
        <v/>
      </c>
      <c r="D379" s="28" t="str">
        <f t="shared" ca="1" si="18"/>
        <v/>
      </c>
      <c r="E379" t="str">
        <f t="shared" ca="1" si="19"/>
        <v/>
      </c>
      <c r="F379" t="str">
        <f ca="1">IF(Tafla1[[#This Row],[Raðtala]]&gt;MAX(Nafnalisti!$S$4:$S$425),"",OFFSET(Nafnalisti!$B$3,MATCH(Tafla1[[#This Row],[Raðtala]],Nafnalisti!$S$4:$S$425,0),13))</f>
        <v/>
      </c>
      <c r="G379">
        <v>378</v>
      </c>
    </row>
    <row r="380" spans="1:7" x14ac:dyDescent="0.2">
      <c r="A380" t="str">
        <f ca="1">IF(Tafla1[[#This Row],[Raðtala]]&gt;MAX(Nafnalisti!$S$4:$S$425),"",OFFSET(Nafnalisti!$B$3,MATCH(Tafla1[[#This Row],[Raðtala]],Nafnalisti!$S$4:$S$425,0),-1))</f>
        <v/>
      </c>
      <c r="B380" t="str">
        <f ca="1">IF(Tafla1[[#This Row],[Raðtala]]&gt;MAX(Nafnalisti!$S$4:$S$425),"",OFFSET(Nafnalisti!$B$3,MATCH(Tafla1[[#This Row],[Raðtala]],Nafnalisti!$S$4:$S$425,0),0))</f>
        <v/>
      </c>
      <c r="C380" t="str">
        <f ca="1">IF(Tafla1[[#This Row],[Raðtala]]&gt;MAX(Nafnalisti!$S$4:$S$425),"",OFFSET(Nafnalisti!$B$3,MATCH(Tafla1[[#This Row],[Raðtala]],Nafnalisti!$S$4:$S$425,0),1))</f>
        <v/>
      </c>
      <c r="D380" s="28" t="str">
        <f t="shared" ca="1" si="18"/>
        <v/>
      </c>
      <c r="E380" t="str">
        <f t="shared" ca="1" si="19"/>
        <v/>
      </c>
      <c r="F380" t="str">
        <f ca="1">IF(Tafla1[[#This Row],[Raðtala]]&gt;MAX(Nafnalisti!$S$4:$S$425),"",OFFSET(Nafnalisti!$B$3,MATCH(Tafla1[[#This Row],[Raðtala]],Nafnalisti!$S$4:$S$425,0),13))</f>
        <v/>
      </c>
      <c r="G380">
        <v>379</v>
      </c>
    </row>
    <row r="381" spans="1:7" x14ac:dyDescent="0.2">
      <c r="A381" t="str">
        <f ca="1">IF(Tafla1[[#This Row],[Raðtala]]&gt;MAX(Nafnalisti!$S$4:$S$425),"",OFFSET(Nafnalisti!$B$3,MATCH(Tafla1[[#This Row],[Raðtala]],Nafnalisti!$S$4:$S$425,0),-1))</f>
        <v/>
      </c>
      <c r="B381" t="str">
        <f ca="1">IF(Tafla1[[#This Row],[Raðtala]]&gt;MAX(Nafnalisti!$S$4:$S$425),"",OFFSET(Nafnalisti!$B$3,MATCH(Tafla1[[#This Row],[Raðtala]],Nafnalisti!$S$4:$S$425,0),0))</f>
        <v/>
      </c>
      <c r="C381" t="str">
        <f ca="1">IF(Tafla1[[#This Row],[Raðtala]]&gt;MAX(Nafnalisti!$S$4:$S$425),"",OFFSET(Nafnalisti!$B$3,MATCH(Tafla1[[#This Row],[Raðtala]],Nafnalisti!$S$4:$S$425,0),1))</f>
        <v/>
      </c>
      <c r="D381" s="28" t="str">
        <f t="shared" ca="1" si="18"/>
        <v/>
      </c>
      <c r="E381" t="str">
        <f t="shared" ca="1" si="19"/>
        <v/>
      </c>
      <c r="F381" t="str">
        <f ca="1">IF(Tafla1[[#This Row],[Raðtala]]&gt;MAX(Nafnalisti!$S$4:$S$425),"",OFFSET(Nafnalisti!$B$3,MATCH(Tafla1[[#This Row],[Raðtala]],Nafnalisti!$S$4:$S$425,0),13))</f>
        <v/>
      </c>
      <c r="G381">
        <v>380</v>
      </c>
    </row>
    <row r="382" spans="1:7" x14ac:dyDescent="0.2">
      <c r="A382" t="str">
        <f ca="1">IF(Tafla1[[#This Row],[Raðtala]]&gt;MAX(Nafnalisti!$S$4:$S$425),"",OFFSET(Nafnalisti!$B$3,MATCH(Tafla1[[#This Row],[Raðtala]],Nafnalisti!$S$4:$S$425,0),-1))</f>
        <v/>
      </c>
      <c r="B382" t="str">
        <f ca="1">IF(Tafla1[[#This Row],[Raðtala]]&gt;MAX(Nafnalisti!$S$4:$S$425),"",OFFSET(Nafnalisti!$B$3,MATCH(Tafla1[[#This Row],[Raðtala]],Nafnalisti!$S$4:$S$425,0),0))</f>
        <v/>
      </c>
      <c r="C382" t="str">
        <f ca="1">IF(Tafla1[[#This Row],[Raðtala]]&gt;MAX(Nafnalisti!$S$4:$S$425),"",OFFSET(Nafnalisti!$B$3,MATCH(Tafla1[[#This Row],[Raðtala]],Nafnalisti!$S$4:$S$425,0),1))</f>
        <v/>
      </c>
      <c r="D382" s="28" t="str">
        <f t="shared" ca="1" si="18"/>
        <v/>
      </c>
      <c r="E382" t="str">
        <f t="shared" ca="1" si="19"/>
        <v/>
      </c>
      <c r="F382" t="str">
        <f ca="1">IF(Tafla1[[#This Row],[Raðtala]]&gt;MAX(Nafnalisti!$S$4:$S$425),"",OFFSET(Nafnalisti!$B$3,MATCH(Tafla1[[#This Row],[Raðtala]],Nafnalisti!$S$4:$S$425,0),13))</f>
        <v/>
      </c>
      <c r="G382">
        <v>381</v>
      </c>
    </row>
    <row r="383" spans="1:7" x14ac:dyDescent="0.2">
      <c r="A383" t="str">
        <f ca="1">IF(Tafla1[[#This Row],[Raðtala]]&gt;MAX(Nafnalisti!$S$4:$S$425),"",OFFSET(Nafnalisti!$B$3,MATCH(Tafla1[[#This Row],[Raðtala]],Nafnalisti!$S$4:$S$425,0),-1))</f>
        <v/>
      </c>
      <c r="B383" t="str">
        <f ca="1">IF(Tafla1[[#This Row],[Raðtala]]&gt;MAX(Nafnalisti!$S$4:$S$425),"",OFFSET(Nafnalisti!$B$3,MATCH(Tafla1[[#This Row],[Raðtala]],Nafnalisti!$S$4:$S$425,0),0))</f>
        <v/>
      </c>
      <c r="C383" t="str">
        <f ca="1">IF(Tafla1[[#This Row],[Raðtala]]&gt;MAX(Nafnalisti!$S$4:$S$425),"",OFFSET(Nafnalisti!$B$3,MATCH(Tafla1[[#This Row],[Raðtala]],Nafnalisti!$S$4:$S$425,0),1))</f>
        <v/>
      </c>
      <c r="D383" s="28" t="str">
        <f t="shared" ca="1" si="18"/>
        <v/>
      </c>
      <c r="E383" t="str">
        <f t="shared" ca="1" si="19"/>
        <v/>
      </c>
      <c r="F383" t="str">
        <f ca="1">IF(Tafla1[[#This Row],[Raðtala]]&gt;MAX(Nafnalisti!$S$4:$S$425),"",OFFSET(Nafnalisti!$B$3,MATCH(Tafla1[[#This Row],[Raðtala]],Nafnalisti!$S$4:$S$425,0),13))</f>
        <v/>
      </c>
      <c r="G383">
        <v>382</v>
      </c>
    </row>
    <row r="384" spans="1:7" x14ac:dyDescent="0.2">
      <c r="A384" t="str">
        <f ca="1">IF(Tafla1[[#This Row],[Raðtala]]&gt;MAX(Nafnalisti!$S$4:$S$425),"",OFFSET(Nafnalisti!$B$3,MATCH(Tafla1[[#This Row],[Raðtala]],Nafnalisti!$S$4:$S$425,0),-1))</f>
        <v/>
      </c>
      <c r="B384" t="str">
        <f ca="1">IF(Tafla1[[#This Row],[Raðtala]]&gt;MAX(Nafnalisti!$S$4:$S$425),"",OFFSET(Nafnalisti!$B$3,MATCH(Tafla1[[#This Row],[Raðtala]],Nafnalisti!$S$4:$S$425,0),0))</f>
        <v/>
      </c>
      <c r="C384" t="str">
        <f ca="1">IF(Tafla1[[#This Row],[Raðtala]]&gt;MAX(Nafnalisti!$S$4:$S$425),"",OFFSET(Nafnalisti!$B$3,MATCH(Tafla1[[#This Row],[Raðtala]],Nafnalisti!$S$4:$S$425,0),1))</f>
        <v/>
      </c>
      <c r="D384" s="28" t="str">
        <f t="shared" ca="1" si="18"/>
        <v/>
      </c>
      <c r="E384" t="str">
        <f t="shared" ca="1" si="19"/>
        <v/>
      </c>
      <c r="F384" t="str">
        <f ca="1">IF(Tafla1[[#This Row],[Raðtala]]&gt;MAX(Nafnalisti!$S$4:$S$425),"",OFFSET(Nafnalisti!$B$3,MATCH(Tafla1[[#This Row],[Raðtala]],Nafnalisti!$S$4:$S$425,0),13))</f>
        <v/>
      </c>
      <c r="G384">
        <v>383</v>
      </c>
    </row>
    <row r="385" spans="1:7" x14ac:dyDescent="0.2">
      <c r="A385" t="str">
        <f ca="1">IF(Tafla1[[#This Row],[Raðtala]]&gt;MAX(Nafnalisti!$S$4:$S$425),"",OFFSET(Nafnalisti!$B$3,MATCH(Tafla1[[#This Row],[Raðtala]],Nafnalisti!$S$4:$S$425,0),-1))</f>
        <v/>
      </c>
      <c r="B385" t="str">
        <f ca="1">IF(Tafla1[[#This Row],[Raðtala]]&gt;MAX(Nafnalisti!$S$4:$S$425),"",OFFSET(Nafnalisti!$B$3,MATCH(Tafla1[[#This Row],[Raðtala]],Nafnalisti!$S$4:$S$425,0),0))</f>
        <v/>
      </c>
      <c r="C385" t="str">
        <f ca="1">IF(Tafla1[[#This Row],[Raðtala]]&gt;MAX(Nafnalisti!$S$4:$S$425),"",OFFSET(Nafnalisti!$B$3,MATCH(Tafla1[[#This Row],[Raðtala]],Nafnalisti!$S$4:$S$425,0),1))</f>
        <v/>
      </c>
      <c r="D385" s="28" t="str">
        <f t="shared" ca="1" si="18"/>
        <v/>
      </c>
      <c r="E385" t="str">
        <f t="shared" ca="1" si="19"/>
        <v/>
      </c>
      <c r="F385" t="str">
        <f ca="1">IF(Tafla1[[#This Row],[Raðtala]]&gt;MAX(Nafnalisti!$S$4:$S$425),"",OFFSET(Nafnalisti!$B$3,MATCH(Tafla1[[#This Row],[Raðtala]],Nafnalisti!$S$4:$S$425,0),13))</f>
        <v/>
      </c>
      <c r="G385">
        <v>384</v>
      </c>
    </row>
    <row r="386" spans="1:7" x14ac:dyDescent="0.2">
      <c r="A386" t="str">
        <f ca="1">IF(Tafla1[[#This Row],[Raðtala]]&gt;MAX(Nafnalisti!$S$4:$S$425),"",OFFSET(Nafnalisti!$B$3,MATCH(Tafla1[[#This Row],[Raðtala]],Nafnalisti!$S$4:$S$425,0),-1))</f>
        <v/>
      </c>
      <c r="B386" t="str">
        <f ca="1">IF(Tafla1[[#This Row],[Raðtala]]&gt;MAX(Nafnalisti!$S$4:$S$425),"",OFFSET(Nafnalisti!$B$3,MATCH(Tafla1[[#This Row],[Raðtala]],Nafnalisti!$S$4:$S$425,0),0))</f>
        <v/>
      </c>
      <c r="C386" t="str">
        <f ca="1">IF(Tafla1[[#This Row],[Raðtala]]&gt;MAX(Nafnalisti!$S$4:$S$425),"",OFFSET(Nafnalisti!$B$3,MATCH(Tafla1[[#This Row],[Raðtala]],Nafnalisti!$S$4:$S$425,0),1))</f>
        <v/>
      </c>
      <c r="D386" s="28" t="str">
        <f t="shared" ca="1" si="18"/>
        <v/>
      </c>
      <c r="E386" t="str">
        <f t="shared" ca="1" si="19"/>
        <v/>
      </c>
      <c r="F386" t="str">
        <f ca="1">IF(Tafla1[[#This Row],[Raðtala]]&gt;MAX(Nafnalisti!$S$4:$S$425),"",OFFSET(Nafnalisti!$B$3,MATCH(Tafla1[[#This Row],[Raðtala]],Nafnalisti!$S$4:$S$425,0),13))</f>
        <v/>
      </c>
      <c r="G386">
        <v>385</v>
      </c>
    </row>
    <row r="387" spans="1:7" x14ac:dyDescent="0.2">
      <c r="A387" t="str">
        <f ca="1">IF(Tafla1[[#This Row],[Raðtala]]&gt;MAX(Nafnalisti!$S$4:$S$425),"",OFFSET(Nafnalisti!$B$3,MATCH(Tafla1[[#This Row],[Raðtala]],Nafnalisti!$S$4:$S$425,0),-1))</f>
        <v/>
      </c>
      <c r="B387" t="str">
        <f ca="1">IF(Tafla1[[#This Row],[Raðtala]]&gt;MAX(Nafnalisti!$S$4:$S$425),"",OFFSET(Nafnalisti!$B$3,MATCH(Tafla1[[#This Row],[Raðtala]],Nafnalisti!$S$4:$S$425,0),0))</f>
        <v/>
      </c>
      <c r="C387" t="str">
        <f ca="1">IF(Tafla1[[#This Row],[Raðtala]]&gt;MAX(Nafnalisti!$S$4:$S$425),"",OFFSET(Nafnalisti!$B$3,MATCH(Tafla1[[#This Row],[Raðtala]],Nafnalisti!$S$4:$S$425,0),1))</f>
        <v/>
      </c>
      <c r="D387" s="28" t="str">
        <f t="shared" ca="1" si="18"/>
        <v/>
      </c>
      <c r="E387" t="str">
        <f t="shared" ca="1" si="19"/>
        <v/>
      </c>
      <c r="F387" t="str">
        <f ca="1">IF(Tafla1[[#This Row],[Raðtala]]&gt;MAX(Nafnalisti!$S$4:$S$425),"",OFFSET(Nafnalisti!$B$3,MATCH(Tafla1[[#This Row],[Raðtala]],Nafnalisti!$S$4:$S$425,0),13))</f>
        <v/>
      </c>
      <c r="G387">
        <v>386</v>
      </c>
    </row>
    <row r="388" spans="1:7" x14ac:dyDescent="0.2">
      <c r="A388" t="str">
        <f ca="1">IF(Tafla1[[#This Row],[Raðtala]]&gt;MAX(Nafnalisti!$S$4:$S$425),"",OFFSET(Nafnalisti!$B$3,MATCH(Tafla1[[#This Row],[Raðtala]],Nafnalisti!$S$4:$S$425,0),-1))</f>
        <v/>
      </c>
      <c r="B388" t="str">
        <f ca="1">IF(Tafla1[[#This Row],[Raðtala]]&gt;MAX(Nafnalisti!$S$4:$S$425),"",OFFSET(Nafnalisti!$B$3,MATCH(Tafla1[[#This Row],[Raðtala]],Nafnalisti!$S$4:$S$425,0),0))</f>
        <v/>
      </c>
      <c r="C388" t="str">
        <f ca="1">IF(Tafla1[[#This Row],[Raðtala]]&gt;MAX(Nafnalisti!$S$4:$S$425),"",OFFSET(Nafnalisti!$B$3,MATCH(Tafla1[[#This Row],[Raðtala]],Nafnalisti!$S$4:$S$425,0),1))</f>
        <v/>
      </c>
      <c r="D388" s="28" t="str">
        <f t="shared" ref="D388:D421" ca="1" si="20">IF(C388="","",10000-(F388*1000)+C388+RAND()/1000)</f>
        <v/>
      </c>
      <c r="E388" t="str">
        <f t="shared" ref="E388:E421" ca="1" si="21">IF(C388="","",_xlfn.RANK.EQ($D388,$D$2:$D$423,1))</f>
        <v/>
      </c>
      <c r="F388" t="str">
        <f ca="1">IF(Tafla1[[#This Row],[Raðtala]]&gt;MAX(Nafnalisti!$S$4:$S$425),"",OFFSET(Nafnalisti!$B$3,MATCH(Tafla1[[#This Row],[Raðtala]],Nafnalisti!$S$4:$S$425,0),13))</f>
        <v/>
      </c>
      <c r="G388">
        <v>387</v>
      </c>
    </row>
    <row r="389" spans="1:7" x14ac:dyDescent="0.2">
      <c r="A389" t="str">
        <f ca="1">IF(Tafla1[[#This Row],[Raðtala]]&gt;MAX(Nafnalisti!$S$4:$S$425),"",OFFSET(Nafnalisti!$B$3,MATCH(Tafla1[[#This Row],[Raðtala]],Nafnalisti!$S$4:$S$425,0),-1))</f>
        <v/>
      </c>
      <c r="B389" t="str">
        <f ca="1">IF(Tafla1[[#This Row],[Raðtala]]&gt;MAX(Nafnalisti!$S$4:$S$425),"",OFFSET(Nafnalisti!$B$3,MATCH(Tafla1[[#This Row],[Raðtala]],Nafnalisti!$S$4:$S$425,0),0))</f>
        <v/>
      </c>
      <c r="C389" t="str">
        <f ca="1">IF(Tafla1[[#This Row],[Raðtala]]&gt;MAX(Nafnalisti!$S$4:$S$425),"",OFFSET(Nafnalisti!$B$3,MATCH(Tafla1[[#This Row],[Raðtala]],Nafnalisti!$S$4:$S$425,0),1))</f>
        <v/>
      </c>
      <c r="D389" s="28" t="str">
        <f t="shared" ca="1" si="20"/>
        <v/>
      </c>
      <c r="E389" t="str">
        <f t="shared" ca="1" si="21"/>
        <v/>
      </c>
      <c r="F389" t="str">
        <f ca="1">IF(Tafla1[[#This Row],[Raðtala]]&gt;MAX(Nafnalisti!$S$4:$S$425),"",OFFSET(Nafnalisti!$B$3,MATCH(Tafla1[[#This Row],[Raðtala]],Nafnalisti!$S$4:$S$425,0),13))</f>
        <v/>
      </c>
      <c r="G389">
        <v>388</v>
      </c>
    </row>
    <row r="390" spans="1:7" x14ac:dyDescent="0.2">
      <c r="A390" t="str">
        <f ca="1">IF(Tafla1[[#This Row],[Raðtala]]&gt;MAX(Nafnalisti!$S$4:$S$425),"",OFFSET(Nafnalisti!$B$3,MATCH(Tafla1[[#This Row],[Raðtala]],Nafnalisti!$S$4:$S$425,0),-1))</f>
        <v/>
      </c>
      <c r="B390" t="str">
        <f ca="1">IF(Tafla1[[#This Row],[Raðtala]]&gt;MAX(Nafnalisti!$S$4:$S$425),"",OFFSET(Nafnalisti!$B$3,MATCH(Tafla1[[#This Row],[Raðtala]],Nafnalisti!$S$4:$S$425,0),0))</f>
        <v/>
      </c>
      <c r="C390" t="str">
        <f ca="1">IF(Tafla1[[#This Row],[Raðtala]]&gt;MAX(Nafnalisti!$S$4:$S$425),"",OFFSET(Nafnalisti!$B$3,MATCH(Tafla1[[#This Row],[Raðtala]],Nafnalisti!$S$4:$S$425,0),1))</f>
        <v/>
      </c>
      <c r="D390" s="28" t="str">
        <f t="shared" ca="1" si="20"/>
        <v/>
      </c>
      <c r="E390" t="str">
        <f t="shared" ca="1" si="21"/>
        <v/>
      </c>
      <c r="F390" t="str">
        <f ca="1">IF(Tafla1[[#This Row],[Raðtala]]&gt;MAX(Nafnalisti!$S$4:$S$425),"",OFFSET(Nafnalisti!$B$3,MATCH(Tafla1[[#This Row],[Raðtala]],Nafnalisti!$S$4:$S$425,0),13))</f>
        <v/>
      </c>
      <c r="G390">
        <v>389</v>
      </c>
    </row>
    <row r="391" spans="1:7" x14ac:dyDescent="0.2">
      <c r="A391" t="str">
        <f ca="1">IF(Tafla1[[#This Row],[Raðtala]]&gt;MAX(Nafnalisti!$S$4:$S$425),"",OFFSET(Nafnalisti!$B$3,MATCH(Tafla1[[#This Row],[Raðtala]],Nafnalisti!$S$4:$S$425,0),-1))</f>
        <v/>
      </c>
      <c r="B391" t="str">
        <f ca="1">IF(Tafla1[[#This Row],[Raðtala]]&gt;MAX(Nafnalisti!$S$4:$S$425),"",OFFSET(Nafnalisti!$B$3,MATCH(Tafla1[[#This Row],[Raðtala]],Nafnalisti!$S$4:$S$425,0),0))</f>
        <v/>
      </c>
      <c r="C391" t="str">
        <f ca="1">IF(Tafla1[[#This Row],[Raðtala]]&gt;MAX(Nafnalisti!$S$4:$S$425),"",OFFSET(Nafnalisti!$B$3,MATCH(Tafla1[[#This Row],[Raðtala]],Nafnalisti!$S$4:$S$425,0),1))</f>
        <v/>
      </c>
      <c r="D391" s="28" t="str">
        <f t="shared" ca="1" si="20"/>
        <v/>
      </c>
      <c r="E391" t="str">
        <f t="shared" ca="1" si="21"/>
        <v/>
      </c>
      <c r="F391" t="str">
        <f ca="1">IF(Tafla1[[#This Row],[Raðtala]]&gt;MAX(Nafnalisti!$S$4:$S$425),"",OFFSET(Nafnalisti!$B$3,MATCH(Tafla1[[#This Row],[Raðtala]],Nafnalisti!$S$4:$S$425,0),13))</f>
        <v/>
      </c>
      <c r="G391">
        <v>390</v>
      </c>
    </row>
    <row r="392" spans="1:7" x14ac:dyDescent="0.2">
      <c r="A392" t="str">
        <f ca="1">IF(Tafla1[[#This Row],[Raðtala]]&gt;MAX(Nafnalisti!$S$4:$S$425),"",OFFSET(Nafnalisti!$B$3,MATCH(Tafla1[[#This Row],[Raðtala]],Nafnalisti!$S$4:$S$425,0),-1))</f>
        <v/>
      </c>
      <c r="B392" t="str">
        <f ca="1">IF(Tafla1[[#This Row],[Raðtala]]&gt;MAX(Nafnalisti!$S$4:$S$425),"",OFFSET(Nafnalisti!$B$3,MATCH(Tafla1[[#This Row],[Raðtala]],Nafnalisti!$S$4:$S$425,0),0))</f>
        <v/>
      </c>
      <c r="C392" t="str">
        <f ca="1">IF(Tafla1[[#This Row],[Raðtala]]&gt;MAX(Nafnalisti!$S$4:$S$425),"",OFFSET(Nafnalisti!$B$3,MATCH(Tafla1[[#This Row],[Raðtala]],Nafnalisti!$S$4:$S$425,0),1))</f>
        <v/>
      </c>
      <c r="D392" s="28" t="str">
        <f t="shared" ca="1" si="20"/>
        <v/>
      </c>
      <c r="E392" t="str">
        <f t="shared" ca="1" si="21"/>
        <v/>
      </c>
      <c r="F392" t="str">
        <f ca="1">IF(Tafla1[[#This Row],[Raðtala]]&gt;MAX(Nafnalisti!$S$4:$S$425),"",OFFSET(Nafnalisti!$B$3,MATCH(Tafla1[[#This Row],[Raðtala]],Nafnalisti!$S$4:$S$425,0),13))</f>
        <v/>
      </c>
      <c r="G392">
        <v>391</v>
      </c>
    </row>
    <row r="393" spans="1:7" x14ac:dyDescent="0.2">
      <c r="A393" t="str">
        <f ca="1">IF(Tafla1[[#This Row],[Raðtala]]&gt;MAX(Nafnalisti!$S$4:$S$425),"",OFFSET(Nafnalisti!$B$3,MATCH(Tafla1[[#This Row],[Raðtala]],Nafnalisti!$S$4:$S$425,0),-1))</f>
        <v/>
      </c>
      <c r="B393" t="str">
        <f ca="1">IF(Tafla1[[#This Row],[Raðtala]]&gt;MAX(Nafnalisti!$S$4:$S$425),"",OFFSET(Nafnalisti!$B$3,MATCH(Tafla1[[#This Row],[Raðtala]],Nafnalisti!$S$4:$S$425,0),0))</f>
        <v/>
      </c>
      <c r="C393" t="str">
        <f ca="1">IF(Tafla1[[#This Row],[Raðtala]]&gt;MAX(Nafnalisti!$S$4:$S$425),"",OFFSET(Nafnalisti!$B$3,MATCH(Tafla1[[#This Row],[Raðtala]],Nafnalisti!$S$4:$S$425,0),1))</f>
        <v/>
      </c>
      <c r="D393" s="28" t="str">
        <f t="shared" ca="1" si="20"/>
        <v/>
      </c>
      <c r="E393" t="str">
        <f t="shared" ca="1" si="21"/>
        <v/>
      </c>
      <c r="F393" t="str">
        <f ca="1">IF(Tafla1[[#This Row],[Raðtala]]&gt;MAX(Nafnalisti!$S$4:$S$425),"",OFFSET(Nafnalisti!$B$3,MATCH(Tafla1[[#This Row],[Raðtala]],Nafnalisti!$S$4:$S$425,0),13))</f>
        <v/>
      </c>
      <c r="G393">
        <v>392</v>
      </c>
    </row>
    <row r="394" spans="1:7" x14ac:dyDescent="0.2">
      <c r="A394" t="str">
        <f ca="1">IF(Tafla1[[#This Row],[Raðtala]]&gt;MAX(Nafnalisti!$S$4:$S$425),"",OFFSET(Nafnalisti!$B$3,MATCH(Tafla1[[#This Row],[Raðtala]],Nafnalisti!$S$4:$S$425,0),-1))</f>
        <v/>
      </c>
      <c r="B394" t="str">
        <f ca="1">IF(Tafla1[[#This Row],[Raðtala]]&gt;MAX(Nafnalisti!$S$4:$S$425),"",OFFSET(Nafnalisti!$B$3,MATCH(Tafla1[[#This Row],[Raðtala]],Nafnalisti!$S$4:$S$425,0),0))</f>
        <v/>
      </c>
      <c r="C394" t="str">
        <f ca="1">IF(Tafla1[[#This Row],[Raðtala]]&gt;MAX(Nafnalisti!$S$4:$S$425),"",OFFSET(Nafnalisti!$B$3,MATCH(Tafla1[[#This Row],[Raðtala]],Nafnalisti!$S$4:$S$425,0),1))</f>
        <v/>
      </c>
      <c r="D394" s="28" t="str">
        <f t="shared" ca="1" si="20"/>
        <v/>
      </c>
      <c r="E394" t="str">
        <f t="shared" ca="1" si="21"/>
        <v/>
      </c>
      <c r="F394" t="str">
        <f ca="1">IF(Tafla1[[#This Row],[Raðtala]]&gt;MAX(Nafnalisti!$S$4:$S$425),"",OFFSET(Nafnalisti!$B$3,MATCH(Tafla1[[#This Row],[Raðtala]],Nafnalisti!$S$4:$S$425,0),13))</f>
        <v/>
      </c>
      <c r="G394">
        <v>393</v>
      </c>
    </row>
    <row r="395" spans="1:7" x14ac:dyDescent="0.2">
      <c r="A395" t="str">
        <f ca="1">IF(Tafla1[[#This Row],[Raðtala]]&gt;MAX(Nafnalisti!$S$4:$S$425),"",OFFSET(Nafnalisti!$B$3,MATCH(Tafla1[[#This Row],[Raðtala]],Nafnalisti!$S$4:$S$425,0),-1))</f>
        <v/>
      </c>
      <c r="B395" t="str">
        <f ca="1">IF(Tafla1[[#This Row],[Raðtala]]&gt;MAX(Nafnalisti!$S$4:$S$425),"",OFFSET(Nafnalisti!$B$3,MATCH(Tafla1[[#This Row],[Raðtala]],Nafnalisti!$S$4:$S$425,0),0))</f>
        <v/>
      </c>
      <c r="C395" t="str">
        <f ca="1">IF(Tafla1[[#This Row],[Raðtala]]&gt;MAX(Nafnalisti!$S$4:$S$425),"",OFFSET(Nafnalisti!$B$3,MATCH(Tafla1[[#This Row],[Raðtala]],Nafnalisti!$S$4:$S$425,0),1))</f>
        <v/>
      </c>
      <c r="D395" s="28" t="str">
        <f t="shared" ca="1" si="20"/>
        <v/>
      </c>
      <c r="E395" t="str">
        <f t="shared" ca="1" si="21"/>
        <v/>
      </c>
      <c r="F395" t="str">
        <f ca="1">IF(Tafla1[[#This Row],[Raðtala]]&gt;MAX(Nafnalisti!$S$4:$S$425),"",OFFSET(Nafnalisti!$B$3,MATCH(Tafla1[[#This Row],[Raðtala]],Nafnalisti!$S$4:$S$425,0),13))</f>
        <v/>
      </c>
      <c r="G395">
        <v>394</v>
      </c>
    </row>
    <row r="396" spans="1:7" x14ac:dyDescent="0.2">
      <c r="A396" t="str">
        <f ca="1">IF(Tafla1[[#This Row],[Raðtala]]&gt;MAX(Nafnalisti!$S$4:$S$425),"",OFFSET(Nafnalisti!$B$3,MATCH(Tafla1[[#This Row],[Raðtala]],Nafnalisti!$S$4:$S$425,0),-1))</f>
        <v/>
      </c>
      <c r="B396" t="str">
        <f ca="1">IF(Tafla1[[#This Row],[Raðtala]]&gt;MAX(Nafnalisti!$S$4:$S$425),"",OFFSET(Nafnalisti!$B$3,MATCH(Tafla1[[#This Row],[Raðtala]],Nafnalisti!$S$4:$S$425,0),0))</f>
        <v/>
      </c>
      <c r="C396" t="str">
        <f ca="1">IF(Tafla1[[#This Row],[Raðtala]]&gt;MAX(Nafnalisti!$S$4:$S$425),"",OFFSET(Nafnalisti!$B$3,MATCH(Tafla1[[#This Row],[Raðtala]],Nafnalisti!$S$4:$S$425,0),1))</f>
        <v/>
      </c>
      <c r="D396" s="28" t="str">
        <f t="shared" ca="1" si="20"/>
        <v/>
      </c>
      <c r="E396" t="str">
        <f t="shared" ca="1" si="21"/>
        <v/>
      </c>
      <c r="F396" t="str">
        <f ca="1">IF(Tafla1[[#This Row],[Raðtala]]&gt;MAX(Nafnalisti!$S$4:$S$425),"",OFFSET(Nafnalisti!$B$3,MATCH(Tafla1[[#This Row],[Raðtala]],Nafnalisti!$S$4:$S$425,0),13))</f>
        <v/>
      </c>
      <c r="G396">
        <v>395</v>
      </c>
    </row>
    <row r="397" spans="1:7" x14ac:dyDescent="0.2">
      <c r="A397" t="str">
        <f ca="1">IF(Tafla1[[#This Row],[Raðtala]]&gt;MAX(Nafnalisti!$S$4:$S$425),"",OFFSET(Nafnalisti!$B$3,MATCH(Tafla1[[#This Row],[Raðtala]],Nafnalisti!$S$4:$S$425,0),-1))</f>
        <v/>
      </c>
      <c r="B397" t="str">
        <f ca="1">IF(Tafla1[[#This Row],[Raðtala]]&gt;MAX(Nafnalisti!$S$4:$S$425),"",OFFSET(Nafnalisti!$B$3,MATCH(Tafla1[[#This Row],[Raðtala]],Nafnalisti!$S$4:$S$425,0),0))</f>
        <v/>
      </c>
      <c r="C397" t="str">
        <f ca="1">IF(Tafla1[[#This Row],[Raðtala]]&gt;MAX(Nafnalisti!$S$4:$S$425),"",OFFSET(Nafnalisti!$B$3,MATCH(Tafla1[[#This Row],[Raðtala]],Nafnalisti!$S$4:$S$425,0),1))</f>
        <v/>
      </c>
      <c r="D397" s="28" t="str">
        <f t="shared" ca="1" si="20"/>
        <v/>
      </c>
      <c r="E397" t="str">
        <f t="shared" ca="1" si="21"/>
        <v/>
      </c>
      <c r="F397" t="str">
        <f ca="1">IF(Tafla1[[#This Row],[Raðtala]]&gt;MAX(Nafnalisti!$S$4:$S$425),"",OFFSET(Nafnalisti!$B$3,MATCH(Tafla1[[#This Row],[Raðtala]],Nafnalisti!$S$4:$S$425,0),13))</f>
        <v/>
      </c>
      <c r="G397">
        <v>396</v>
      </c>
    </row>
    <row r="398" spans="1:7" x14ac:dyDescent="0.2">
      <c r="A398" t="str">
        <f ca="1">IF(Tafla1[[#This Row],[Raðtala]]&gt;MAX(Nafnalisti!$S$4:$S$425),"",OFFSET(Nafnalisti!$B$3,MATCH(Tafla1[[#This Row],[Raðtala]],Nafnalisti!$S$4:$S$425,0),-1))</f>
        <v/>
      </c>
      <c r="B398" t="str">
        <f ca="1">IF(Tafla1[[#This Row],[Raðtala]]&gt;MAX(Nafnalisti!$S$4:$S$425),"",OFFSET(Nafnalisti!$B$3,MATCH(Tafla1[[#This Row],[Raðtala]],Nafnalisti!$S$4:$S$425,0),0))</f>
        <v/>
      </c>
      <c r="C398" t="str">
        <f ca="1">IF(Tafla1[[#This Row],[Raðtala]]&gt;MAX(Nafnalisti!$S$4:$S$425),"",OFFSET(Nafnalisti!$B$3,MATCH(Tafla1[[#This Row],[Raðtala]],Nafnalisti!$S$4:$S$425,0),1))</f>
        <v/>
      </c>
      <c r="D398" s="28" t="str">
        <f t="shared" ca="1" si="20"/>
        <v/>
      </c>
      <c r="E398" t="str">
        <f t="shared" ca="1" si="21"/>
        <v/>
      </c>
      <c r="F398" t="str">
        <f ca="1">IF(Tafla1[[#This Row],[Raðtala]]&gt;MAX(Nafnalisti!$S$4:$S$425),"",OFFSET(Nafnalisti!$B$3,MATCH(Tafla1[[#This Row],[Raðtala]],Nafnalisti!$S$4:$S$425,0),13))</f>
        <v/>
      </c>
      <c r="G398">
        <v>397</v>
      </c>
    </row>
    <row r="399" spans="1:7" x14ac:dyDescent="0.2">
      <c r="A399" t="str">
        <f ca="1">IF(Tafla1[[#This Row],[Raðtala]]&gt;MAX(Nafnalisti!$S$4:$S$425),"",OFFSET(Nafnalisti!$B$3,MATCH(Tafla1[[#This Row],[Raðtala]],Nafnalisti!$S$4:$S$425,0),-1))</f>
        <v/>
      </c>
      <c r="B399" t="str">
        <f ca="1">IF(Tafla1[[#This Row],[Raðtala]]&gt;MAX(Nafnalisti!$S$4:$S$425),"",OFFSET(Nafnalisti!$B$3,MATCH(Tafla1[[#This Row],[Raðtala]],Nafnalisti!$S$4:$S$425,0),0))</f>
        <v/>
      </c>
      <c r="C399" t="str">
        <f ca="1">IF(Tafla1[[#This Row],[Raðtala]]&gt;MAX(Nafnalisti!$S$4:$S$425),"",OFFSET(Nafnalisti!$B$3,MATCH(Tafla1[[#This Row],[Raðtala]],Nafnalisti!$S$4:$S$425,0),1))</f>
        <v/>
      </c>
      <c r="D399" s="28" t="str">
        <f t="shared" ca="1" si="20"/>
        <v/>
      </c>
      <c r="E399" t="str">
        <f t="shared" ca="1" si="21"/>
        <v/>
      </c>
      <c r="F399" t="str">
        <f ca="1">IF(Tafla1[[#This Row],[Raðtala]]&gt;MAX(Nafnalisti!$S$4:$S$425),"",OFFSET(Nafnalisti!$B$3,MATCH(Tafla1[[#This Row],[Raðtala]],Nafnalisti!$S$4:$S$425,0),13))</f>
        <v/>
      </c>
      <c r="G399">
        <v>398</v>
      </c>
    </row>
    <row r="400" spans="1:7" x14ac:dyDescent="0.2">
      <c r="A400" t="str">
        <f ca="1">IF(Tafla1[[#This Row],[Raðtala]]&gt;MAX(Nafnalisti!$S$4:$S$425),"",OFFSET(Nafnalisti!$B$3,MATCH(Tafla1[[#This Row],[Raðtala]],Nafnalisti!$S$4:$S$425,0),-1))</f>
        <v/>
      </c>
      <c r="B400" t="str">
        <f ca="1">IF(Tafla1[[#This Row],[Raðtala]]&gt;MAX(Nafnalisti!$S$4:$S$425),"",OFFSET(Nafnalisti!$B$3,MATCH(Tafla1[[#This Row],[Raðtala]],Nafnalisti!$S$4:$S$425,0),0))</f>
        <v/>
      </c>
      <c r="C400" t="str">
        <f ca="1">IF(Tafla1[[#This Row],[Raðtala]]&gt;MAX(Nafnalisti!$S$4:$S$425),"",OFFSET(Nafnalisti!$B$3,MATCH(Tafla1[[#This Row],[Raðtala]],Nafnalisti!$S$4:$S$425,0),1))</f>
        <v/>
      </c>
      <c r="D400" s="28" t="str">
        <f t="shared" ca="1" si="20"/>
        <v/>
      </c>
      <c r="E400" t="str">
        <f t="shared" ca="1" si="21"/>
        <v/>
      </c>
      <c r="F400" t="str">
        <f ca="1">IF(Tafla1[[#This Row],[Raðtala]]&gt;MAX(Nafnalisti!$S$4:$S$425),"",OFFSET(Nafnalisti!$B$3,MATCH(Tafla1[[#This Row],[Raðtala]],Nafnalisti!$S$4:$S$425,0),13))</f>
        <v/>
      </c>
      <c r="G400">
        <v>399</v>
      </c>
    </row>
    <row r="401" spans="1:7" x14ac:dyDescent="0.2">
      <c r="A401" t="str">
        <f ca="1">IF(Tafla1[[#This Row],[Raðtala]]&gt;MAX(Nafnalisti!$S$4:$S$425),"",OFFSET(Nafnalisti!$B$3,MATCH(Tafla1[[#This Row],[Raðtala]],Nafnalisti!$S$4:$S$425,0),-1))</f>
        <v/>
      </c>
      <c r="B401" t="str">
        <f ca="1">IF(Tafla1[[#This Row],[Raðtala]]&gt;MAX(Nafnalisti!$S$4:$S$425),"",OFFSET(Nafnalisti!$B$3,MATCH(Tafla1[[#This Row],[Raðtala]],Nafnalisti!$S$4:$S$425,0),0))</f>
        <v/>
      </c>
      <c r="C401" t="str">
        <f ca="1">IF(Tafla1[[#This Row],[Raðtala]]&gt;MAX(Nafnalisti!$S$4:$S$425),"",OFFSET(Nafnalisti!$B$3,MATCH(Tafla1[[#This Row],[Raðtala]],Nafnalisti!$S$4:$S$425,0),1))</f>
        <v/>
      </c>
      <c r="D401" s="28" t="str">
        <f t="shared" ca="1" si="20"/>
        <v/>
      </c>
      <c r="E401" t="str">
        <f t="shared" ca="1" si="21"/>
        <v/>
      </c>
      <c r="F401" t="str">
        <f ca="1">IF(Tafla1[[#This Row],[Raðtala]]&gt;MAX(Nafnalisti!$S$4:$S$425),"",OFFSET(Nafnalisti!$B$3,MATCH(Tafla1[[#This Row],[Raðtala]],Nafnalisti!$S$4:$S$425,0),13))</f>
        <v/>
      </c>
      <c r="G401">
        <v>400</v>
      </c>
    </row>
    <row r="402" spans="1:7" x14ac:dyDescent="0.2">
      <c r="A402" t="str">
        <f ca="1">IF(Tafla1[[#This Row],[Raðtala]]&gt;MAX(Nafnalisti!$S$4:$S$425),"",OFFSET(Nafnalisti!$B$3,MATCH(Tafla1[[#This Row],[Raðtala]],Nafnalisti!$S$4:$S$425,0),-1))</f>
        <v/>
      </c>
      <c r="B402" t="str">
        <f ca="1">IF(Tafla1[[#This Row],[Raðtala]]&gt;MAX(Nafnalisti!$S$4:$S$425),"",OFFSET(Nafnalisti!$B$3,MATCH(Tafla1[[#This Row],[Raðtala]],Nafnalisti!$S$4:$S$425,0),0))</f>
        <v/>
      </c>
      <c r="C402" t="str">
        <f ca="1">IF(Tafla1[[#This Row],[Raðtala]]&gt;MAX(Nafnalisti!$S$4:$S$425),"",OFFSET(Nafnalisti!$B$3,MATCH(Tafla1[[#This Row],[Raðtala]],Nafnalisti!$S$4:$S$425,0),1))</f>
        <v/>
      </c>
      <c r="D402" s="28" t="str">
        <f t="shared" ca="1" si="20"/>
        <v/>
      </c>
      <c r="E402" t="str">
        <f t="shared" ca="1" si="21"/>
        <v/>
      </c>
      <c r="F402" t="str">
        <f ca="1">IF(Tafla1[[#This Row],[Raðtala]]&gt;MAX(Nafnalisti!$S$4:$S$425),"",OFFSET(Nafnalisti!$B$3,MATCH(Tafla1[[#This Row],[Raðtala]],Nafnalisti!$S$4:$S$425,0),13))</f>
        <v/>
      </c>
      <c r="G402">
        <v>401</v>
      </c>
    </row>
    <row r="403" spans="1:7" x14ac:dyDescent="0.2">
      <c r="A403" t="str">
        <f ca="1">IF(Tafla1[[#This Row],[Raðtala]]&gt;MAX(Nafnalisti!$S$4:$S$425),"",OFFSET(Nafnalisti!$B$3,MATCH(Tafla1[[#This Row],[Raðtala]],Nafnalisti!$S$4:$S$425,0),-1))</f>
        <v/>
      </c>
      <c r="B403" t="str">
        <f ca="1">IF(Tafla1[[#This Row],[Raðtala]]&gt;MAX(Nafnalisti!$S$4:$S$425),"",OFFSET(Nafnalisti!$B$3,MATCH(Tafla1[[#This Row],[Raðtala]],Nafnalisti!$S$4:$S$425,0),0))</f>
        <v/>
      </c>
      <c r="C403" t="str">
        <f ca="1">IF(Tafla1[[#This Row],[Raðtala]]&gt;MAX(Nafnalisti!$S$4:$S$425),"",OFFSET(Nafnalisti!$B$3,MATCH(Tafla1[[#This Row],[Raðtala]],Nafnalisti!$S$4:$S$425,0),1))</f>
        <v/>
      </c>
      <c r="D403" s="28" t="str">
        <f t="shared" ca="1" si="20"/>
        <v/>
      </c>
      <c r="E403" t="str">
        <f t="shared" ca="1" si="21"/>
        <v/>
      </c>
      <c r="F403" t="str">
        <f ca="1">IF(Tafla1[[#This Row],[Raðtala]]&gt;MAX(Nafnalisti!$S$4:$S$425),"",OFFSET(Nafnalisti!$B$3,MATCH(Tafla1[[#This Row],[Raðtala]],Nafnalisti!$S$4:$S$425,0),13))</f>
        <v/>
      </c>
      <c r="G403">
        <v>402</v>
      </c>
    </row>
    <row r="404" spans="1:7" x14ac:dyDescent="0.2">
      <c r="A404" t="str">
        <f ca="1">IF(Tafla1[[#This Row],[Raðtala]]&gt;MAX(Nafnalisti!$S$4:$S$425),"",OFFSET(Nafnalisti!$B$3,MATCH(Tafla1[[#This Row],[Raðtala]],Nafnalisti!$S$4:$S$425,0),-1))</f>
        <v/>
      </c>
      <c r="B404" t="str">
        <f ca="1">IF(Tafla1[[#This Row],[Raðtala]]&gt;MAX(Nafnalisti!$S$4:$S$425),"",OFFSET(Nafnalisti!$B$3,MATCH(Tafla1[[#This Row],[Raðtala]],Nafnalisti!$S$4:$S$425,0),0))</f>
        <v/>
      </c>
      <c r="C404" t="str">
        <f ca="1">IF(Tafla1[[#This Row],[Raðtala]]&gt;MAX(Nafnalisti!$S$4:$S$425),"",OFFSET(Nafnalisti!$B$3,MATCH(Tafla1[[#This Row],[Raðtala]],Nafnalisti!$S$4:$S$425,0),1))</f>
        <v/>
      </c>
      <c r="D404" s="28" t="str">
        <f t="shared" ca="1" si="20"/>
        <v/>
      </c>
      <c r="E404" t="str">
        <f t="shared" ca="1" si="21"/>
        <v/>
      </c>
      <c r="F404" t="str">
        <f ca="1">IF(Tafla1[[#This Row],[Raðtala]]&gt;MAX(Nafnalisti!$S$4:$S$425),"",OFFSET(Nafnalisti!$B$3,MATCH(Tafla1[[#This Row],[Raðtala]],Nafnalisti!$S$4:$S$425,0),13))</f>
        <v/>
      </c>
      <c r="G404">
        <v>403</v>
      </c>
    </row>
    <row r="405" spans="1:7" x14ac:dyDescent="0.2">
      <c r="A405" t="str">
        <f ca="1">IF(Tafla1[[#This Row],[Raðtala]]&gt;MAX(Nafnalisti!$S$4:$S$425),"",OFFSET(Nafnalisti!$B$3,MATCH(Tafla1[[#This Row],[Raðtala]],Nafnalisti!$S$4:$S$425,0),-1))</f>
        <v/>
      </c>
      <c r="B405" t="str">
        <f ca="1">IF(Tafla1[[#This Row],[Raðtala]]&gt;MAX(Nafnalisti!$S$4:$S$425),"",OFFSET(Nafnalisti!$B$3,MATCH(Tafla1[[#This Row],[Raðtala]],Nafnalisti!$S$4:$S$425,0),0))</f>
        <v/>
      </c>
      <c r="C405" t="str">
        <f ca="1">IF(Tafla1[[#This Row],[Raðtala]]&gt;MAX(Nafnalisti!$S$4:$S$425),"",OFFSET(Nafnalisti!$B$3,MATCH(Tafla1[[#This Row],[Raðtala]],Nafnalisti!$S$4:$S$425,0),1))</f>
        <v/>
      </c>
      <c r="D405" s="28" t="str">
        <f t="shared" ca="1" si="20"/>
        <v/>
      </c>
      <c r="E405" t="str">
        <f t="shared" ca="1" si="21"/>
        <v/>
      </c>
      <c r="F405" t="str">
        <f ca="1">IF(Tafla1[[#This Row],[Raðtala]]&gt;MAX(Nafnalisti!$S$4:$S$425),"",OFFSET(Nafnalisti!$B$3,MATCH(Tafla1[[#This Row],[Raðtala]],Nafnalisti!$S$4:$S$425,0),13))</f>
        <v/>
      </c>
      <c r="G405">
        <v>404</v>
      </c>
    </row>
    <row r="406" spans="1:7" x14ac:dyDescent="0.2">
      <c r="A406" t="str">
        <f ca="1">IF(Tafla1[[#This Row],[Raðtala]]&gt;MAX(Nafnalisti!$S$4:$S$425),"",OFFSET(Nafnalisti!$B$3,MATCH(Tafla1[[#This Row],[Raðtala]],Nafnalisti!$S$4:$S$425,0),-1))</f>
        <v/>
      </c>
      <c r="B406" t="str">
        <f ca="1">IF(Tafla1[[#This Row],[Raðtala]]&gt;MAX(Nafnalisti!$S$4:$S$425),"",OFFSET(Nafnalisti!$B$3,MATCH(Tafla1[[#This Row],[Raðtala]],Nafnalisti!$S$4:$S$425,0),0))</f>
        <v/>
      </c>
      <c r="C406" t="str">
        <f ca="1">IF(Tafla1[[#This Row],[Raðtala]]&gt;MAX(Nafnalisti!$S$4:$S$425),"",OFFSET(Nafnalisti!$B$3,MATCH(Tafla1[[#This Row],[Raðtala]],Nafnalisti!$S$4:$S$425,0),1))</f>
        <v/>
      </c>
      <c r="D406" s="28" t="str">
        <f t="shared" ca="1" si="20"/>
        <v/>
      </c>
      <c r="E406" t="str">
        <f t="shared" ca="1" si="21"/>
        <v/>
      </c>
      <c r="F406" t="str">
        <f ca="1">IF(Tafla1[[#This Row],[Raðtala]]&gt;MAX(Nafnalisti!$S$4:$S$425),"",OFFSET(Nafnalisti!$B$3,MATCH(Tafla1[[#This Row],[Raðtala]],Nafnalisti!$S$4:$S$425,0),13))</f>
        <v/>
      </c>
      <c r="G406">
        <v>405</v>
      </c>
    </row>
    <row r="407" spans="1:7" x14ac:dyDescent="0.2">
      <c r="A407" t="str">
        <f ca="1">IF(Tafla1[[#This Row],[Raðtala]]&gt;MAX(Nafnalisti!$S$4:$S$425),"",OFFSET(Nafnalisti!$B$3,MATCH(Tafla1[[#This Row],[Raðtala]],Nafnalisti!$S$4:$S$425,0),-1))</f>
        <v/>
      </c>
      <c r="B407" t="str">
        <f ca="1">IF(Tafla1[[#This Row],[Raðtala]]&gt;MAX(Nafnalisti!$S$4:$S$425),"",OFFSET(Nafnalisti!$B$3,MATCH(Tafla1[[#This Row],[Raðtala]],Nafnalisti!$S$4:$S$425,0),0))</f>
        <v/>
      </c>
      <c r="C407" t="str">
        <f ca="1">IF(Tafla1[[#This Row],[Raðtala]]&gt;MAX(Nafnalisti!$S$4:$S$425),"",OFFSET(Nafnalisti!$B$3,MATCH(Tafla1[[#This Row],[Raðtala]],Nafnalisti!$S$4:$S$425,0),1))</f>
        <v/>
      </c>
      <c r="D407" s="28" t="str">
        <f t="shared" ca="1" si="20"/>
        <v/>
      </c>
      <c r="E407" t="str">
        <f t="shared" ca="1" si="21"/>
        <v/>
      </c>
      <c r="F407" t="str">
        <f ca="1">IF(Tafla1[[#This Row],[Raðtala]]&gt;MAX(Nafnalisti!$S$4:$S$425),"",OFFSET(Nafnalisti!$B$3,MATCH(Tafla1[[#This Row],[Raðtala]],Nafnalisti!$S$4:$S$425,0),13))</f>
        <v/>
      </c>
      <c r="G407">
        <v>406</v>
      </c>
    </row>
    <row r="408" spans="1:7" x14ac:dyDescent="0.2">
      <c r="A408" t="str">
        <f ca="1">IF(Tafla1[[#This Row],[Raðtala]]&gt;MAX(Nafnalisti!$S$4:$S$425),"",OFFSET(Nafnalisti!$B$3,MATCH(Tafla1[[#This Row],[Raðtala]],Nafnalisti!$S$4:$S$425,0),-1))</f>
        <v/>
      </c>
      <c r="B408" t="str">
        <f ca="1">IF(Tafla1[[#This Row],[Raðtala]]&gt;MAX(Nafnalisti!$S$4:$S$425),"",OFFSET(Nafnalisti!$B$3,MATCH(Tafla1[[#This Row],[Raðtala]],Nafnalisti!$S$4:$S$425,0),0))</f>
        <v/>
      </c>
      <c r="C408" t="str">
        <f ca="1">IF(Tafla1[[#This Row],[Raðtala]]&gt;MAX(Nafnalisti!$S$4:$S$425),"",OFFSET(Nafnalisti!$B$3,MATCH(Tafla1[[#This Row],[Raðtala]],Nafnalisti!$S$4:$S$425,0),1))</f>
        <v/>
      </c>
      <c r="D408" s="28" t="str">
        <f t="shared" ca="1" si="20"/>
        <v/>
      </c>
      <c r="E408" t="str">
        <f t="shared" ca="1" si="21"/>
        <v/>
      </c>
      <c r="F408" t="str">
        <f ca="1">IF(Tafla1[[#This Row],[Raðtala]]&gt;MAX(Nafnalisti!$S$4:$S$425),"",OFFSET(Nafnalisti!$B$3,MATCH(Tafla1[[#This Row],[Raðtala]],Nafnalisti!$S$4:$S$425,0),13))</f>
        <v/>
      </c>
      <c r="G408">
        <v>407</v>
      </c>
    </row>
    <row r="409" spans="1:7" x14ac:dyDescent="0.2">
      <c r="A409" t="str">
        <f ca="1">IF(Tafla1[[#This Row],[Raðtala]]&gt;MAX(Nafnalisti!$S$4:$S$425),"",OFFSET(Nafnalisti!$B$3,MATCH(Tafla1[[#This Row],[Raðtala]],Nafnalisti!$S$4:$S$425,0),-1))</f>
        <v/>
      </c>
      <c r="B409" t="str">
        <f ca="1">IF(Tafla1[[#This Row],[Raðtala]]&gt;MAX(Nafnalisti!$S$4:$S$425),"",OFFSET(Nafnalisti!$B$3,MATCH(Tafla1[[#This Row],[Raðtala]],Nafnalisti!$S$4:$S$425,0),0))</f>
        <v/>
      </c>
      <c r="C409" t="str">
        <f ca="1">IF(Tafla1[[#This Row],[Raðtala]]&gt;MAX(Nafnalisti!$S$4:$S$425),"",OFFSET(Nafnalisti!$B$3,MATCH(Tafla1[[#This Row],[Raðtala]],Nafnalisti!$S$4:$S$425,0),1))</f>
        <v/>
      </c>
      <c r="D409" s="28" t="str">
        <f t="shared" ca="1" si="20"/>
        <v/>
      </c>
      <c r="E409" t="str">
        <f t="shared" ca="1" si="21"/>
        <v/>
      </c>
      <c r="F409" t="str">
        <f ca="1">IF(Tafla1[[#This Row],[Raðtala]]&gt;MAX(Nafnalisti!$S$4:$S$425),"",OFFSET(Nafnalisti!$B$3,MATCH(Tafla1[[#This Row],[Raðtala]],Nafnalisti!$S$4:$S$425,0),13))</f>
        <v/>
      </c>
      <c r="G409">
        <v>408</v>
      </c>
    </row>
    <row r="410" spans="1:7" x14ac:dyDescent="0.2">
      <c r="A410" t="str">
        <f ca="1">IF(Tafla1[[#This Row],[Raðtala]]&gt;MAX(Nafnalisti!$S$4:$S$425),"",OFFSET(Nafnalisti!$B$3,MATCH(Tafla1[[#This Row],[Raðtala]],Nafnalisti!$S$4:$S$425,0),-1))</f>
        <v/>
      </c>
      <c r="B410" t="str">
        <f ca="1">IF(Tafla1[[#This Row],[Raðtala]]&gt;MAX(Nafnalisti!$S$4:$S$425),"",OFFSET(Nafnalisti!$B$3,MATCH(Tafla1[[#This Row],[Raðtala]],Nafnalisti!$S$4:$S$425,0),0))</f>
        <v/>
      </c>
      <c r="C410" t="str">
        <f ca="1">IF(Tafla1[[#This Row],[Raðtala]]&gt;MAX(Nafnalisti!$S$4:$S$425),"",OFFSET(Nafnalisti!$B$3,MATCH(Tafla1[[#This Row],[Raðtala]],Nafnalisti!$S$4:$S$425,0),1))</f>
        <v/>
      </c>
      <c r="D410" s="28" t="str">
        <f t="shared" ca="1" si="20"/>
        <v/>
      </c>
      <c r="E410" t="str">
        <f t="shared" ca="1" si="21"/>
        <v/>
      </c>
      <c r="F410" t="str">
        <f ca="1">IF(Tafla1[[#This Row],[Raðtala]]&gt;MAX(Nafnalisti!$S$4:$S$425),"",OFFSET(Nafnalisti!$B$3,MATCH(Tafla1[[#This Row],[Raðtala]],Nafnalisti!$S$4:$S$425,0),13))</f>
        <v/>
      </c>
      <c r="G410">
        <v>409</v>
      </c>
    </row>
    <row r="411" spans="1:7" x14ac:dyDescent="0.2">
      <c r="A411" t="str">
        <f ca="1">IF(Tafla1[[#This Row],[Raðtala]]&gt;MAX(Nafnalisti!$S$4:$S$425),"",OFFSET(Nafnalisti!$B$3,MATCH(Tafla1[[#This Row],[Raðtala]],Nafnalisti!$S$4:$S$425,0),-1))</f>
        <v/>
      </c>
      <c r="B411" t="str">
        <f ca="1">IF(Tafla1[[#This Row],[Raðtala]]&gt;MAX(Nafnalisti!$S$4:$S$425),"",OFFSET(Nafnalisti!$B$3,MATCH(Tafla1[[#This Row],[Raðtala]],Nafnalisti!$S$4:$S$425,0),0))</f>
        <v/>
      </c>
      <c r="C411" t="str">
        <f ca="1">IF(Tafla1[[#This Row],[Raðtala]]&gt;MAX(Nafnalisti!$S$4:$S$425),"",OFFSET(Nafnalisti!$B$3,MATCH(Tafla1[[#This Row],[Raðtala]],Nafnalisti!$S$4:$S$425,0),1))</f>
        <v/>
      </c>
      <c r="D411" s="28" t="str">
        <f t="shared" ca="1" si="20"/>
        <v/>
      </c>
      <c r="E411" t="str">
        <f t="shared" ca="1" si="21"/>
        <v/>
      </c>
      <c r="F411" t="str">
        <f ca="1">IF(Tafla1[[#This Row],[Raðtala]]&gt;MAX(Nafnalisti!$S$4:$S$425),"",OFFSET(Nafnalisti!$B$3,MATCH(Tafla1[[#This Row],[Raðtala]],Nafnalisti!$S$4:$S$425,0),13))</f>
        <v/>
      </c>
      <c r="G411">
        <v>410</v>
      </c>
    </row>
    <row r="412" spans="1:7" x14ac:dyDescent="0.2">
      <c r="A412" t="str">
        <f ca="1">IF(Tafla1[[#This Row],[Raðtala]]&gt;MAX(Nafnalisti!$S$4:$S$425),"",OFFSET(Nafnalisti!$B$3,MATCH(Tafla1[[#This Row],[Raðtala]],Nafnalisti!$S$4:$S$425,0),-1))</f>
        <v/>
      </c>
      <c r="B412" t="str">
        <f ca="1">IF(Tafla1[[#This Row],[Raðtala]]&gt;MAX(Nafnalisti!$S$4:$S$425),"",OFFSET(Nafnalisti!$B$3,MATCH(Tafla1[[#This Row],[Raðtala]],Nafnalisti!$S$4:$S$425,0),0))</f>
        <v/>
      </c>
      <c r="C412" t="str">
        <f ca="1">IF(Tafla1[[#This Row],[Raðtala]]&gt;MAX(Nafnalisti!$S$4:$S$425),"",OFFSET(Nafnalisti!$B$3,MATCH(Tafla1[[#This Row],[Raðtala]],Nafnalisti!$S$4:$S$425,0),1))</f>
        <v/>
      </c>
      <c r="D412" s="28" t="str">
        <f t="shared" ca="1" si="20"/>
        <v/>
      </c>
      <c r="E412" t="str">
        <f t="shared" ca="1" si="21"/>
        <v/>
      </c>
      <c r="F412" t="str">
        <f ca="1">IF(Tafla1[[#This Row],[Raðtala]]&gt;MAX(Nafnalisti!$S$4:$S$425),"",OFFSET(Nafnalisti!$B$3,MATCH(Tafla1[[#This Row],[Raðtala]],Nafnalisti!$S$4:$S$425,0),13))</f>
        <v/>
      </c>
      <c r="G412">
        <v>411</v>
      </c>
    </row>
    <row r="413" spans="1:7" x14ac:dyDescent="0.2">
      <c r="A413" t="str">
        <f ca="1">IF(Tafla1[[#This Row],[Raðtala]]&gt;MAX(Nafnalisti!$S$4:$S$425),"",OFFSET(Nafnalisti!$B$3,MATCH(Tafla1[[#This Row],[Raðtala]],Nafnalisti!$S$4:$S$425,0),-1))</f>
        <v/>
      </c>
      <c r="B413" t="str">
        <f ca="1">IF(Tafla1[[#This Row],[Raðtala]]&gt;MAX(Nafnalisti!$S$4:$S$425),"",OFFSET(Nafnalisti!$B$3,MATCH(Tafla1[[#This Row],[Raðtala]],Nafnalisti!$S$4:$S$425,0),0))</f>
        <v/>
      </c>
      <c r="C413" t="str">
        <f ca="1">IF(Tafla1[[#This Row],[Raðtala]]&gt;MAX(Nafnalisti!$S$4:$S$425),"",OFFSET(Nafnalisti!$B$3,MATCH(Tafla1[[#This Row],[Raðtala]],Nafnalisti!$S$4:$S$425,0),1))</f>
        <v/>
      </c>
      <c r="D413" s="28" t="str">
        <f t="shared" ca="1" si="20"/>
        <v/>
      </c>
      <c r="E413" t="str">
        <f t="shared" ca="1" si="21"/>
        <v/>
      </c>
      <c r="F413" t="str">
        <f ca="1">IF(Tafla1[[#This Row],[Raðtala]]&gt;MAX(Nafnalisti!$S$4:$S$425),"",OFFSET(Nafnalisti!$B$3,MATCH(Tafla1[[#This Row],[Raðtala]],Nafnalisti!$S$4:$S$425,0),13))</f>
        <v/>
      </c>
      <c r="G413">
        <v>412</v>
      </c>
    </row>
    <row r="414" spans="1:7" x14ac:dyDescent="0.2">
      <c r="A414" t="str">
        <f ca="1">IF(Tafla1[[#This Row],[Raðtala]]&gt;MAX(Nafnalisti!$S$4:$S$425),"",OFFSET(Nafnalisti!$B$3,MATCH(Tafla1[[#This Row],[Raðtala]],Nafnalisti!$S$4:$S$425,0),-1))</f>
        <v/>
      </c>
      <c r="B414" t="str">
        <f ca="1">IF(Tafla1[[#This Row],[Raðtala]]&gt;MAX(Nafnalisti!$S$4:$S$425),"",OFFSET(Nafnalisti!$B$3,MATCH(Tafla1[[#This Row],[Raðtala]],Nafnalisti!$S$4:$S$425,0),0))</f>
        <v/>
      </c>
      <c r="C414" t="str">
        <f ca="1">IF(Tafla1[[#This Row],[Raðtala]]&gt;MAX(Nafnalisti!$S$4:$S$425),"",OFFSET(Nafnalisti!$B$3,MATCH(Tafla1[[#This Row],[Raðtala]],Nafnalisti!$S$4:$S$425,0),1))</f>
        <v/>
      </c>
      <c r="D414" s="28" t="str">
        <f t="shared" ca="1" si="20"/>
        <v/>
      </c>
      <c r="E414" t="str">
        <f t="shared" ca="1" si="21"/>
        <v/>
      </c>
      <c r="F414" t="str">
        <f ca="1">IF(Tafla1[[#This Row],[Raðtala]]&gt;MAX(Nafnalisti!$S$4:$S$425),"",OFFSET(Nafnalisti!$B$3,MATCH(Tafla1[[#This Row],[Raðtala]],Nafnalisti!$S$4:$S$425,0),13))</f>
        <v/>
      </c>
      <c r="G414">
        <v>413</v>
      </c>
    </row>
    <row r="415" spans="1:7" x14ac:dyDescent="0.2">
      <c r="A415" t="str">
        <f ca="1">IF(Tafla1[[#This Row],[Raðtala]]&gt;MAX(Nafnalisti!$S$4:$S$425),"",OFFSET(Nafnalisti!$B$3,MATCH(Tafla1[[#This Row],[Raðtala]],Nafnalisti!$S$4:$S$425,0),-1))</f>
        <v/>
      </c>
      <c r="B415" t="str">
        <f ca="1">IF(Tafla1[[#This Row],[Raðtala]]&gt;MAX(Nafnalisti!$S$4:$S$425),"",OFFSET(Nafnalisti!$B$3,MATCH(Tafla1[[#This Row],[Raðtala]],Nafnalisti!$S$4:$S$425,0),0))</f>
        <v/>
      </c>
      <c r="C415" t="str">
        <f ca="1">IF(Tafla1[[#This Row],[Raðtala]]&gt;MAX(Nafnalisti!$S$4:$S$425),"",OFFSET(Nafnalisti!$B$3,MATCH(Tafla1[[#This Row],[Raðtala]],Nafnalisti!$S$4:$S$425,0),1))</f>
        <v/>
      </c>
      <c r="D415" s="28" t="str">
        <f t="shared" ca="1" si="20"/>
        <v/>
      </c>
      <c r="E415" t="str">
        <f t="shared" ca="1" si="21"/>
        <v/>
      </c>
      <c r="F415" t="str">
        <f ca="1">IF(Tafla1[[#This Row],[Raðtala]]&gt;MAX(Nafnalisti!$S$4:$S$425),"",OFFSET(Nafnalisti!$B$3,MATCH(Tafla1[[#This Row],[Raðtala]],Nafnalisti!$S$4:$S$425,0),13))</f>
        <v/>
      </c>
      <c r="G415">
        <v>414</v>
      </c>
    </row>
    <row r="416" spans="1:7" x14ac:dyDescent="0.2">
      <c r="A416" t="str">
        <f ca="1">IF(Tafla1[[#This Row],[Raðtala]]&gt;MAX(Nafnalisti!$S$4:$S$425),"",OFFSET(Nafnalisti!$B$3,MATCH(Tafla1[[#This Row],[Raðtala]],Nafnalisti!$S$4:$S$425,0),-1))</f>
        <v/>
      </c>
      <c r="B416" t="str">
        <f ca="1">IF(Tafla1[[#This Row],[Raðtala]]&gt;MAX(Nafnalisti!$S$4:$S$425),"",OFFSET(Nafnalisti!$B$3,MATCH(Tafla1[[#This Row],[Raðtala]],Nafnalisti!$S$4:$S$425,0),0))</f>
        <v/>
      </c>
      <c r="C416" t="str">
        <f ca="1">IF(Tafla1[[#This Row],[Raðtala]]&gt;MAX(Nafnalisti!$S$4:$S$425),"",OFFSET(Nafnalisti!$B$3,MATCH(Tafla1[[#This Row],[Raðtala]],Nafnalisti!$S$4:$S$425,0),1))</f>
        <v/>
      </c>
      <c r="D416" s="28" t="str">
        <f t="shared" ca="1" si="20"/>
        <v/>
      </c>
      <c r="E416" t="str">
        <f t="shared" ca="1" si="21"/>
        <v/>
      </c>
      <c r="F416" t="str">
        <f ca="1">IF(Tafla1[[#This Row],[Raðtala]]&gt;MAX(Nafnalisti!$S$4:$S$425),"",OFFSET(Nafnalisti!$B$3,MATCH(Tafla1[[#This Row],[Raðtala]],Nafnalisti!$S$4:$S$425,0),13))</f>
        <v/>
      </c>
      <c r="G416">
        <v>415</v>
      </c>
    </row>
    <row r="417" spans="1:7" x14ac:dyDescent="0.2">
      <c r="A417" t="str">
        <f ca="1">IF(Tafla1[[#This Row],[Raðtala]]&gt;MAX(Nafnalisti!$S$4:$S$425),"",OFFSET(Nafnalisti!$B$3,MATCH(Tafla1[[#This Row],[Raðtala]],Nafnalisti!$S$4:$S$425,0),-1))</f>
        <v/>
      </c>
      <c r="B417" t="str">
        <f ca="1">IF(Tafla1[[#This Row],[Raðtala]]&gt;MAX(Nafnalisti!$S$4:$S$425),"",OFFSET(Nafnalisti!$B$3,MATCH(Tafla1[[#This Row],[Raðtala]],Nafnalisti!$S$4:$S$425,0),0))</f>
        <v/>
      </c>
      <c r="C417" t="str">
        <f ca="1">IF(Tafla1[[#This Row],[Raðtala]]&gt;MAX(Nafnalisti!$S$4:$S$425),"",OFFSET(Nafnalisti!$B$3,MATCH(Tafla1[[#This Row],[Raðtala]],Nafnalisti!$S$4:$S$425,0),1))</f>
        <v/>
      </c>
      <c r="D417" s="28" t="str">
        <f t="shared" ca="1" si="20"/>
        <v/>
      </c>
      <c r="E417" t="str">
        <f t="shared" ca="1" si="21"/>
        <v/>
      </c>
      <c r="F417" t="str">
        <f ca="1">IF(Tafla1[[#This Row],[Raðtala]]&gt;MAX(Nafnalisti!$S$4:$S$425),"",OFFSET(Nafnalisti!$B$3,MATCH(Tafla1[[#This Row],[Raðtala]],Nafnalisti!$S$4:$S$425,0),13))</f>
        <v/>
      </c>
      <c r="G417">
        <v>416</v>
      </c>
    </row>
    <row r="418" spans="1:7" x14ac:dyDescent="0.2">
      <c r="A418" t="str">
        <f ca="1">IF(Tafla1[[#This Row],[Raðtala]]&gt;MAX(Nafnalisti!$S$4:$S$425),"",OFFSET(Nafnalisti!$B$3,MATCH(Tafla1[[#This Row],[Raðtala]],Nafnalisti!$S$4:$S$425,0),-1))</f>
        <v/>
      </c>
      <c r="B418" t="str">
        <f ca="1">IF(Tafla1[[#This Row],[Raðtala]]&gt;MAX(Nafnalisti!$S$4:$S$425),"",OFFSET(Nafnalisti!$B$3,MATCH(Tafla1[[#This Row],[Raðtala]],Nafnalisti!$S$4:$S$425,0),0))</f>
        <v/>
      </c>
      <c r="C418" t="str">
        <f ca="1">IF(Tafla1[[#This Row],[Raðtala]]&gt;MAX(Nafnalisti!$S$4:$S$425),"",OFFSET(Nafnalisti!$B$3,MATCH(Tafla1[[#This Row],[Raðtala]],Nafnalisti!$S$4:$S$425,0),1))</f>
        <v/>
      </c>
      <c r="D418" s="28" t="str">
        <f t="shared" ca="1" si="20"/>
        <v/>
      </c>
      <c r="E418" t="str">
        <f t="shared" ca="1" si="21"/>
        <v/>
      </c>
      <c r="F418" t="str">
        <f ca="1">IF(Tafla1[[#This Row],[Raðtala]]&gt;MAX(Nafnalisti!$S$4:$S$425),"",OFFSET(Nafnalisti!$B$3,MATCH(Tafla1[[#This Row],[Raðtala]],Nafnalisti!$S$4:$S$425,0),13))</f>
        <v/>
      </c>
      <c r="G418">
        <v>417</v>
      </c>
    </row>
    <row r="419" spans="1:7" x14ac:dyDescent="0.2">
      <c r="A419" t="str">
        <f ca="1">IF(Tafla1[[#This Row],[Raðtala]]&gt;MAX(Nafnalisti!$S$4:$S$425),"",OFFSET(Nafnalisti!$B$3,MATCH(Tafla1[[#This Row],[Raðtala]],Nafnalisti!$S$4:$S$425,0),-1))</f>
        <v/>
      </c>
      <c r="B419" t="str">
        <f ca="1">IF(Tafla1[[#This Row],[Raðtala]]&gt;MAX(Nafnalisti!$S$4:$S$425),"",OFFSET(Nafnalisti!$B$3,MATCH(Tafla1[[#This Row],[Raðtala]],Nafnalisti!$S$4:$S$425,0),0))</f>
        <v/>
      </c>
      <c r="C419" t="str">
        <f ca="1">IF(Tafla1[[#This Row],[Raðtala]]&gt;MAX(Nafnalisti!$S$4:$S$425),"",OFFSET(Nafnalisti!$B$3,MATCH(Tafla1[[#This Row],[Raðtala]],Nafnalisti!$S$4:$S$425,0),1))</f>
        <v/>
      </c>
      <c r="D419" s="28" t="str">
        <f t="shared" ca="1" si="20"/>
        <v/>
      </c>
      <c r="E419" t="str">
        <f t="shared" ca="1" si="21"/>
        <v/>
      </c>
      <c r="F419" t="str">
        <f ca="1">IF(Tafla1[[#This Row],[Raðtala]]&gt;MAX(Nafnalisti!$S$4:$S$425),"",OFFSET(Nafnalisti!$B$3,MATCH(Tafla1[[#This Row],[Raðtala]],Nafnalisti!$S$4:$S$425,0),13))</f>
        <v/>
      </c>
      <c r="G419">
        <v>418</v>
      </c>
    </row>
    <row r="420" spans="1:7" x14ac:dyDescent="0.2">
      <c r="A420" t="str">
        <f ca="1">IF(Tafla1[[#This Row],[Raðtala]]&gt;MAX(Nafnalisti!$S$4:$S$425),"",OFFSET(Nafnalisti!$B$3,MATCH(Tafla1[[#This Row],[Raðtala]],Nafnalisti!$S$4:$S$425,0),-1))</f>
        <v/>
      </c>
      <c r="B420" t="str">
        <f ca="1">IF(Tafla1[[#This Row],[Raðtala]]&gt;MAX(Nafnalisti!$S$4:$S$425),"",OFFSET(Nafnalisti!$B$3,MATCH(Tafla1[[#This Row],[Raðtala]],Nafnalisti!$S$4:$S$425,0),0))</f>
        <v/>
      </c>
      <c r="C420" t="str">
        <f ca="1">IF(Tafla1[[#This Row],[Raðtala]]&gt;MAX(Nafnalisti!$S$4:$S$425),"",OFFSET(Nafnalisti!$B$3,MATCH(Tafla1[[#This Row],[Raðtala]],Nafnalisti!$S$4:$S$425,0),1))</f>
        <v/>
      </c>
      <c r="D420" s="28" t="str">
        <f t="shared" ca="1" si="20"/>
        <v/>
      </c>
      <c r="E420" t="str">
        <f t="shared" ca="1" si="21"/>
        <v/>
      </c>
      <c r="F420" t="str">
        <f ca="1">IF(Tafla1[[#This Row],[Raðtala]]&gt;MAX(Nafnalisti!$S$4:$S$425),"",OFFSET(Nafnalisti!$B$3,MATCH(Tafla1[[#This Row],[Raðtala]],Nafnalisti!$S$4:$S$425,0),13))</f>
        <v/>
      </c>
      <c r="G420">
        <v>419</v>
      </c>
    </row>
    <row r="421" spans="1:7" x14ac:dyDescent="0.2">
      <c r="A421" t="str">
        <f ca="1">IF(Tafla1[[#This Row],[Raðtala]]&gt;MAX(Nafnalisti!$S$4:$S$425),"",OFFSET(Nafnalisti!$B$3,MATCH(Tafla1[[#This Row],[Raðtala]],Nafnalisti!$S$4:$S$425,0),-1))</f>
        <v/>
      </c>
      <c r="B421" t="str">
        <f ca="1">IF(Tafla1[[#This Row],[Raðtala]]&gt;MAX(Nafnalisti!$S$4:$S$425),"",OFFSET(Nafnalisti!$B$3,MATCH(Tafla1[[#This Row],[Raðtala]],Nafnalisti!$S$4:$S$425,0),0))</f>
        <v/>
      </c>
      <c r="C421" t="str">
        <f ca="1">IF(Tafla1[[#This Row],[Raðtala]]&gt;MAX(Nafnalisti!$S$4:$S$425),"",OFFSET(Nafnalisti!$B$3,MATCH(Tafla1[[#This Row],[Raðtala]],Nafnalisti!$S$4:$S$425,0),1))</f>
        <v/>
      </c>
      <c r="D421" s="28" t="str">
        <f t="shared" ca="1" si="20"/>
        <v/>
      </c>
      <c r="E421" t="str">
        <f t="shared" ca="1" si="21"/>
        <v/>
      </c>
      <c r="F421" t="str">
        <f ca="1">IF(Tafla1[[#This Row],[Raðtala]]&gt;MAX(Nafnalisti!$S$4:$S$425),"",OFFSET(Nafnalisti!$B$3,MATCH(Tafla1[[#This Row],[Raðtala]],Nafnalisti!$S$4:$S$425,0),13))</f>
        <v/>
      </c>
      <c r="G421">
        <v>420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ð6"/>
  <dimension ref="A5:E20"/>
  <sheetViews>
    <sheetView showGridLines="0" showRowColHeaders="0" topLeftCell="B10" zoomScale="240" zoomScaleNormal="240" zoomScaleSheetLayoutView="100" zoomScalePageLayoutView="240" workbookViewId="0">
      <pane xSplit="2" ySplit="1" topLeftCell="D17" activePane="bottomRight" state="frozen"/>
      <selection activeCell="C14" sqref="C14:E451"/>
      <selection pane="topRight" activeCell="C14" sqref="C14:E451"/>
      <selection pane="bottomLeft" activeCell="C14" sqref="C14:E451"/>
      <selection pane="bottomRight" activeCell="C14" sqref="C14:E451"/>
    </sheetView>
  </sheetViews>
  <sheetFormatPr baseColWidth="10" defaultColWidth="8.6640625" defaultRowHeight="15" x14ac:dyDescent="0.2"/>
  <cols>
    <col min="1" max="1" width="19" customWidth="1"/>
    <col min="2" max="2" width="6.5" customWidth="1"/>
    <col min="3" max="3" width="2.6640625" customWidth="1"/>
    <col min="4" max="4" width="64.1640625" customWidth="1"/>
    <col min="5" max="5" width="14.33203125" customWidth="1"/>
  </cols>
  <sheetData>
    <row r="5" spans="1:5" ht="17" x14ac:dyDescent="0.2">
      <c r="B5" s="13"/>
      <c r="C5" s="13"/>
      <c r="D5" s="13"/>
      <c r="E5" s="13"/>
    </row>
    <row r="6" spans="1:5" ht="24" x14ac:dyDescent="0.25">
      <c r="A6" s="16" t="s">
        <v>139</v>
      </c>
      <c r="B6" s="16"/>
      <c r="C6" s="16"/>
      <c r="D6" s="16"/>
      <c r="E6" s="17"/>
    </row>
    <row r="7" spans="1:5" ht="24" x14ac:dyDescent="0.25">
      <c r="A7" s="18"/>
      <c r="B7" s="17"/>
      <c r="C7" s="17"/>
      <c r="D7" s="19"/>
      <c r="E7" s="20" t="s">
        <v>118</v>
      </c>
    </row>
    <row r="8" spans="1:5" ht="11.25" customHeight="1" x14ac:dyDescent="0.25">
      <c r="A8" s="14"/>
      <c r="B8" s="14"/>
      <c r="C8" s="14"/>
      <c r="D8" s="14"/>
      <c r="E8" s="14"/>
    </row>
    <row r="9" spans="1:5" ht="24" hidden="1" x14ac:dyDescent="0.25">
      <c r="A9" s="14" t="s">
        <v>120</v>
      </c>
      <c r="B9" s="14" t="s">
        <v>121</v>
      </c>
      <c r="C9" s="14" t="s">
        <v>122</v>
      </c>
      <c r="D9" s="14" t="s">
        <v>123</v>
      </c>
      <c r="E9" s="15" t="s">
        <v>124</v>
      </c>
    </row>
    <row r="10" spans="1:5" ht="36" customHeight="1" x14ac:dyDescent="0.2">
      <c r="A10" s="21"/>
      <c r="B10" s="21"/>
      <c r="C10" s="21"/>
      <c r="D10" s="21" t="s">
        <v>2</v>
      </c>
      <c r="E10" s="22" t="s">
        <v>22</v>
      </c>
    </row>
    <row r="11" spans="1:5" ht="36" customHeight="1" x14ac:dyDescent="0.2">
      <c r="A11" s="23" t="s">
        <v>119</v>
      </c>
      <c r="B11" s="31">
        <v>1</v>
      </c>
      <c r="C11" s="25"/>
      <c r="D11" s="25" t="str">
        <f ca="1">IF(B11=1,Úrslit!B2,"")</f>
        <v>Sæmundur Pálsson</v>
      </c>
      <c r="E11" s="31">
        <f ca="1">IF(D11="","",Úrslit!C2)</f>
        <v>294.00009999999997</v>
      </c>
    </row>
    <row r="12" spans="1:5" ht="36" customHeight="1" x14ac:dyDescent="0.2">
      <c r="A12" s="23" t="s">
        <v>119</v>
      </c>
      <c r="B12" s="31">
        <v>2</v>
      </c>
      <c r="C12" s="25"/>
      <c r="D12" s="25" t="str">
        <f ca="1">IF(B12=2,Úrslit!B3,"")</f>
        <v>Patrekur Ragnarsson</v>
      </c>
      <c r="E12" s="31">
        <f ca="1">IF(D12="","",Úrslit!C3)</f>
        <v>296.00009999999997</v>
      </c>
    </row>
    <row r="13" spans="1:5" ht="36" customHeight="1" x14ac:dyDescent="0.2">
      <c r="A13" s="23" t="s">
        <v>119</v>
      </c>
      <c r="B13" s="31">
        <v>3</v>
      </c>
      <c r="C13" s="25"/>
      <c r="D13" s="25" t="str">
        <f ca="1">IF(B13=3,Úrslit!B4,"")</f>
        <v>Jónas Heimisson</v>
      </c>
      <c r="E13" s="31">
        <f ca="1">IF(D13="","",Úrslit!C4)</f>
        <v>297.00009999999997</v>
      </c>
    </row>
    <row r="14" spans="1:5" ht="36" customHeight="1" x14ac:dyDescent="0.2">
      <c r="A14" s="23" t="s">
        <v>119</v>
      </c>
      <c r="B14" s="31">
        <v>4</v>
      </c>
      <c r="C14" s="25"/>
      <c r="D14" s="25" t="str">
        <f ca="1">IF(B14=4,Úrslit!B5,"")</f>
        <v>Sæbjörn Guðmundsson</v>
      </c>
      <c r="E14" s="31">
        <f ca="1">IF(D14="","",Úrslit!C5)</f>
        <v>298.00009999999997</v>
      </c>
    </row>
    <row r="15" spans="1:5" ht="36" customHeight="1" x14ac:dyDescent="0.2">
      <c r="A15" s="23" t="s">
        <v>119</v>
      </c>
      <c r="B15" s="31">
        <v>5</v>
      </c>
      <c r="C15" s="25"/>
      <c r="D15" s="25" t="str">
        <f ca="1">IF(B15=5,Úrslit!B6,"")</f>
        <v>Guðmundur Björnsson</v>
      </c>
      <c r="E15" s="31">
        <f ca="1">IF(D15="","",Úrslit!C6)</f>
        <v>298.00009999999997</v>
      </c>
    </row>
    <row r="16" spans="1:5" ht="36" customHeight="1" x14ac:dyDescent="0.2">
      <c r="A16" s="23" t="s">
        <v>119</v>
      </c>
      <c r="B16" s="31">
        <v>6</v>
      </c>
      <c r="C16" s="25"/>
      <c r="D16" s="25" t="str">
        <f ca="1">IF(B16=6,Úrslit!B7,"")</f>
        <v>Sigurjón Árni Ólafsson</v>
      </c>
      <c r="E16" s="31">
        <f ca="1">IF(D16="","",Úrslit!C7)</f>
        <v>298.00009999999997</v>
      </c>
    </row>
    <row r="17" spans="1:5" ht="36" customHeight="1" x14ac:dyDescent="0.2">
      <c r="A17" s="23" t="s">
        <v>119</v>
      </c>
      <c r="B17" s="31">
        <v>7</v>
      </c>
      <c r="C17" s="25"/>
      <c r="D17" s="25" t="str">
        <f ca="1">IF(B17=7,Úrslit!B8,"")</f>
        <v>Sævar Björn Baldursson</v>
      </c>
      <c r="E17" s="32">
        <f ca="1">IF(D17="","",Úrslit!C8)</f>
        <v>298.00009999999997</v>
      </c>
    </row>
    <row r="18" spans="1:5" ht="36" customHeight="1" x14ac:dyDescent="0.2">
      <c r="A18" s="23" t="s">
        <v>119</v>
      </c>
      <c r="B18" s="31">
        <v>8</v>
      </c>
      <c r="C18" s="25"/>
      <c r="D18" s="25" t="str">
        <f ca="1">IF(B18=8,Úrslit!B9,"")</f>
        <v>Kjartan Sveinbjörnsson</v>
      </c>
      <c r="E18" s="32">
        <f ca="1">IF(D18="","",Úrslit!C9)</f>
        <v>299.00009999999997</v>
      </c>
    </row>
    <row r="19" spans="1:5" ht="36" customHeight="1" x14ac:dyDescent="0.2">
      <c r="A19" s="23" t="s">
        <v>119</v>
      </c>
      <c r="B19" s="31">
        <v>9</v>
      </c>
      <c r="C19" s="21"/>
      <c r="D19" s="25" t="str">
        <f ca="1">IF(B19=9,Úrslit!B10,"")</f>
        <v>Ragnar Ólafsson</v>
      </c>
      <c r="E19" s="32">
        <f ca="1">IF(D19="","",Úrslit!C10)</f>
        <v>300.00009999999997</v>
      </c>
    </row>
    <row r="20" spans="1:5" ht="36" customHeight="1" x14ac:dyDescent="0.2">
      <c r="A20" s="23" t="s">
        <v>119</v>
      </c>
      <c r="B20" s="31">
        <v>10</v>
      </c>
      <c r="C20" s="21"/>
      <c r="D20" s="25" t="str">
        <f ca="1">IF(B20=10,Úrslit!B11,"")</f>
        <v>Óliver Hlynsson</v>
      </c>
      <c r="E20" s="32">
        <f ca="1">IF(D20="","",Úrslit!C11)</f>
        <v>300.00009999999997</v>
      </c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ð7"/>
  <dimension ref="A5:F20"/>
  <sheetViews>
    <sheetView showGridLines="0" showRowColHeaders="0" topLeftCell="B10" zoomScale="170" zoomScaleNormal="170" zoomScalePageLayoutView="170" workbookViewId="0">
      <pane xSplit="2" ySplit="1" topLeftCell="D11" activePane="bottomRight" state="frozen"/>
      <selection activeCell="C14" sqref="C14:E451"/>
      <selection pane="topRight" activeCell="C14" sqref="C14:E451"/>
      <selection pane="bottomLeft" activeCell="C14" sqref="C14:E451"/>
      <selection pane="bottomRight" activeCell="C14" sqref="C14:E451"/>
    </sheetView>
  </sheetViews>
  <sheetFormatPr baseColWidth="10" defaultColWidth="8.6640625" defaultRowHeight="15" x14ac:dyDescent="0.2"/>
  <cols>
    <col min="1" max="1" width="19" customWidth="1"/>
    <col min="2" max="2" width="4.6640625" customWidth="1"/>
    <col min="3" max="3" width="2.6640625" customWidth="1"/>
    <col min="4" max="4" width="6.6640625" customWidth="1"/>
    <col min="5" max="5" width="99.33203125" customWidth="1"/>
    <col min="6" max="6" width="10.33203125" bestFit="1" customWidth="1"/>
    <col min="7" max="7" width="14.33203125" customWidth="1"/>
  </cols>
  <sheetData>
    <row r="5" spans="1:6" ht="17" x14ac:dyDescent="0.2">
      <c r="B5" s="13"/>
      <c r="C5" s="13"/>
      <c r="D5" s="13"/>
      <c r="E5" s="13"/>
      <c r="F5" s="13"/>
    </row>
    <row r="6" spans="1:6" ht="24" x14ac:dyDescent="0.25">
      <c r="A6" s="16" t="s">
        <v>139</v>
      </c>
      <c r="B6" s="16"/>
      <c r="C6" s="16"/>
      <c r="D6" s="16"/>
      <c r="E6" s="16"/>
      <c r="F6" s="17"/>
    </row>
    <row r="7" spans="1:6" ht="24" x14ac:dyDescent="0.25">
      <c r="A7" s="18"/>
      <c r="B7" s="17"/>
      <c r="C7" s="17"/>
      <c r="D7" s="19"/>
      <c r="E7" s="19"/>
      <c r="F7" s="20" t="s">
        <v>125</v>
      </c>
    </row>
    <row r="8" spans="1:6" ht="11.25" customHeight="1" x14ac:dyDescent="0.25">
      <c r="A8" s="14"/>
      <c r="B8" s="14"/>
      <c r="C8" s="14"/>
      <c r="D8" s="14"/>
      <c r="E8" s="14"/>
      <c r="F8" s="14"/>
    </row>
    <row r="9" spans="1:6" ht="24" hidden="1" x14ac:dyDescent="0.25">
      <c r="A9" s="14" t="s">
        <v>120</v>
      </c>
      <c r="B9" s="14" t="s">
        <v>121</v>
      </c>
      <c r="C9" s="14" t="s">
        <v>122</v>
      </c>
      <c r="D9" s="14" t="s">
        <v>126</v>
      </c>
      <c r="E9" s="14" t="s">
        <v>123</v>
      </c>
      <c r="F9" s="15" t="s">
        <v>124</v>
      </c>
    </row>
    <row r="10" spans="1:6" ht="36" customHeight="1" x14ac:dyDescent="0.2">
      <c r="A10" s="21"/>
      <c r="B10" s="21"/>
      <c r="C10" s="21"/>
      <c r="D10" s="23" t="s">
        <v>35</v>
      </c>
      <c r="E10" s="27" t="s">
        <v>128</v>
      </c>
      <c r="F10" s="22" t="s">
        <v>22</v>
      </c>
    </row>
    <row r="11" spans="1:6" ht="36" customHeight="1" x14ac:dyDescent="0.2">
      <c r="A11" s="23" t="s">
        <v>119</v>
      </c>
      <c r="B11" s="31">
        <v>1</v>
      </c>
      <c r="C11" s="21"/>
      <c r="D11" s="24">
        <f ca="1">IF($B11=1,Úrslit!F2,"")</f>
        <v>1</v>
      </c>
      <c r="E11" s="25" t="str">
        <f ca="1">IF($B11=1,Úrslit!G2,"")</f>
        <v>Jón K - Jón Þ - Jónas - Karl - Páll</v>
      </c>
      <c r="F11" s="33">
        <f ca="1">IF($B11=1,Úrslit!H2,"")</f>
        <v>580.00009999999997</v>
      </c>
    </row>
    <row r="12" spans="1:6" ht="36" customHeight="1" x14ac:dyDescent="0.2">
      <c r="A12" s="23" t="s">
        <v>119</v>
      </c>
      <c r="B12" s="31">
        <v>2</v>
      </c>
      <c r="C12" s="21"/>
      <c r="D12" s="24">
        <f ca="1">IF($B12=2,Úrslit!F3,"")</f>
        <v>23</v>
      </c>
      <c r="E12" s="25" t="str">
        <f ca="1">IF($B12=2,Úrslit!G3,"")</f>
        <v>Emil - Leó - Patrekur - Ragnar</v>
      </c>
      <c r="F12" s="33">
        <f ca="1">IF($B12=2,Úrslit!H3,"")</f>
        <v>582.00009999999997</v>
      </c>
    </row>
    <row r="13" spans="1:6" ht="36" customHeight="1" x14ac:dyDescent="0.2">
      <c r="A13" s="23" t="s">
        <v>119</v>
      </c>
      <c r="B13" s="31">
        <v>3</v>
      </c>
      <c r="C13" s="21"/>
      <c r="D13" s="24">
        <f ca="1">IF($B13=3,Úrslit!F4,"")</f>
        <v>5</v>
      </c>
      <c r="E13" s="25" t="str">
        <f ca="1">IF($B13=3,Úrslit!G4,"")</f>
        <v>Guðmundur Ó - Guðmundur S - Ragnar - Ríkharður</v>
      </c>
      <c r="F13" s="33">
        <f ca="1">IF($B13=3,Úrslit!H4,"")</f>
        <v>583.00009999999997</v>
      </c>
    </row>
    <row r="14" spans="1:6" ht="36" customHeight="1" x14ac:dyDescent="0.2">
      <c r="A14" s="23" t="s">
        <v>119</v>
      </c>
      <c r="B14" s="31">
        <v>4</v>
      </c>
      <c r="C14" s="21"/>
      <c r="D14" s="24">
        <f ca="1">IF($B14=4,Úrslit!F5,"")</f>
        <v>26</v>
      </c>
      <c r="E14" s="25" t="str">
        <f ca="1">IF($B14=4,Úrslit!G5,"")</f>
        <v>Jóhann H - Jóhann S - Magnús - Jónas</v>
      </c>
      <c r="F14" s="33">
        <f ca="1">IF($B14=4,Úrslit!H5,"")</f>
        <v>583.00009999999997</v>
      </c>
    </row>
    <row r="15" spans="1:6" ht="36" customHeight="1" x14ac:dyDescent="0.2">
      <c r="A15" s="23" t="s">
        <v>119</v>
      </c>
      <c r="B15" s="31">
        <v>5</v>
      </c>
      <c r="C15" s="21"/>
      <c r="D15" s="24">
        <f ca="1">IF($B15=5,Úrslit!F6,"")</f>
        <v>28</v>
      </c>
      <c r="E15" s="25" t="str">
        <f ca="1">IF($B15=5,Úrslit!G6,"")</f>
        <v>Jóhann - Páll - Sæbjörn - Sæmundur - Ögmundur</v>
      </c>
      <c r="F15" s="33">
        <f ca="1">IF($B15=5,Úrslit!H6,"")</f>
        <v>585.00009999999997</v>
      </c>
    </row>
    <row r="16" spans="1:6" ht="36" customHeight="1" x14ac:dyDescent="0.2">
      <c r="A16" s="23" t="s">
        <v>119</v>
      </c>
      <c r="B16" s="31">
        <v>6</v>
      </c>
      <c r="C16" s="21"/>
      <c r="D16" s="24">
        <f ca="1">IF($B16=6,Úrslit!F7,"")</f>
        <v>13</v>
      </c>
      <c r="E16" s="25" t="str">
        <f ca="1">IF($B16=6,Úrslit!G7,"")</f>
        <v>Guðmundur - Daníel - Geir - Stefán - Oddur</v>
      </c>
      <c r="F16" s="33">
        <f ca="1">IF($B16=6,Úrslit!H7,"")</f>
        <v>585.00009999999997</v>
      </c>
    </row>
    <row r="17" spans="1:6" ht="36" customHeight="1" x14ac:dyDescent="0.2">
      <c r="A17" s="23" t="s">
        <v>119</v>
      </c>
      <c r="B17" s="31">
        <v>7</v>
      </c>
      <c r="C17" s="21"/>
      <c r="D17" s="24">
        <f ca="1">IF($B17=7,Úrslit!F8,"")</f>
        <v>41</v>
      </c>
      <c r="E17" s="25" t="str">
        <f ca="1">IF($B17=7,Úrslit!G8,"")</f>
        <v>Ísleifur - Rúnar - Sigurður - Valur</v>
      </c>
      <c r="F17" s="34">
        <f ca="1">IF($B17=7,Úrslit!H8,"")</f>
        <v>588.00009999999997</v>
      </c>
    </row>
    <row r="18" spans="1:6" ht="36" customHeight="1" x14ac:dyDescent="0.2">
      <c r="A18" s="23" t="s">
        <v>119</v>
      </c>
      <c r="B18" s="31">
        <v>8</v>
      </c>
      <c r="C18" s="21"/>
      <c r="D18" s="24">
        <f ca="1">IF($B18=8,Úrslit!F9,"")</f>
        <v>7</v>
      </c>
      <c r="E18" s="25" t="str">
        <f ca="1">IF($B18=8,Úrslit!G9,"")</f>
        <v>Árni - Ásgeir - Sigurjón - Þórarinn</v>
      </c>
      <c r="F18" s="34">
        <f ca="1">IF($B18=8,Úrslit!H9,"")</f>
        <v>588.00009999999997</v>
      </c>
    </row>
    <row r="19" spans="1:6" ht="36" customHeight="1" x14ac:dyDescent="0.2">
      <c r="A19" s="23" t="s">
        <v>119</v>
      </c>
      <c r="B19" s="31">
        <v>9</v>
      </c>
      <c r="C19" s="21"/>
      <c r="D19" s="24">
        <f ca="1">IF($B19=9,Úrslit!F10,"")</f>
        <v>6</v>
      </c>
      <c r="E19" s="25" t="str">
        <f ca="1">IF($B19=9,Úrslit!G10,"")</f>
        <v>Einar B - Einar L - Hannes - Þorfinnur</v>
      </c>
      <c r="F19" s="34">
        <f ca="1">IF($B19=9,Úrslit!H10,"")</f>
        <v>589.00009999999997</v>
      </c>
    </row>
    <row r="20" spans="1:6" ht="36" customHeight="1" x14ac:dyDescent="0.2">
      <c r="A20" s="23" t="s">
        <v>119</v>
      </c>
      <c r="B20" s="31">
        <v>10</v>
      </c>
      <c r="C20" s="21"/>
      <c r="D20" s="24">
        <f ca="1">IF($B20=10,Úrslit!F11,"")</f>
        <v>4</v>
      </c>
      <c r="E20" s="25" t="str">
        <f ca="1">IF($B20=10,Úrslit!G11,"")</f>
        <v>Guðmundur - Ingimar - Jónas - Kristján - Róbert</v>
      </c>
      <c r="F20" s="34">
        <f ca="1">IF($B20=10,Úrslit!H11,"")</f>
        <v>590.00009999999997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Nafnalisti</vt:lpstr>
      <vt:lpstr>Einst staða</vt:lpstr>
      <vt:lpstr>Lið staða</vt:lpstr>
      <vt:lpstr>Úrslit</vt:lpstr>
      <vt:lpstr>Keppendur</vt:lpstr>
      <vt:lpstr>Úrvinnsla</vt:lpstr>
      <vt:lpstr>Staða einst</vt:lpstr>
      <vt:lpstr>Staða liða</vt:lpstr>
      <vt:lpstr>'Einst staða'!Print_Area</vt:lpstr>
      <vt:lpstr>'Lið staða'!Print_Area</vt:lpstr>
      <vt:lpstr>Nafnalisti!Print_Area</vt:lpstr>
      <vt:lpstr>'Einst staða'!Print_Titles</vt:lpstr>
      <vt:lpstr>'Lið staða'!Print_Titles</vt:lpstr>
      <vt:lpstr>Nafnalisti!Print_Titles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Atli Þór Þorvaldsson</dc:creator>
  <cp:lastModifiedBy>Microsoft Office User</cp:lastModifiedBy>
  <cp:lastPrinted>2023-01-31T21:10:02Z</cp:lastPrinted>
  <dcterms:created xsi:type="dcterms:W3CDTF">2009-01-16T13:49:14Z</dcterms:created>
  <dcterms:modified xsi:type="dcterms:W3CDTF">2023-02-17T10:51:50Z</dcterms:modified>
</cp:coreProperties>
</file>