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ÞessiVinnubók" checkCompatibility="1"/>
  <mc:AlternateContent xmlns:mc="http://schemas.openxmlformats.org/markup-compatibility/2006">
    <mc:Choice Requires="x15">
      <x15ac:absPath xmlns:x15ac="http://schemas.microsoft.com/office/spreadsheetml/2010/11/ac" url="https://golfklubburreykjavikur.sharepoint.com/Sameign/Félagsmál/Púttmótaröð/"/>
    </mc:Choice>
  </mc:AlternateContent>
  <xr:revisionPtr revIDLastSave="27" documentId="8_{B4327308-634F-4855-885D-98277D03D046}" xr6:coauthVersionLast="47" xr6:coauthVersionMax="47" xr10:uidLastSave="{278C38D5-6CC1-49F0-BAEB-4C501CAB19F1}"/>
  <bookViews>
    <workbookView xWindow="1884" yWindow="444" windowWidth="20736" windowHeight="16212" xr2:uid="{00000000-000D-0000-FFFF-FFFF00000000}"/>
  </bookViews>
  <sheets>
    <sheet name="Nafnalisti" sheetId="16" r:id="rId1"/>
    <sheet name="Einst staða" sheetId="21" r:id="rId2"/>
    <sheet name="Lið staða" sheetId="22" r:id="rId3"/>
  </sheets>
  <definedNames>
    <definedName name="_xlnm._FilterDatabase" localSheetId="1" hidden="1">'Einst staða'!$B$3:$L$205</definedName>
    <definedName name="_xlnm._FilterDatabase" localSheetId="2" hidden="1">'Lið staða'!$B$3:$N$56</definedName>
    <definedName name="_xlnm._FilterDatabase" localSheetId="0" hidden="1">Nafnalisti!$S$3:$S$430</definedName>
    <definedName name="allir" localSheetId="1">#REF!</definedName>
    <definedName name="allir" localSheetId="2">#REF!</definedName>
    <definedName name="allir">#REF!</definedName>
    <definedName name="_xlnm.Print_Area" localSheetId="1">'Einst staða'!$B$1:$L$205</definedName>
    <definedName name="_xlnm.Print_Area" localSheetId="2">'Lið staða'!$B$1:$N$56</definedName>
    <definedName name="_xlnm.Print_Area" localSheetId="0">Nafnalisti!$A$1:$K$430</definedName>
    <definedName name="_xlnm.Print_Titles" localSheetId="1">'Einst staða'!$1:$3</definedName>
    <definedName name="_xlnm.Print_Titles" localSheetId="2">'Lið staða'!$1:$3</definedName>
    <definedName name="_xlnm.Print_Titles" localSheetId="0">Nafnalisti!$1:$3</definedName>
  </definedNames>
  <calcPr calcId="191028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2" i="16" l="1"/>
  <c r="B286" i="16"/>
  <c r="S50" i="16" l="1"/>
  <c r="L50" i="16"/>
  <c r="C50" i="16" s="1" a="1"/>
  <c r="C50" i="16" s="1"/>
  <c r="S280" i="16"/>
  <c r="L20" i="16"/>
  <c r="C20" i="16" s="1" a="1"/>
  <c r="C20" i="16" s="1"/>
  <c r="N20" i="16" s="1"/>
  <c r="L10" i="16"/>
  <c r="C10" i="16" s="1" a="1"/>
  <c r="C10" i="16" s="1"/>
  <c r="L11" i="16"/>
  <c r="C11" i="16" s="1" a="1"/>
  <c r="C11" i="16" s="1"/>
  <c r="L12" i="16"/>
  <c r="L15" i="16"/>
  <c r="L16" i="16"/>
  <c r="C16" i="16" s="1" a="1"/>
  <c r="C16" i="16" s="1"/>
  <c r="L17" i="16"/>
  <c r="C17" i="16" s="1" a="1"/>
  <c r="C17" i="16" s="1"/>
  <c r="L18" i="16"/>
  <c r="C18" i="16" s="1" a="1"/>
  <c r="C18" i="16" s="1"/>
  <c r="L19" i="16"/>
  <c r="C19" i="16" s="1" a="1"/>
  <c r="C19" i="16" s="1"/>
  <c r="L4" i="16"/>
  <c r="C4" i="16" s="1" a="1"/>
  <c r="C4" i="16" s="1"/>
  <c r="L5" i="16"/>
  <c r="C5" i="16" s="1" a="1"/>
  <c r="C5" i="16" s="1"/>
  <c r="L6" i="16"/>
  <c r="C6" i="16" s="1" a="1"/>
  <c r="C6" i="16" s="1"/>
  <c r="L7" i="16"/>
  <c r="C7" i="16" s="1" a="1"/>
  <c r="C7" i="16" s="1"/>
  <c r="L9" i="16"/>
  <c r="E2" i="16"/>
  <c r="F2" i="16"/>
  <c r="G2" i="16"/>
  <c r="H2" i="16"/>
  <c r="I2" i="16"/>
  <c r="J2" i="16"/>
  <c r="K2" i="16"/>
  <c r="D2" i="16"/>
  <c r="L282" i="16"/>
  <c r="C282" i="16" s="1" a="1"/>
  <c r="C282" i="16" s="1"/>
  <c r="L85" i="16"/>
  <c r="C85" i="16" s="1" a="1"/>
  <c r="C85" i="16" s="1"/>
  <c r="O85" i="16" s="1"/>
  <c r="P85" i="16" s="1"/>
  <c r="L280" i="16"/>
  <c r="C280" i="16" s="1" a="1"/>
  <c r="C280" i="16" s="1"/>
  <c r="L190" i="16"/>
  <c r="C190" i="16" s="1" a="1"/>
  <c r="C190" i="16" s="1"/>
  <c r="S190" i="16"/>
  <c r="C245" i="16" a="1"/>
  <c r="C245" i="16" s="1"/>
  <c r="L245" i="16"/>
  <c r="S245" i="16"/>
  <c r="C179" i="16" a="1"/>
  <c r="C179" i="16" s="1"/>
  <c r="L179" i="16"/>
  <c r="S179" i="16"/>
  <c r="S4" i="16"/>
  <c r="B272" i="16"/>
  <c r="C272" i="16" s="1" a="1"/>
  <c r="C272" i="16" s="1"/>
  <c r="C268" i="16" a="1"/>
  <c r="C268" i="16" s="1"/>
  <c r="L268" i="16"/>
  <c r="S268" i="16"/>
  <c r="S183" i="16"/>
  <c r="L183" i="16"/>
  <c r="C183" i="16" s="1" a="1"/>
  <c r="C183" i="16" s="1"/>
  <c r="B186" i="16"/>
  <c r="B174" i="16"/>
  <c r="L316" i="16"/>
  <c r="L314" i="16"/>
  <c r="C314" i="16" s="1" a="1"/>
  <c r="C314" i="16" s="1"/>
  <c r="L313" i="16"/>
  <c r="C313" i="16" s="1" a="1"/>
  <c r="C313" i="16" s="1"/>
  <c r="L312" i="16"/>
  <c r="C312" i="16" s="1" a="1"/>
  <c r="C312" i="16" s="1"/>
  <c r="L311" i="16"/>
  <c r="C311" i="16" s="1" a="1"/>
  <c r="C311" i="16" s="1"/>
  <c r="L310" i="16"/>
  <c r="L309" i="16"/>
  <c r="C309" i="16" a="1"/>
  <c r="C309" i="16" s="1"/>
  <c r="N309" i="16" s="1"/>
  <c r="U309" i="16" s="1"/>
  <c r="L308" i="16"/>
  <c r="C308" i="16" s="1" a="1"/>
  <c r="C308" i="16" s="1"/>
  <c r="O308" i="16" s="1"/>
  <c r="V308" i="16" s="1"/>
  <c r="L307" i="16"/>
  <c r="C307" i="16" s="1" a="1"/>
  <c r="C307" i="16" s="1"/>
  <c r="L306" i="16"/>
  <c r="C306" i="16" s="1" a="1"/>
  <c r="C306" i="16" s="1"/>
  <c r="L305" i="16"/>
  <c r="C305" i="16" s="1" a="1"/>
  <c r="C305" i="16" s="1"/>
  <c r="L304" i="16"/>
  <c r="L302" i="16"/>
  <c r="C302" i="16" s="1" a="1"/>
  <c r="C302" i="16" s="1"/>
  <c r="L301" i="16"/>
  <c r="C301" i="16" s="1" a="1"/>
  <c r="C301" i="16" s="1"/>
  <c r="L300" i="16"/>
  <c r="C300" i="16" s="1" a="1"/>
  <c r="C300" i="16" s="1"/>
  <c r="L299" i="16"/>
  <c r="C299" i="16" s="1" a="1"/>
  <c r="C299" i="16" s="1"/>
  <c r="L298" i="16"/>
  <c r="L294" i="16"/>
  <c r="C294" i="16" s="1" a="1"/>
  <c r="C294" i="16" s="1"/>
  <c r="L293" i="16"/>
  <c r="C293" i="16" s="1" a="1"/>
  <c r="C293" i="16" s="1"/>
  <c r="L292" i="16"/>
  <c r="L291" i="16"/>
  <c r="L290" i="16"/>
  <c r="C290" i="16" s="1" a="1"/>
  <c r="C290" i="16" s="1"/>
  <c r="L289" i="16"/>
  <c r="C289" i="16" s="1" a="1"/>
  <c r="C289" i="16" s="1"/>
  <c r="L288" i="16"/>
  <c r="L287" i="16"/>
  <c r="C287" i="16" a="1"/>
  <c r="C287" i="16" s="1"/>
  <c r="L278" i="16"/>
  <c r="L276" i="16"/>
  <c r="C276" i="16" s="1" a="1"/>
  <c r="C276" i="16" s="1"/>
  <c r="L275" i="16"/>
  <c r="C275" i="16" s="1" a="1"/>
  <c r="C275" i="16" s="1"/>
  <c r="L274" i="16"/>
  <c r="L273" i="16"/>
  <c r="C273" i="16" s="1" a="1"/>
  <c r="C273" i="16" s="1"/>
  <c r="L265" i="16"/>
  <c r="L263" i="16"/>
  <c r="C263" i="16" s="1" a="1"/>
  <c r="C263" i="16" s="1"/>
  <c r="L262" i="16"/>
  <c r="L261" i="16"/>
  <c r="C261" i="16" s="1" a="1"/>
  <c r="C261" i="16" s="1"/>
  <c r="L260" i="16"/>
  <c r="C260" i="16" s="1" a="1"/>
  <c r="C260" i="16" s="1"/>
  <c r="L259" i="16"/>
  <c r="L256" i="16"/>
  <c r="C256" i="16" s="1" a="1"/>
  <c r="C256" i="16" s="1"/>
  <c r="L255" i="16"/>
  <c r="C255" i="16" s="1" a="1"/>
  <c r="C255" i="16" s="1"/>
  <c r="L254" i="16"/>
  <c r="C254" i="16" s="1" a="1"/>
  <c r="C254" i="16" s="1"/>
  <c r="L253" i="16"/>
  <c r="L250" i="16"/>
  <c r="C250" i="16" s="1" a="1"/>
  <c r="C250" i="16" s="1"/>
  <c r="L249" i="16"/>
  <c r="C249" i="16" s="1" a="1"/>
  <c r="C249" i="16" s="1"/>
  <c r="L248" i="16"/>
  <c r="L247" i="16"/>
  <c r="L244" i="16"/>
  <c r="C244" i="16" s="1" a="1"/>
  <c r="C244" i="16" s="1"/>
  <c r="L243" i="16"/>
  <c r="C243" i="16" s="1" a="1"/>
  <c r="C243" i="16" s="1"/>
  <c r="L242" i="16"/>
  <c r="C242" i="16" s="1" a="1"/>
  <c r="C242" i="16" s="1"/>
  <c r="L241" i="16"/>
  <c r="L239" i="16"/>
  <c r="L238" i="16"/>
  <c r="C238" i="16" s="1" a="1"/>
  <c r="C238" i="16" s="1"/>
  <c r="L237" i="16"/>
  <c r="C237" i="16" s="1" a="1"/>
  <c r="C237" i="16" s="1"/>
  <c r="L236" i="16"/>
  <c r="C236" i="16" s="1" a="1"/>
  <c r="C236" i="16" s="1"/>
  <c r="L235" i="16"/>
  <c r="L233" i="16"/>
  <c r="C233" i="16" s="1" a="1"/>
  <c r="C233" i="16" s="1"/>
  <c r="L232" i="16"/>
  <c r="C232" i="16" s="1" a="1"/>
  <c r="C232" i="16" s="1"/>
  <c r="L231" i="16"/>
  <c r="C231" i="16" s="1" a="1"/>
  <c r="C231" i="16" s="1"/>
  <c r="L230" i="16"/>
  <c r="C230" i="16" s="1" a="1"/>
  <c r="C230" i="16" s="1"/>
  <c r="L229" i="16"/>
  <c r="L228" i="16"/>
  <c r="C228" i="16" a="1"/>
  <c r="C228" i="16" s="1"/>
  <c r="L227" i="16"/>
  <c r="L226" i="16"/>
  <c r="L225" i="16"/>
  <c r="L224" i="16"/>
  <c r="C224" i="16" a="1"/>
  <c r="C224" i="16" s="1"/>
  <c r="L223" i="16"/>
  <c r="L222" i="16"/>
  <c r="L220" i="16"/>
  <c r="C220" i="16" s="1" a="1"/>
  <c r="C220" i="16" s="1"/>
  <c r="L219" i="16"/>
  <c r="L218" i="16"/>
  <c r="C218" i="16" s="1" a="1"/>
  <c r="C218" i="16" s="1"/>
  <c r="L217" i="16"/>
  <c r="C217" i="16" s="1" a="1"/>
  <c r="C217" i="16" s="1"/>
  <c r="L216" i="16"/>
  <c r="L214" i="16"/>
  <c r="C214" i="16" s="1" a="1"/>
  <c r="C214" i="16" s="1"/>
  <c r="L213" i="16"/>
  <c r="C213" i="16" s="1" a="1"/>
  <c r="C213" i="16" s="1"/>
  <c r="L212" i="16"/>
  <c r="L211" i="16"/>
  <c r="C211" i="16" s="1" a="1"/>
  <c r="C211" i="16" s="1"/>
  <c r="L210" i="16"/>
  <c r="L209" i="16"/>
  <c r="L208" i="16"/>
  <c r="L207" i="16"/>
  <c r="L206" i="16"/>
  <c r="C206" i="16" a="1"/>
  <c r="C206" i="16" s="1"/>
  <c r="L205" i="16"/>
  <c r="L204" i="16"/>
  <c r="L202" i="16"/>
  <c r="C202" i="16" s="1" a="1"/>
  <c r="C202" i="16" s="1"/>
  <c r="L201" i="16"/>
  <c r="C201" i="16" s="1" a="1"/>
  <c r="C201" i="16" s="1"/>
  <c r="L200" i="16"/>
  <c r="C200" i="16" s="1" a="1"/>
  <c r="C200" i="16" s="1"/>
  <c r="L199" i="16"/>
  <c r="C199" i="16" s="1" a="1"/>
  <c r="C199" i="16" s="1"/>
  <c r="L198" i="16"/>
  <c r="L197" i="16"/>
  <c r="C197" i="16" a="1"/>
  <c r="C197" i="16" s="1"/>
  <c r="L196" i="16"/>
  <c r="C196" i="16" s="1" a="1"/>
  <c r="C196" i="16" s="1"/>
  <c r="L195" i="16"/>
  <c r="C195" i="16" s="1" a="1"/>
  <c r="C195" i="16" s="1"/>
  <c r="L194" i="16"/>
  <c r="L193" i="16"/>
  <c r="C193" i="16" s="1" a="1"/>
  <c r="C193" i="16" s="1"/>
  <c r="L192" i="16"/>
  <c r="L189" i="16"/>
  <c r="C189" i="16" s="1" a="1"/>
  <c r="C189" i="16" s="1"/>
  <c r="L188" i="16"/>
  <c r="C188" i="16" s="1" a="1"/>
  <c r="C188" i="16" s="1"/>
  <c r="L187" i="16"/>
  <c r="C187" i="16" s="1" a="1"/>
  <c r="C187" i="16" s="1"/>
  <c r="L186" i="16"/>
  <c r="C186" i="16" s="1" a="1"/>
  <c r="C186" i="16" s="1"/>
  <c r="L185" i="16"/>
  <c r="C185" i="16" s="1" a="1"/>
  <c r="C185" i="16" s="1"/>
  <c r="L184" i="16"/>
  <c r="C184" i="16" s="1" a="1"/>
  <c r="C184" i="16" s="1"/>
  <c r="L182" i="16"/>
  <c r="C182" i="16" s="1" a="1"/>
  <c r="C182" i="16" s="1"/>
  <c r="L181" i="16"/>
  <c r="C181" i="16" s="1" a="1"/>
  <c r="C181" i="16" s="1"/>
  <c r="L180" i="16"/>
  <c r="L178" i="16"/>
  <c r="C178" i="16" s="1" a="1"/>
  <c r="C178" i="16" s="1"/>
  <c r="L177" i="16"/>
  <c r="C177" i="16" s="1" a="1"/>
  <c r="C177" i="16" s="1"/>
  <c r="L176" i="16"/>
  <c r="C176" i="16" s="1" a="1"/>
  <c r="C176" i="16" s="1"/>
  <c r="L175" i="16"/>
  <c r="C175" i="16" s="1" a="1"/>
  <c r="C175" i="16" s="1"/>
  <c r="L174" i="16"/>
  <c r="L173" i="16"/>
  <c r="C173" i="16" s="1" a="1"/>
  <c r="C173" i="16" s="1"/>
  <c r="L172" i="16"/>
  <c r="C172" i="16" s="1" a="1"/>
  <c r="C172" i="16" s="1"/>
  <c r="L171" i="16"/>
  <c r="C171" i="16" s="1" a="1"/>
  <c r="C171" i="16" s="1"/>
  <c r="L170" i="16"/>
  <c r="C170" i="16" s="1" a="1"/>
  <c r="C170" i="16" s="1"/>
  <c r="L169" i="16"/>
  <c r="C169" i="16" s="1" a="1"/>
  <c r="C169" i="16" s="1"/>
  <c r="L168" i="16"/>
  <c r="L166" i="16"/>
  <c r="L165" i="16"/>
  <c r="C165" i="16" s="1" a="1"/>
  <c r="C165" i="16" s="1"/>
  <c r="L164" i="16"/>
  <c r="C164" i="16" s="1" a="1"/>
  <c r="C164" i="16" s="1"/>
  <c r="L163" i="16"/>
  <c r="C163" i="16" s="1" a="1"/>
  <c r="C163" i="16" s="1"/>
  <c r="L162" i="16"/>
  <c r="L160" i="16"/>
  <c r="C160" i="16" s="1" a="1"/>
  <c r="C160" i="16" s="1"/>
  <c r="L159" i="16"/>
  <c r="C159" i="16" s="1" a="1"/>
  <c r="C159" i="16" s="1"/>
  <c r="L158" i="16"/>
  <c r="C158" i="16" s="1" a="1"/>
  <c r="C158" i="16" s="1"/>
  <c r="L157" i="16"/>
  <c r="C157" i="16" s="1" a="1"/>
  <c r="C157" i="16" s="1"/>
  <c r="L156" i="16"/>
  <c r="L155" i="16"/>
  <c r="C155" i="16" s="1" a="1"/>
  <c r="C155" i="16" s="1"/>
  <c r="L154" i="16"/>
  <c r="C154" i="16" s="1" a="1"/>
  <c r="C154" i="16" s="1"/>
  <c r="L153" i="16"/>
  <c r="C153" i="16" s="1" a="1"/>
  <c r="C153" i="16" s="1"/>
  <c r="L152" i="16"/>
  <c r="C152" i="16" s="1" a="1"/>
  <c r="C152" i="16" s="1"/>
  <c r="L151" i="16"/>
  <c r="C151" i="16" s="1" a="1"/>
  <c r="C151" i="16" s="1"/>
  <c r="L150" i="16"/>
  <c r="L148" i="16"/>
  <c r="C148" i="16" s="1" a="1"/>
  <c r="C148" i="16" s="1"/>
  <c r="L147" i="16"/>
  <c r="C147" i="16" s="1" a="1"/>
  <c r="C147" i="16" s="1"/>
  <c r="L146" i="16"/>
  <c r="C146" i="16" s="1" a="1"/>
  <c r="C146" i="16" s="1"/>
  <c r="L145" i="16"/>
  <c r="C145" i="16" s="1" a="1"/>
  <c r="C145" i="16" s="1"/>
  <c r="L144" i="16"/>
  <c r="L142" i="16"/>
  <c r="C142" i="16" s="1" a="1"/>
  <c r="C142" i="16" s="1"/>
  <c r="L141" i="16"/>
  <c r="C141" i="16" s="1" a="1"/>
  <c r="C141" i="16" s="1"/>
  <c r="L140" i="16"/>
  <c r="C140" i="16" s="1" a="1"/>
  <c r="C140" i="16" s="1"/>
  <c r="L139" i="16"/>
  <c r="C139" i="16" s="1" a="1"/>
  <c r="C139" i="16" s="1"/>
  <c r="L138" i="16"/>
  <c r="L137" i="16"/>
  <c r="C137" i="16" s="1" a="1"/>
  <c r="C137" i="16" s="1"/>
  <c r="L136" i="16"/>
  <c r="C136" i="16" s="1" a="1"/>
  <c r="C136" i="16" s="1"/>
  <c r="L135" i="16"/>
  <c r="C135" i="16" s="1" a="1"/>
  <c r="C135" i="16" s="1"/>
  <c r="L134" i="16"/>
  <c r="C134" i="16" s="1" a="1"/>
  <c r="C134" i="16" s="1"/>
  <c r="L133" i="16"/>
  <c r="C133" i="16" s="1" a="1"/>
  <c r="C133" i="16" s="1"/>
  <c r="L132" i="16"/>
  <c r="L130" i="16"/>
  <c r="C130" i="16" s="1" a="1"/>
  <c r="C130" i="16" s="1"/>
  <c r="L129" i="16"/>
  <c r="C129" i="16" s="1" a="1"/>
  <c r="C129" i="16" s="1"/>
  <c r="L128" i="16"/>
  <c r="C128" i="16" s="1" a="1"/>
  <c r="C128" i="16" s="1"/>
  <c r="L127" i="16"/>
  <c r="C127" i="16" s="1" a="1"/>
  <c r="C127" i="16" s="1"/>
  <c r="L126" i="16"/>
  <c r="L124" i="16"/>
  <c r="C124" i="16" s="1" a="1"/>
  <c r="C124" i="16" s="1"/>
  <c r="L123" i="16"/>
  <c r="C123" i="16" s="1" a="1"/>
  <c r="C123" i="16" s="1"/>
  <c r="L122" i="16"/>
  <c r="C122" i="16" s="1" a="1"/>
  <c r="C122" i="16" s="1"/>
  <c r="L121" i="16"/>
  <c r="C121" i="16" s="1" a="1"/>
  <c r="C121" i="16" s="1"/>
  <c r="L120" i="16"/>
  <c r="L118" i="16"/>
  <c r="C118" i="16" s="1" a="1"/>
  <c r="C118" i="16" s="1"/>
  <c r="L117" i="16"/>
  <c r="C117" i="16" s="1" a="1"/>
  <c r="C117" i="16" s="1"/>
  <c r="L116" i="16"/>
  <c r="C116" i="16" s="1" a="1"/>
  <c r="C116" i="16" s="1"/>
  <c r="L115" i="16"/>
  <c r="C115" i="16" s="1" a="1"/>
  <c r="C115" i="16" s="1"/>
  <c r="L114" i="16"/>
  <c r="L112" i="16"/>
  <c r="L111" i="16"/>
  <c r="C111" i="16" s="1" a="1"/>
  <c r="C111" i="16" s="1"/>
  <c r="L110" i="16"/>
  <c r="L109" i="16"/>
  <c r="L108" i="16"/>
  <c r="L106" i="16"/>
  <c r="C106" i="16" s="1" a="1"/>
  <c r="C106" i="16" s="1"/>
  <c r="L105" i="16"/>
  <c r="C105" i="16" s="1" a="1"/>
  <c r="C105" i="16" s="1"/>
  <c r="L104" i="16"/>
  <c r="C104" i="16" s="1" a="1"/>
  <c r="C104" i="16" s="1"/>
  <c r="L103" i="16"/>
  <c r="C103" i="16" s="1" a="1"/>
  <c r="C103" i="16" s="1"/>
  <c r="L102" i="16"/>
  <c r="L100" i="16"/>
  <c r="C100" i="16" s="1" a="1"/>
  <c r="C100" i="16" s="1"/>
  <c r="L99" i="16"/>
  <c r="L98" i="16"/>
  <c r="L97" i="16"/>
  <c r="C97" i="16" s="1" a="1"/>
  <c r="C97" i="16" s="1"/>
  <c r="L96" i="16"/>
  <c r="L94" i="16"/>
  <c r="C94" i="16" s="1" a="1"/>
  <c r="C94" i="16" s="1"/>
  <c r="L93" i="16"/>
  <c r="C93" i="16" s="1" a="1"/>
  <c r="C93" i="16" s="1"/>
  <c r="L92" i="16"/>
  <c r="C92" i="16" s="1" a="1"/>
  <c r="C92" i="16" s="1"/>
  <c r="L91" i="16"/>
  <c r="C91" i="16" s="1" a="1"/>
  <c r="C91" i="16" s="1"/>
  <c r="L90" i="16"/>
  <c r="L88" i="16"/>
  <c r="C88" i="16" s="1" a="1"/>
  <c r="C88" i="16" s="1"/>
  <c r="L87" i="16"/>
  <c r="C87" i="16" s="1" a="1"/>
  <c r="C87" i="16" s="1"/>
  <c r="L86" i="16"/>
  <c r="C86" i="16" s="1" a="1"/>
  <c r="C86" i="16" s="1"/>
  <c r="L84" i="16"/>
  <c r="C84" i="16" s="1" a="1"/>
  <c r="C84" i="16" s="1"/>
  <c r="N84" i="16" s="1"/>
  <c r="U84" i="16" s="1"/>
  <c r="L83" i="16"/>
  <c r="L82" i="16"/>
  <c r="C82" i="16" s="1" a="1"/>
  <c r="C82" i="16" s="1"/>
  <c r="L81" i="16"/>
  <c r="C81" i="16" s="1" a="1"/>
  <c r="C81" i="16" s="1"/>
  <c r="L80" i="16"/>
  <c r="C80" i="16" s="1" a="1"/>
  <c r="C80" i="16" s="1"/>
  <c r="L79" i="16"/>
  <c r="C79" i="16" s="1" a="1"/>
  <c r="C79" i="16" s="1"/>
  <c r="L78" i="16"/>
  <c r="C78" i="16" s="1" a="1"/>
  <c r="C78" i="16" s="1"/>
  <c r="L77" i="16"/>
  <c r="L75" i="16"/>
  <c r="C75" i="16" s="1" a="1"/>
  <c r="C75" i="16" s="1"/>
  <c r="L74" i="16"/>
  <c r="C74" i="16" s="1" a="1"/>
  <c r="C74" i="16" s="1"/>
  <c r="L73" i="16"/>
  <c r="L72" i="16"/>
  <c r="C72" i="16" s="1" a="1"/>
  <c r="C72" i="16" s="1"/>
  <c r="L71" i="16"/>
  <c r="L70" i="16"/>
  <c r="C70" i="16" s="1" a="1"/>
  <c r="C70" i="16" s="1"/>
  <c r="L69" i="16"/>
  <c r="C69" i="16" s="1" a="1"/>
  <c r="C69" i="16" s="1"/>
  <c r="L68" i="16"/>
  <c r="C68" i="16" s="1" a="1"/>
  <c r="C68" i="16" s="1"/>
  <c r="L67" i="16"/>
  <c r="C67" i="16" s="1" a="1"/>
  <c r="C67" i="16" s="1"/>
  <c r="L66" i="16"/>
  <c r="C66" i="16" s="1" a="1"/>
  <c r="C66" i="16" s="1"/>
  <c r="L65" i="16"/>
  <c r="L63" i="16"/>
  <c r="C63" i="16" s="1" a="1"/>
  <c r="C63" i="16" s="1"/>
  <c r="L62" i="16"/>
  <c r="C62" i="16" s="1" a="1"/>
  <c r="C62" i="16" s="1"/>
  <c r="L61" i="16"/>
  <c r="C61" i="16" s="1" a="1"/>
  <c r="C61" i="16" s="1"/>
  <c r="L60" i="16"/>
  <c r="C60" i="16" s="1" a="1"/>
  <c r="C60" i="16" s="1"/>
  <c r="L59" i="16"/>
  <c r="L58" i="16"/>
  <c r="C58" i="16" s="1" a="1"/>
  <c r="C58" i="16" s="1"/>
  <c r="L57" i="16"/>
  <c r="C57" i="16" s="1" a="1"/>
  <c r="C57" i="16" s="1"/>
  <c r="L56" i="16"/>
  <c r="C56" i="16" s="1" a="1"/>
  <c r="C56" i="16" s="1"/>
  <c r="L55" i="16"/>
  <c r="C55" i="16" s="1" a="1"/>
  <c r="C55" i="16" s="1"/>
  <c r="N55" i="16" s="1"/>
  <c r="U55" i="16" s="1"/>
  <c r="L54" i="16"/>
  <c r="C54" i="16" s="1" a="1"/>
  <c r="C54" i="16" s="1"/>
  <c r="L53" i="16"/>
  <c r="L52" i="16"/>
  <c r="C52" i="16" s="1" a="1"/>
  <c r="C52" i="16" s="1"/>
  <c r="L51" i="16"/>
  <c r="C51" i="16" s="1" a="1"/>
  <c r="C51" i="16" s="1"/>
  <c r="L49" i="16"/>
  <c r="C49" i="16" s="1" a="1"/>
  <c r="C49" i="16" s="1"/>
  <c r="L48" i="16"/>
  <c r="C48" i="16" s="1" a="1"/>
  <c r="C48" i="16" s="1"/>
  <c r="L47" i="16"/>
  <c r="L46" i="16"/>
  <c r="L44" i="16"/>
  <c r="C44" i="16" s="1" a="1"/>
  <c r="C44" i="16" s="1"/>
  <c r="L43" i="16"/>
  <c r="L42" i="16"/>
  <c r="C42" i="16" s="1" a="1"/>
  <c r="C42" i="16" s="1"/>
  <c r="L41" i="16"/>
  <c r="C41" i="16" s="1" a="1"/>
  <c r="C41" i="16" s="1"/>
  <c r="L40" i="16"/>
  <c r="L38" i="16"/>
  <c r="C38" i="16" s="1" a="1"/>
  <c r="C38" i="16" s="1"/>
  <c r="L37" i="16"/>
  <c r="C37" i="16" s="1" a="1"/>
  <c r="C37" i="16" s="1"/>
  <c r="L36" i="16"/>
  <c r="C36" i="16" s="1" a="1"/>
  <c r="C36" i="16" s="1"/>
  <c r="L35" i="16"/>
  <c r="C35" i="16" s="1" a="1"/>
  <c r="C35" i="16" s="1"/>
  <c r="L34" i="16"/>
  <c r="L32" i="16"/>
  <c r="C32" i="16" s="1" a="1"/>
  <c r="C32" i="16" s="1"/>
  <c r="L31" i="16"/>
  <c r="C31" i="16" s="1" a="1"/>
  <c r="C31" i="16" s="1"/>
  <c r="L30" i="16"/>
  <c r="C30" i="16" s="1" a="1"/>
  <c r="C30" i="16" s="1"/>
  <c r="L29" i="16"/>
  <c r="C29" i="16" s="1" a="1"/>
  <c r="C29" i="16" s="1"/>
  <c r="L28" i="16"/>
  <c r="L27" i="16"/>
  <c r="C27" i="16" s="1" a="1"/>
  <c r="C27" i="16" s="1"/>
  <c r="L26" i="16"/>
  <c r="C26" i="16" s="1" a="1"/>
  <c r="C26" i="16" s="1"/>
  <c r="L25" i="16"/>
  <c r="C25" i="16" s="1" a="1"/>
  <c r="C25" i="16" s="1"/>
  <c r="L24" i="16"/>
  <c r="C24" i="16" s="1" a="1"/>
  <c r="C24" i="16" s="1"/>
  <c r="L23" i="16"/>
  <c r="C23" i="16" s="1" a="1"/>
  <c r="C23" i="16" s="1"/>
  <c r="N23" i="16" s="1"/>
  <c r="U23" i="16" s="1"/>
  <c r="L22" i="16"/>
  <c r="L21" i="16"/>
  <c r="C21" i="16" s="1" a="1"/>
  <c r="C21" i="16" s="1"/>
  <c r="L14" i="16"/>
  <c r="C14" i="16" s="1" a="1"/>
  <c r="C14" i="16" s="1"/>
  <c r="L13" i="16"/>
  <c r="C13" i="16" s="1" a="1"/>
  <c r="C13" i="16" s="1"/>
  <c r="L8" i="16"/>
  <c r="C8" i="16" a="1"/>
  <c r="C8" i="16" s="1"/>
  <c r="C303" i="16" a="1"/>
  <c r="C303" i="16" s="1"/>
  <c r="C297" i="16" a="1"/>
  <c r="C297" i="16" s="1"/>
  <c r="C296" i="16" a="1"/>
  <c r="C296" i="16" s="1"/>
  <c r="C291" i="16" a="1"/>
  <c r="C291" i="16" s="1"/>
  <c r="C285" i="16" a="1"/>
  <c r="C285" i="16" s="1"/>
  <c r="C284" i="16" a="1"/>
  <c r="C284" i="16" s="1"/>
  <c r="L281" i="16"/>
  <c r="C277" i="16" a="1"/>
  <c r="C277" i="16" s="1"/>
  <c r="C270" i="16" a="1"/>
  <c r="C270" i="16" s="1"/>
  <c r="C264" i="16" a="1"/>
  <c r="C264" i="16" s="1"/>
  <c r="C258" i="16" a="1"/>
  <c r="C258" i="16" s="1"/>
  <c r="C252" i="16" a="1"/>
  <c r="C252" i="16" s="1"/>
  <c r="C246" i="16" a="1"/>
  <c r="C246" i="16" s="1"/>
  <c r="C240" i="16" a="1"/>
  <c r="C240" i="16" s="1"/>
  <c r="C234" i="16" a="1"/>
  <c r="C234" i="16" s="1"/>
  <c r="C227" i="16" a="1"/>
  <c r="C227" i="16" s="1"/>
  <c r="C226" i="16" a="1"/>
  <c r="C226" i="16" s="1"/>
  <c r="C225" i="16" a="1"/>
  <c r="C225" i="16" s="1"/>
  <c r="C223" i="16" a="1"/>
  <c r="C223" i="16" s="1"/>
  <c r="C221" i="16" a="1"/>
  <c r="C221" i="16" s="1"/>
  <c r="C215" i="16" a="1"/>
  <c r="C215" i="16" s="1"/>
  <c r="C209" i="16" a="1"/>
  <c r="C209" i="16" s="1"/>
  <c r="C208" i="16" a="1"/>
  <c r="C208" i="16" s="1"/>
  <c r="C207" i="16" a="1"/>
  <c r="C207" i="16" s="1"/>
  <c r="C205" i="16" a="1"/>
  <c r="C205" i="16" s="1"/>
  <c r="C203" i="16" a="1"/>
  <c r="C203" i="16" s="1"/>
  <c r="C167" i="16" a="1"/>
  <c r="C167" i="16" s="1"/>
  <c r="C161" i="16" a="1"/>
  <c r="C161" i="16" s="1"/>
  <c r="C149" i="16" a="1"/>
  <c r="C149" i="16" s="1"/>
  <c r="L143" i="16"/>
  <c r="C143" i="16" s="1" a="1"/>
  <c r="C143" i="16" s="1"/>
  <c r="C131" i="16" a="1"/>
  <c r="C131" i="16" s="1"/>
  <c r="L119" i="16"/>
  <c r="C119" i="16" s="1" a="1"/>
  <c r="C119" i="16" s="1"/>
  <c r="C113" i="16" a="1"/>
  <c r="C113" i="16" s="1"/>
  <c r="C112" i="16" a="1"/>
  <c r="C112" i="16" s="1"/>
  <c r="C107" i="16" a="1"/>
  <c r="C107" i="16" s="1"/>
  <c r="C101" i="16" a="1"/>
  <c r="C101" i="16" s="1"/>
  <c r="C95" i="16" a="1"/>
  <c r="C95" i="16" s="1"/>
  <c r="C89" i="16" a="1"/>
  <c r="C89" i="16" s="1"/>
  <c r="C76" i="16" a="1"/>
  <c r="C76" i="16" s="1"/>
  <c r="C64" i="16" a="1"/>
  <c r="C64" i="16" s="1"/>
  <c r="L45" i="16"/>
  <c r="C45" i="16" s="1" a="1"/>
  <c r="C45" i="16" s="1"/>
  <c r="L39" i="16"/>
  <c r="C39" i="16" s="1" a="1"/>
  <c r="C39" i="16" s="1"/>
  <c r="C33" i="16" a="1"/>
  <c r="C33" i="16" s="1"/>
  <c r="S224" i="16"/>
  <c r="B430" i="16"/>
  <c r="B424" i="16"/>
  <c r="C424" i="16" s="1" a="1"/>
  <c r="C424" i="16" s="1"/>
  <c r="B418" i="16"/>
  <c r="C418" i="16" s="1" a="1"/>
  <c r="C418" i="16" s="1"/>
  <c r="B412" i="16"/>
  <c r="B406" i="16"/>
  <c r="C406" i="16" s="1" a="1"/>
  <c r="C406" i="16" s="1"/>
  <c r="B400" i="16"/>
  <c r="C400" i="16" s="1" a="1"/>
  <c r="C400" i="16" s="1"/>
  <c r="B394" i="16"/>
  <c r="C394" i="16" s="1" a="1"/>
  <c r="C394" i="16" s="1"/>
  <c r="B388" i="16"/>
  <c r="C388" i="16" s="1" a="1"/>
  <c r="C388" i="16" s="1"/>
  <c r="B382" i="16"/>
  <c r="C382" i="16" s="1" a="1"/>
  <c r="C382" i="16" s="1"/>
  <c r="B376" i="16"/>
  <c r="S376" i="16" s="1"/>
  <c r="B370" i="16"/>
  <c r="S370" i="16" s="1"/>
  <c r="B364" i="16"/>
  <c r="C364" i="16" s="1" a="1"/>
  <c r="C364" i="16" s="1"/>
  <c r="B358" i="16"/>
  <c r="C358" i="16" s="1" a="1"/>
  <c r="C358" i="16" s="1"/>
  <c r="B352" i="16"/>
  <c r="C352" i="16" s="1" a="1"/>
  <c r="C352" i="16" s="1"/>
  <c r="B346" i="16"/>
  <c r="C346" i="16" s="1" a="1"/>
  <c r="C346" i="16" s="1"/>
  <c r="B340" i="16"/>
  <c r="S340" i="16" s="1"/>
  <c r="B334" i="16"/>
  <c r="C334" i="16" s="1" a="1"/>
  <c r="C334" i="16" s="1"/>
  <c r="B328" i="16"/>
  <c r="C328" i="16" s="1" a="1"/>
  <c r="C328" i="16" s="1"/>
  <c r="B322" i="16"/>
  <c r="S322" i="16" s="1"/>
  <c r="B316" i="16"/>
  <c r="B310" i="16"/>
  <c r="S310" i="16" s="1"/>
  <c r="B304" i="16"/>
  <c r="S304" i="16" s="1"/>
  <c r="B298" i="16"/>
  <c r="B292" i="16"/>
  <c r="S292" i="16" s="1"/>
  <c r="S286" i="16"/>
  <c r="B278" i="16"/>
  <c r="B265" i="16"/>
  <c r="S265" i="16" s="1"/>
  <c r="B259" i="16"/>
  <c r="S259" i="16" s="1"/>
  <c r="B253" i="16"/>
  <c r="S253" i="16" s="1"/>
  <c r="B247" i="16"/>
  <c r="S247" i="16" s="1"/>
  <c r="B241" i="16"/>
  <c r="B235" i="16"/>
  <c r="S235" i="16" s="1"/>
  <c r="B229" i="16"/>
  <c r="C229" i="16" s="1" a="1"/>
  <c r="C229" i="16" s="1"/>
  <c r="B222" i="16"/>
  <c r="S222" i="16" s="1"/>
  <c r="B216" i="16"/>
  <c r="S216" i="16" s="1"/>
  <c r="B210" i="16"/>
  <c r="B204" i="16"/>
  <c r="B198" i="16"/>
  <c r="S198" i="16" s="1"/>
  <c r="B192" i="16"/>
  <c r="B180" i="16"/>
  <c r="S180" i="16" s="1"/>
  <c r="B132" i="16"/>
  <c r="S132" i="16" s="1"/>
  <c r="B138" i="16"/>
  <c r="B144" i="16"/>
  <c r="S144" i="16" s="1"/>
  <c r="B150" i="16"/>
  <c r="S150" i="16" s="1"/>
  <c r="B156" i="16"/>
  <c r="S156" i="16" s="1"/>
  <c r="B162" i="16"/>
  <c r="B168" i="16"/>
  <c r="S168" i="16" s="1"/>
  <c r="B126" i="16"/>
  <c r="S126" i="16" s="1"/>
  <c r="B120" i="16"/>
  <c r="S120" i="16" s="1"/>
  <c r="B83" i="16"/>
  <c r="B90" i="16"/>
  <c r="S90" i="16" s="1"/>
  <c r="B96" i="16"/>
  <c r="S96" i="16" s="1"/>
  <c r="B102" i="16"/>
  <c r="S102" i="16" s="1"/>
  <c r="B108" i="16"/>
  <c r="S108" i="16" s="1"/>
  <c r="B114" i="16"/>
  <c r="S114" i="16" s="1"/>
  <c r="B77" i="16"/>
  <c r="B71" i="16"/>
  <c r="B65" i="16"/>
  <c r="S65" i="16" s="1"/>
  <c r="B59" i="16"/>
  <c r="S59" i="16" s="1"/>
  <c r="B53" i="16"/>
  <c r="S53" i="16" s="1"/>
  <c r="B46" i="16"/>
  <c r="B40" i="16"/>
  <c r="S40" i="16" s="1"/>
  <c r="B34" i="16"/>
  <c r="B28" i="16"/>
  <c r="S28" i="16" s="1"/>
  <c r="B15" i="16"/>
  <c r="S15" i="16" s="1"/>
  <c r="B9" i="16"/>
  <c r="S9" i="16" s="1"/>
  <c r="S230" i="16"/>
  <c r="S170" i="16"/>
  <c r="S103" i="16"/>
  <c r="A102" i="16"/>
  <c r="C429" i="16" a="1"/>
  <c r="C429" i="16" s="1"/>
  <c r="C423" i="16" a="1"/>
  <c r="C423" i="16" s="1"/>
  <c r="C422" i="16" a="1"/>
  <c r="C422" i="16" s="1"/>
  <c r="C421" i="16" a="1"/>
  <c r="C421" i="16" s="1"/>
  <c r="C420" i="16" a="1"/>
  <c r="C420" i="16" s="1"/>
  <c r="C419" i="16" a="1"/>
  <c r="C419" i="16" s="1"/>
  <c r="C417" i="16" a="1"/>
  <c r="C417" i="16" s="1"/>
  <c r="C416" i="16" a="1"/>
  <c r="C416" i="16" s="1"/>
  <c r="C415" i="16" a="1"/>
  <c r="C415" i="16" s="1"/>
  <c r="C414" i="16" a="1"/>
  <c r="C414" i="16" s="1"/>
  <c r="C413" i="16" a="1"/>
  <c r="C413" i="16" s="1"/>
  <c r="C411" i="16" a="1"/>
  <c r="C411" i="16" s="1"/>
  <c r="C410" i="16" a="1"/>
  <c r="C410" i="16" s="1"/>
  <c r="C409" i="16" a="1"/>
  <c r="C409" i="16" s="1"/>
  <c r="C408" i="16" a="1"/>
  <c r="C408" i="16" s="1"/>
  <c r="C407" i="16" a="1"/>
  <c r="C407" i="16" s="1"/>
  <c r="C405" i="16" a="1"/>
  <c r="C405" i="16" s="1"/>
  <c r="C404" i="16" a="1"/>
  <c r="C404" i="16" s="1"/>
  <c r="C403" i="16" a="1"/>
  <c r="C403" i="16" s="1"/>
  <c r="C402" i="16" a="1"/>
  <c r="C402" i="16" s="1"/>
  <c r="C401" i="16" a="1"/>
  <c r="C401" i="16" s="1"/>
  <c r="C399" i="16" a="1"/>
  <c r="C399" i="16" s="1"/>
  <c r="C393" i="16" a="1"/>
  <c r="C393" i="16" s="1"/>
  <c r="C392" i="16" a="1"/>
  <c r="C392" i="16" s="1"/>
  <c r="C391" i="16" a="1"/>
  <c r="C391" i="16" s="1"/>
  <c r="C390" i="16" a="1"/>
  <c r="C390" i="16" s="1"/>
  <c r="C389" i="16" a="1"/>
  <c r="C389" i="16" s="1"/>
  <c r="C387" i="16" a="1"/>
  <c r="C387" i="16" s="1"/>
  <c r="C381" i="16" a="1"/>
  <c r="C381" i="16" s="1"/>
  <c r="C380" i="16" a="1"/>
  <c r="C380" i="16" s="1"/>
  <c r="C379" i="16" a="1"/>
  <c r="C379" i="16" s="1"/>
  <c r="C378" i="16" a="1"/>
  <c r="C378" i="16" s="1"/>
  <c r="C377" i="16" a="1"/>
  <c r="C377" i="16" s="1"/>
  <c r="C375" i="16" a="1"/>
  <c r="C375" i="16" s="1"/>
  <c r="C374" i="16" a="1"/>
  <c r="C374" i="16" s="1"/>
  <c r="C373" i="16" a="1"/>
  <c r="C373" i="16" s="1"/>
  <c r="C372" i="16" a="1"/>
  <c r="C372" i="16" s="1"/>
  <c r="C371" i="16" a="1"/>
  <c r="C371" i="16" s="1"/>
  <c r="C369" i="16" a="1"/>
  <c r="C369" i="16" s="1"/>
  <c r="C368" i="16" a="1"/>
  <c r="C368" i="16" s="1"/>
  <c r="C367" i="16" a="1"/>
  <c r="C367" i="16" s="1"/>
  <c r="C366" i="16" a="1"/>
  <c r="C366" i="16" s="1"/>
  <c r="C365" i="16" a="1"/>
  <c r="C365" i="16" s="1"/>
  <c r="C363" i="16" a="1"/>
  <c r="C363" i="16" s="1"/>
  <c r="C362" i="16" a="1"/>
  <c r="C362" i="16" s="1"/>
  <c r="C361" i="16" a="1"/>
  <c r="C361" i="16" s="1"/>
  <c r="C360" i="16" a="1"/>
  <c r="C360" i="16" s="1"/>
  <c r="C359" i="16" a="1"/>
  <c r="C359" i="16" s="1"/>
  <c r="C357" i="16" a="1"/>
  <c r="C357" i="16" s="1"/>
  <c r="C356" i="16" a="1"/>
  <c r="C356" i="16" s="1"/>
  <c r="C355" i="16" a="1"/>
  <c r="C355" i="16" s="1"/>
  <c r="C354" i="16" a="1"/>
  <c r="C354" i="16" s="1"/>
  <c r="C353" i="16" a="1"/>
  <c r="C353" i="16" s="1"/>
  <c r="C351" i="16" a="1"/>
  <c r="C351" i="16" s="1"/>
  <c r="C350" i="16" a="1"/>
  <c r="C350" i="16"/>
  <c r="C349" i="16" a="1"/>
  <c r="C349" i="16" s="1"/>
  <c r="C348" i="16" a="1"/>
  <c r="C348" i="16" s="1"/>
  <c r="C347" i="16" a="1"/>
  <c r="C347" i="16" s="1"/>
  <c r="C345" i="16" a="1"/>
  <c r="C345" i="16" s="1"/>
  <c r="C344" i="16" a="1"/>
  <c r="C344" i="16" s="1"/>
  <c r="C343" i="16" a="1"/>
  <c r="C343" i="16" s="1"/>
  <c r="C342" i="16" a="1"/>
  <c r="C342" i="16" s="1"/>
  <c r="C341" i="16" a="1"/>
  <c r="C341" i="16" s="1"/>
  <c r="C339" i="16" a="1"/>
  <c r="C339" i="16" s="1"/>
  <c r="C338" i="16" a="1"/>
  <c r="C338" i="16" s="1"/>
  <c r="C337" i="16" a="1"/>
  <c r="C337" i="16" s="1"/>
  <c r="C336" i="16" a="1"/>
  <c r="C336" i="16" s="1"/>
  <c r="C335" i="16" a="1"/>
  <c r="C335" i="16" s="1"/>
  <c r="C333" i="16" a="1"/>
  <c r="C333" i="16" s="1"/>
  <c r="C331" i="16" a="1"/>
  <c r="C331" i="16" s="1"/>
  <c r="C327" i="16" a="1"/>
  <c r="C327" i="16" s="1"/>
  <c r="C326" i="16" a="1"/>
  <c r="C326" i="16" s="1"/>
  <c r="C325" i="16" a="1"/>
  <c r="C325" i="16" s="1"/>
  <c r="C324" i="16" a="1"/>
  <c r="C324" i="16" s="1"/>
  <c r="C323" i="16" a="1"/>
  <c r="C323" i="16"/>
  <c r="C321" i="16" a="1"/>
  <c r="C321" i="16" s="1"/>
  <c r="C320" i="16" a="1"/>
  <c r="C320" i="16" s="1"/>
  <c r="C319" i="16" a="1"/>
  <c r="C319" i="16" s="1"/>
  <c r="L317" i="16"/>
  <c r="C317" i="16" a="1"/>
  <c r="C317" i="16" s="1"/>
  <c r="L430" i="16"/>
  <c r="L428" i="16"/>
  <c r="C428" i="16" a="1"/>
  <c r="C428" i="16" s="1"/>
  <c r="L427" i="16"/>
  <c r="C427" i="16" a="1"/>
  <c r="C427" i="16" s="1"/>
  <c r="L426" i="16"/>
  <c r="C426" i="16" a="1"/>
  <c r="C426" i="16" s="1"/>
  <c r="L425" i="16"/>
  <c r="C425" i="16" a="1"/>
  <c r="C425" i="16" s="1"/>
  <c r="L400" i="16"/>
  <c r="L398" i="16"/>
  <c r="L397" i="16"/>
  <c r="L396" i="16"/>
  <c r="C396" i="16" a="1"/>
  <c r="C396" i="16" s="1"/>
  <c r="L395" i="16"/>
  <c r="L388" i="16"/>
  <c r="L386" i="16"/>
  <c r="L385" i="16"/>
  <c r="L384" i="16"/>
  <c r="C384" i="16" a="1"/>
  <c r="C384" i="16" s="1"/>
  <c r="L383" i="16"/>
  <c r="L334" i="16"/>
  <c r="L332" i="16"/>
  <c r="C332" i="16" a="1"/>
  <c r="C332" i="16" s="1"/>
  <c r="L331" i="16"/>
  <c r="L330" i="16"/>
  <c r="L329" i="16"/>
  <c r="L286" i="16"/>
  <c r="L285" i="16"/>
  <c r="L284" i="16"/>
  <c r="L283" i="16"/>
  <c r="C283" i="16" a="1"/>
  <c r="C283" i="16" s="1"/>
  <c r="L279" i="16"/>
  <c r="L251" i="16"/>
  <c r="C251" i="16" s="1" a="1"/>
  <c r="C251" i="16" s="1"/>
  <c r="L215" i="16"/>
  <c r="L167" i="16"/>
  <c r="L125" i="16"/>
  <c r="L101" i="16"/>
  <c r="S100" i="16"/>
  <c r="A22" i="16"/>
  <c r="A46" i="16"/>
  <c r="A65" i="16"/>
  <c r="A71" i="16"/>
  <c r="A77" i="16"/>
  <c r="A83" i="16"/>
  <c r="A90" i="16"/>
  <c r="A96" i="16"/>
  <c r="A174" i="16"/>
  <c r="A168" i="16"/>
  <c r="A162" i="16"/>
  <c r="A156" i="16"/>
  <c r="A150" i="16"/>
  <c r="A144" i="16"/>
  <c r="A138" i="16"/>
  <c r="A132" i="16"/>
  <c r="A126" i="16"/>
  <c r="A120" i="16"/>
  <c r="A114" i="16"/>
  <c r="A108" i="16"/>
  <c r="A335" i="16"/>
  <c r="A424" i="16"/>
  <c r="A418" i="16"/>
  <c r="A412" i="16"/>
  <c r="A406" i="16"/>
  <c r="A400" i="16"/>
  <c r="A394" i="16"/>
  <c r="A388" i="16"/>
  <c r="A334" i="16"/>
  <c r="A328" i="16"/>
  <c r="A322" i="16"/>
  <c r="A316" i="16"/>
  <c r="A310" i="16"/>
  <c r="A298" i="16"/>
  <c r="A292" i="16"/>
  <c r="A272" i="16"/>
  <c r="A265" i="16"/>
  <c r="A259" i="16"/>
  <c r="A253" i="16"/>
  <c r="A247" i="16"/>
  <c r="A241" i="16"/>
  <c r="A235" i="16"/>
  <c r="A204" i="16"/>
  <c r="A198" i="16"/>
  <c r="A192" i="16"/>
  <c r="A180" i="16"/>
  <c r="A40" i="16"/>
  <c r="A34" i="16"/>
  <c r="S99" i="16"/>
  <c r="S98" i="16"/>
  <c r="S12" i="16"/>
  <c r="B1" i="22"/>
  <c r="B1" i="21"/>
  <c r="L318" i="16"/>
  <c r="C318" i="16" s="1" a="1"/>
  <c r="C318" i="16" s="1"/>
  <c r="S262" i="16"/>
  <c r="A9" i="16"/>
  <c r="A15" i="16"/>
  <c r="A28" i="16"/>
  <c r="A53" i="16"/>
  <c r="A59" i="16"/>
  <c r="A186" i="16"/>
  <c r="A210" i="16"/>
  <c r="A216" i="16"/>
  <c r="A229" i="16"/>
  <c r="S5" i="16"/>
  <c r="S6" i="16"/>
  <c r="S7" i="16"/>
  <c r="S8" i="16"/>
  <c r="S10" i="16"/>
  <c r="S11" i="16"/>
  <c r="S13" i="16"/>
  <c r="S14" i="16"/>
  <c r="S16" i="16"/>
  <c r="S17" i="16"/>
  <c r="S18" i="16"/>
  <c r="S19" i="16"/>
  <c r="S21" i="16"/>
  <c r="S23" i="16"/>
  <c r="S24" i="16"/>
  <c r="S25" i="16"/>
  <c r="S26" i="16"/>
  <c r="S27" i="16"/>
  <c r="S29" i="16"/>
  <c r="S30" i="16"/>
  <c r="S31" i="16"/>
  <c r="S32" i="16"/>
  <c r="S33" i="16"/>
  <c r="S35" i="16"/>
  <c r="S36" i="16"/>
  <c r="S37" i="16"/>
  <c r="S38" i="16"/>
  <c r="S39" i="16"/>
  <c r="S41" i="16"/>
  <c r="S42" i="16"/>
  <c r="S43" i="16"/>
  <c r="S44" i="16"/>
  <c r="S45" i="16"/>
  <c r="S47" i="16"/>
  <c r="S48" i="16"/>
  <c r="S49" i="16"/>
  <c r="S51" i="16"/>
  <c r="S52" i="16"/>
  <c r="S54" i="16"/>
  <c r="S55" i="16"/>
  <c r="S56" i="16"/>
  <c r="S57" i="16"/>
  <c r="S58" i="16"/>
  <c r="S60" i="16"/>
  <c r="S61" i="16"/>
  <c r="S62" i="16"/>
  <c r="S63" i="16"/>
  <c r="S64" i="16"/>
  <c r="S66" i="16"/>
  <c r="S67" i="16"/>
  <c r="S68" i="16"/>
  <c r="S69" i="16"/>
  <c r="S70" i="16"/>
  <c r="S72" i="16"/>
  <c r="S73" i="16"/>
  <c r="S74" i="16"/>
  <c r="S75" i="16"/>
  <c r="S76" i="16"/>
  <c r="S78" i="16"/>
  <c r="S79" i="16"/>
  <c r="S80" i="16"/>
  <c r="S81" i="16"/>
  <c r="S82" i="16"/>
  <c r="S84" i="16"/>
  <c r="S86" i="16"/>
  <c r="S87" i="16"/>
  <c r="S88" i="16"/>
  <c r="S89" i="16"/>
  <c r="S91" i="16"/>
  <c r="S92" i="16"/>
  <c r="S93" i="16"/>
  <c r="S94" i="16"/>
  <c r="S95" i="16"/>
  <c r="S97" i="16"/>
  <c r="S101" i="16"/>
  <c r="S104" i="16"/>
  <c r="S105" i="16"/>
  <c r="S106" i="16"/>
  <c r="S107" i="16"/>
  <c r="S109" i="16"/>
  <c r="S110" i="16"/>
  <c r="S111" i="16"/>
  <c r="S112" i="16"/>
  <c r="S113" i="16"/>
  <c r="S115" i="16"/>
  <c r="S116" i="16"/>
  <c r="S117" i="16"/>
  <c r="S118" i="16"/>
  <c r="S119" i="16"/>
  <c r="S121" i="16"/>
  <c r="S122" i="16"/>
  <c r="S123" i="16"/>
  <c r="S124" i="16"/>
  <c r="S125" i="16"/>
  <c r="S127" i="16"/>
  <c r="S128" i="16"/>
  <c r="S129" i="16"/>
  <c r="S130" i="16"/>
  <c r="S131" i="16"/>
  <c r="S133" i="16"/>
  <c r="S134" i="16"/>
  <c r="S135" i="16"/>
  <c r="S136" i="16"/>
  <c r="S137" i="16"/>
  <c r="S139" i="16"/>
  <c r="S140" i="16"/>
  <c r="S141" i="16"/>
  <c r="S142" i="16"/>
  <c r="S143" i="16"/>
  <c r="S145" i="16"/>
  <c r="S146" i="16"/>
  <c r="S147" i="16"/>
  <c r="S148" i="16"/>
  <c r="S149" i="16"/>
  <c r="S151" i="16"/>
  <c r="S152" i="16"/>
  <c r="S153" i="16"/>
  <c r="S154" i="16"/>
  <c r="S155" i="16"/>
  <c r="S157" i="16"/>
  <c r="S158" i="16"/>
  <c r="S159" i="16"/>
  <c r="S160" i="16"/>
  <c r="S161" i="16"/>
  <c r="S163" i="16"/>
  <c r="S164" i="16"/>
  <c r="S165" i="16"/>
  <c r="S166" i="16"/>
  <c r="S167" i="16"/>
  <c r="S169" i="16"/>
  <c r="S171" i="16"/>
  <c r="S172" i="16"/>
  <c r="S173" i="16"/>
  <c r="S175" i="16"/>
  <c r="S176" i="16"/>
  <c r="S177" i="16"/>
  <c r="S178" i="16"/>
  <c r="S181" i="16"/>
  <c r="S182" i="16"/>
  <c r="S184" i="16"/>
  <c r="S185" i="16"/>
  <c r="S187" i="16"/>
  <c r="S188" i="16"/>
  <c r="S189" i="16"/>
  <c r="S191" i="16"/>
  <c r="S193" i="16"/>
  <c r="S194" i="16"/>
  <c r="S195" i="16"/>
  <c r="S196" i="16"/>
  <c r="S197" i="16"/>
  <c r="S199" i="16"/>
  <c r="S200" i="16"/>
  <c r="S201" i="16"/>
  <c r="S202" i="16"/>
  <c r="S203" i="16"/>
  <c r="S205" i="16"/>
  <c r="S206" i="16"/>
  <c r="S207" i="16"/>
  <c r="S208" i="16"/>
  <c r="S209" i="16"/>
  <c r="S211" i="16"/>
  <c r="S212" i="16"/>
  <c r="S213" i="16"/>
  <c r="S214" i="16"/>
  <c r="S215" i="16"/>
  <c r="S217" i="16"/>
  <c r="S218" i="16"/>
  <c r="S219" i="16"/>
  <c r="S220" i="16"/>
  <c r="S221" i="16"/>
  <c r="S223" i="16"/>
  <c r="S225" i="16"/>
  <c r="S226" i="16"/>
  <c r="S227" i="16"/>
  <c r="S228" i="16"/>
  <c r="S231" i="16"/>
  <c r="S232" i="16"/>
  <c r="S233" i="16"/>
  <c r="S234" i="16"/>
  <c r="S236" i="16"/>
  <c r="S237" i="16"/>
  <c r="S238" i="16"/>
  <c r="S239" i="16"/>
  <c r="S240" i="16"/>
  <c r="S242" i="16"/>
  <c r="S243" i="16"/>
  <c r="S244" i="16"/>
  <c r="S246" i="16"/>
  <c r="S248" i="16"/>
  <c r="S249" i="16"/>
  <c r="S250" i="16"/>
  <c r="S251" i="16"/>
  <c r="S252" i="16"/>
  <c r="S254" i="16"/>
  <c r="S255" i="16"/>
  <c r="S256" i="16"/>
  <c r="S257" i="16"/>
  <c r="S258" i="16"/>
  <c r="S260" i="16"/>
  <c r="S261" i="16"/>
  <c r="A430" i="16"/>
  <c r="A382" i="16"/>
  <c r="A304" i="16"/>
  <c r="A278" i="16"/>
  <c r="A286" i="16"/>
  <c r="L399" i="16"/>
  <c r="L342" i="16"/>
  <c r="L335" i="16"/>
  <c r="L297" i="16"/>
  <c r="L296" i="16"/>
  <c r="L266" i="16"/>
  <c r="C266" i="16" a="1"/>
  <c r="C266" i="16" s="1"/>
  <c r="E1" i="22"/>
  <c r="E1" i="21"/>
  <c r="S263" i="16"/>
  <c r="S264" i="16"/>
  <c r="S266" i="16"/>
  <c r="S267" i="16"/>
  <c r="S269" i="16"/>
  <c r="S270" i="16"/>
  <c r="S271" i="16"/>
  <c r="S273" i="16"/>
  <c r="S274" i="16"/>
  <c r="S275" i="16"/>
  <c r="S276" i="16"/>
  <c r="S277" i="16"/>
  <c r="S279" i="16"/>
  <c r="S281" i="16"/>
  <c r="S283" i="16"/>
  <c r="S284" i="16"/>
  <c r="S285" i="16"/>
  <c r="S287" i="16"/>
  <c r="S288" i="16"/>
  <c r="S289" i="16"/>
  <c r="S290" i="16"/>
  <c r="S291" i="16"/>
  <c r="S293" i="16"/>
  <c r="S294" i="16"/>
  <c r="S295" i="16"/>
  <c r="S296" i="16"/>
  <c r="O296" i="16" s="1"/>
  <c r="P296" i="16" s="1"/>
  <c r="S297" i="16"/>
  <c r="N297" i="16" s="1"/>
  <c r="S299" i="16"/>
  <c r="S300" i="16"/>
  <c r="S301" i="16"/>
  <c r="S302" i="16"/>
  <c r="S303" i="16"/>
  <c r="S305" i="16"/>
  <c r="S306" i="16"/>
  <c r="S307" i="16"/>
  <c r="S308" i="16"/>
  <c r="S309" i="16"/>
  <c r="S311" i="16"/>
  <c r="N311" i="16" s="1"/>
  <c r="U311" i="16" s="1"/>
  <c r="S312" i="16"/>
  <c r="S313" i="16"/>
  <c r="S314" i="16"/>
  <c r="S315" i="16"/>
  <c r="S317" i="16"/>
  <c r="S318" i="16"/>
  <c r="S319" i="16"/>
  <c r="S320" i="16"/>
  <c r="S321" i="16"/>
  <c r="S323" i="16"/>
  <c r="S324" i="16"/>
  <c r="S325" i="16"/>
  <c r="S326" i="16"/>
  <c r="S327" i="16"/>
  <c r="S329" i="16"/>
  <c r="S330" i="16"/>
  <c r="S331" i="16"/>
  <c r="S332" i="16"/>
  <c r="S333" i="16"/>
  <c r="S335" i="16"/>
  <c r="S336" i="16"/>
  <c r="S337" i="16"/>
  <c r="S338" i="16"/>
  <c r="S339" i="16"/>
  <c r="S341" i="16"/>
  <c r="S342" i="16"/>
  <c r="S343" i="16"/>
  <c r="S344" i="16"/>
  <c r="S345" i="16"/>
  <c r="S347" i="16"/>
  <c r="S348" i="16"/>
  <c r="S349" i="16"/>
  <c r="S350" i="16"/>
  <c r="S351" i="16"/>
  <c r="S353" i="16"/>
  <c r="S354" i="16"/>
  <c r="S355" i="16"/>
  <c r="S356" i="16"/>
  <c r="S357" i="16"/>
  <c r="S359" i="16"/>
  <c r="S360" i="16"/>
  <c r="S361" i="16"/>
  <c r="S362" i="16"/>
  <c r="S363" i="16"/>
  <c r="S365" i="16"/>
  <c r="S366" i="16"/>
  <c r="S367" i="16"/>
  <c r="S368" i="16"/>
  <c r="S369" i="16"/>
  <c r="S371" i="16"/>
  <c r="S372" i="16"/>
  <c r="S373" i="16"/>
  <c r="S374" i="16"/>
  <c r="S375" i="16"/>
  <c r="S377" i="16"/>
  <c r="S378" i="16"/>
  <c r="S379" i="16"/>
  <c r="S380" i="16"/>
  <c r="S381" i="16"/>
  <c r="S383" i="16"/>
  <c r="S384" i="16"/>
  <c r="S385" i="16"/>
  <c r="S386" i="16"/>
  <c r="S387" i="16"/>
  <c r="S389" i="16"/>
  <c r="S390" i="16"/>
  <c r="S391" i="16"/>
  <c r="S392" i="16"/>
  <c r="S393" i="16"/>
  <c r="S395" i="16"/>
  <c r="S396" i="16"/>
  <c r="S397" i="16"/>
  <c r="S398" i="16"/>
  <c r="S399" i="16"/>
  <c r="S401" i="16"/>
  <c r="S402" i="16"/>
  <c r="S403" i="16"/>
  <c r="S404" i="16"/>
  <c r="S405" i="16"/>
  <c r="S407" i="16"/>
  <c r="S408" i="16"/>
  <c r="S409" i="16"/>
  <c r="S410" i="16"/>
  <c r="S411" i="16"/>
  <c r="S413" i="16"/>
  <c r="S414" i="16"/>
  <c r="S415" i="16"/>
  <c r="S416" i="16"/>
  <c r="S417" i="16"/>
  <c r="S419" i="16"/>
  <c r="S420" i="16"/>
  <c r="S421" i="16"/>
  <c r="S422" i="16"/>
  <c r="S423" i="16"/>
  <c r="S425" i="16"/>
  <c r="S426" i="16"/>
  <c r="S427" i="16"/>
  <c r="S428" i="16"/>
  <c r="S429" i="16"/>
  <c r="O429" i="16" s="1"/>
  <c r="V429" i="16" s="1"/>
  <c r="L358" i="16"/>
  <c r="L352" i="16"/>
  <c r="L346" i="16"/>
  <c r="L33" i="16"/>
  <c r="L64" i="16"/>
  <c r="L76" i="16"/>
  <c r="L89" i="16"/>
  <c r="L95" i="16"/>
  <c r="L107" i="16"/>
  <c r="L113" i="16"/>
  <c r="L131" i="16"/>
  <c r="L149" i="16"/>
  <c r="L161" i="16"/>
  <c r="L191" i="16"/>
  <c r="C191" i="16" s="1" a="1"/>
  <c r="C191" i="16" s="1"/>
  <c r="L203" i="16"/>
  <c r="L221" i="16"/>
  <c r="L234" i="16"/>
  <c r="L240" i="16"/>
  <c r="L246" i="16"/>
  <c r="L272" i="16"/>
  <c r="L252" i="16"/>
  <c r="L257" i="16"/>
  <c r="C257" i="16" s="1" a="1"/>
  <c r="C257" i="16" s="1"/>
  <c r="L258" i="16"/>
  <c r="L264" i="16"/>
  <c r="L267" i="16"/>
  <c r="C267" i="16" a="1"/>
  <c r="C267" i="16" s="1"/>
  <c r="L269" i="16"/>
  <c r="C269" i="16" a="1"/>
  <c r="C269" i="16" s="1"/>
  <c r="L270" i="16"/>
  <c r="L271" i="16"/>
  <c r="C271" i="16" a="1"/>
  <c r="C271" i="16" s="1"/>
  <c r="L277" i="16"/>
  <c r="L322" i="16"/>
  <c r="L295" i="16"/>
  <c r="C295" i="16" s="1" a="1"/>
  <c r="C295" i="16" s="1"/>
  <c r="L328" i="16"/>
  <c r="L303" i="16"/>
  <c r="L340" i="16"/>
  <c r="L315" i="16"/>
  <c r="C315" i="16" s="1" a="1"/>
  <c r="C315" i="16" s="1"/>
  <c r="L364" i="16"/>
  <c r="L319" i="16"/>
  <c r="L320" i="16"/>
  <c r="L321" i="16"/>
  <c r="L323" i="16"/>
  <c r="L324" i="16"/>
  <c r="L325" i="16"/>
  <c r="L326" i="16"/>
  <c r="L327" i="16"/>
  <c r="L333" i="16"/>
  <c r="L336" i="16"/>
  <c r="L337" i="16"/>
  <c r="L338" i="16"/>
  <c r="L339" i="16"/>
  <c r="L341" i="16"/>
  <c r="L343" i="16"/>
  <c r="L344" i="16"/>
  <c r="L345" i="16"/>
  <c r="L347" i="16"/>
  <c r="L348" i="16"/>
  <c r="L349" i="16"/>
  <c r="L350" i="16"/>
  <c r="L351" i="16"/>
  <c r="L353" i="16"/>
  <c r="L354" i="16"/>
  <c r="L355" i="16"/>
  <c r="L356" i="16"/>
  <c r="L357" i="16"/>
  <c r="L359" i="16"/>
  <c r="L360" i="16"/>
  <c r="L361" i="16"/>
  <c r="L362" i="16"/>
  <c r="L363" i="16"/>
  <c r="L365" i="16"/>
  <c r="L366" i="16"/>
  <c r="L367" i="16"/>
  <c r="L368" i="16"/>
  <c r="L369" i="16"/>
  <c r="L406" i="16"/>
  <c r="L371" i="16"/>
  <c r="L372" i="16"/>
  <c r="L373" i="16"/>
  <c r="L374" i="16"/>
  <c r="L375" i="16"/>
  <c r="L412" i="16"/>
  <c r="L377" i="16"/>
  <c r="L378" i="16"/>
  <c r="L379" i="16"/>
  <c r="L380" i="16"/>
  <c r="L381" i="16"/>
  <c r="L418" i="16"/>
  <c r="L387" i="16"/>
  <c r="L424" i="16"/>
  <c r="L389" i="16"/>
  <c r="L390" i="16"/>
  <c r="L391" i="16"/>
  <c r="L392" i="16"/>
  <c r="L393" i="16"/>
  <c r="L394" i="16"/>
  <c r="L382" i="16"/>
  <c r="L401" i="16"/>
  <c r="L402" i="16"/>
  <c r="L403" i="16"/>
  <c r="L404" i="16"/>
  <c r="L405" i="16"/>
  <c r="L370" i="16"/>
  <c r="L407" i="16"/>
  <c r="L408" i="16"/>
  <c r="L409" i="16"/>
  <c r="L410" i="16"/>
  <c r="L411" i="16"/>
  <c r="L376" i="16"/>
  <c r="L413" i="16"/>
  <c r="L414" i="16"/>
  <c r="L415" i="16"/>
  <c r="L416" i="16"/>
  <c r="L417" i="16"/>
  <c r="L419" i="16"/>
  <c r="L420" i="16"/>
  <c r="L421" i="16"/>
  <c r="L422" i="16"/>
  <c r="L423" i="16"/>
  <c r="L429" i="16"/>
  <c r="E1" i="16"/>
  <c r="F1" i="21"/>
  <c r="C383" i="16" a="1"/>
  <c r="C383" i="16" s="1"/>
  <c r="C398" i="16" a="1"/>
  <c r="C398" i="16" s="1"/>
  <c r="C385" i="16" a="1"/>
  <c r="C385" i="16" s="1"/>
  <c r="C397" i="16" a="1"/>
  <c r="C397" i="16" s="1"/>
  <c r="C329" i="16" a="1"/>
  <c r="C329" i="16" s="1"/>
  <c r="C386" i="16" a="1"/>
  <c r="C386" i="16" s="1"/>
  <c r="C330" i="16" a="1"/>
  <c r="C330" i="16" s="1"/>
  <c r="C395" i="16" a="1"/>
  <c r="C395" i="16" s="1"/>
  <c r="C430" i="16" a="1"/>
  <c r="C430" i="16" s="1"/>
  <c r="F1" i="16"/>
  <c r="F1" i="22"/>
  <c r="S352" i="16"/>
  <c r="G1" i="22"/>
  <c r="G1" i="16"/>
  <c r="G1" i="21"/>
  <c r="H1" i="21"/>
  <c r="H1" i="16"/>
  <c r="H1" i="22"/>
  <c r="I1" i="21"/>
  <c r="I1" i="16"/>
  <c r="I1" i="22"/>
  <c r="S346" i="16"/>
  <c r="S192" i="16"/>
  <c r="S186" i="16"/>
  <c r="J1" i="22"/>
  <c r="J1" i="21"/>
  <c r="J1" i="16"/>
  <c r="K1" i="16"/>
  <c r="S430" i="16"/>
  <c r="S328" i="16"/>
  <c r="K1" i="21"/>
  <c r="K1" i="22"/>
  <c r="S22" i="16"/>
  <c r="S77" i="16"/>
  <c r="S138" i="16"/>
  <c r="S71" i="16"/>
  <c r="L1" i="22"/>
  <c r="L1" i="21"/>
  <c r="O117" i="16" l="1"/>
  <c r="S424" i="16"/>
  <c r="N86" i="16"/>
  <c r="U86" i="16" s="1"/>
  <c r="O311" i="16"/>
  <c r="P311" i="16" s="1"/>
  <c r="S382" i="16"/>
  <c r="N409" i="16"/>
  <c r="Q409" i="16" s="1"/>
  <c r="N300" i="16"/>
  <c r="N111" i="16"/>
  <c r="U111" i="16" s="1"/>
  <c r="N45" i="16"/>
  <c r="C162" i="16" a="1"/>
  <c r="C162" i="16" s="1"/>
  <c r="O290" i="16"/>
  <c r="R290" i="16" s="1"/>
  <c r="O17" i="16"/>
  <c r="R17" i="16" s="1"/>
  <c r="S418" i="16"/>
  <c r="O418" i="16" s="1"/>
  <c r="N202" i="16"/>
  <c r="U202" i="16" s="1"/>
  <c r="O294" i="16"/>
  <c r="P294" i="16" s="1"/>
  <c r="N124" i="16"/>
  <c r="U124" i="16" s="1"/>
  <c r="N303" i="16"/>
  <c r="Q303" i="16" s="1"/>
  <c r="N93" i="16"/>
  <c r="O32" i="16"/>
  <c r="P32" i="16" s="1"/>
  <c r="O379" i="16"/>
  <c r="R379" i="16" s="1"/>
  <c r="N160" i="16"/>
  <c r="U160" i="16" s="1"/>
  <c r="N176" i="16"/>
  <c r="U176" i="16" s="1"/>
  <c r="O300" i="16"/>
  <c r="N267" i="16"/>
  <c r="U267" i="16" s="1"/>
  <c r="N14" i="16"/>
  <c r="U14" i="16" s="1"/>
  <c r="O35" i="16"/>
  <c r="V35" i="16" s="1"/>
  <c r="N21" i="16"/>
  <c r="U21" i="16" s="1"/>
  <c r="N36" i="16"/>
  <c r="U36" i="16" s="1"/>
  <c r="N67" i="16"/>
  <c r="N290" i="16"/>
  <c r="U290" i="16" s="1"/>
  <c r="C316" i="16" a="1"/>
  <c r="C316" i="16" s="1"/>
  <c r="N37" i="16"/>
  <c r="U37" i="16" s="1"/>
  <c r="N289" i="16"/>
  <c r="U289" i="16" s="1"/>
  <c r="N398" i="16"/>
  <c r="Q398" i="16" s="1"/>
  <c r="O416" i="16"/>
  <c r="V416" i="16" s="1"/>
  <c r="N324" i="16"/>
  <c r="Q324" i="16" s="1"/>
  <c r="N407" i="16"/>
  <c r="Q407" i="16" s="1"/>
  <c r="N271" i="16"/>
  <c r="Q271" i="16" s="1"/>
  <c r="N333" i="16"/>
  <c r="Q333" i="16" s="1"/>
  <c r="O405" i="16"/>
  <c r="V405" i="16" s="1"/>
  <c r="N381" i="16"/>
  <c r="U381" i="16" s="1"/>
  <c r="O424" i="16"/>
  <c r="P424" i="16" s="1"/>
  <c r="O285" i="16"/>
  <c r="R285" i="16" s="1"/>
  <c r="S358" i="16"/>
  <c r="N332" i="16"/>
  <c r="Q332" i="16" s="1"/>
  <c r="C96" i="16" a="1"/>
  <c r="C96" i="16" s="1"/>
  <c r="N96" i="16" s="1"/>
  <c r="N264" i="16"/>
  <c r="Q264" i="16" s="1"/>
  <c r="O121" i="16"/>
  <c r="R121" i="16" s="1"/>
  <c r="N60" i="16"/>
  <c r="U60" i="16" s="1"/>
  <c r="O86" i="16"/>
  <c r="P86" i="16" s="1"/>
  <c r="O113" i="16"/>
  <c r="R113" i="16" s="1"/>
  <c r="O249" i="16"/>
  <c r="R249" i="16" s="1"/>
  <c r="N32" i="16"/>
  <c r="U32" i="16" s="1"/>
  <c r="O45" i="16"/>
  <c r="P45" i="16" s="1"/>
  <c r="N167" i="16"/>
  <c r="U167" i="16" s="1"/>
  <c r="N203" i="16"/>
  <c r="Q203" i="16" s="1"/>
  <c r="O333" i="16"/>
  <c r="P333" i="16" s="1"/>
  <c r="N26" i="16"/>
  <c r="U26" i="16" s="1"/>
  <c r="N217" i="16"/>
  <c r="U217" i="16" s="1"/>
  <c r="N178" i="16"/>
  <c r="U178" i="16" s="1"/>
  <c r="O196" i="16"/>
  <c r="P196" i="16" s="1"/>
  <c r="O224" i="16"/>
  <c r="R224" i="16" s="1"/>
  <c r="S316" i="16"/>
  <c r="N408" i="16"/>
  <c r="U408" i="16" s="1"/>
  <c r="O202" i="16"/>
  <c r="S394" i="16"/>
  <c r="N394" i="16" s="1"/>
  <c r="Q394" i="16" s="1"/>
  <c r="N335" i="16"/>
  <c r="Q335" i="16" s="1"/>
  <c r="N131" i="16"/>
  <c r="Q131" i="16" s="1"/>
  <c r="N134" i="16"/>
  <c r="U134" i="16" s="1"/>
  <c r="C150" i="16" a="1"/>
  <c r="C150" i="16" s="1"/>
  <c r="N150" i="16" s="1"/>
  <c r="N164" i="16"/>
  <c r="U164" i="16" s="1"/>
  <c r="O197" i="16"/>
  <c r="V197" i="16" s="1"/>
  <c r="O237" i="16"/>
  <c r="V237" i="16" s="1"/>
  <c r="N256" i="16"/>
  <c r="U256" i="16" s="1"/>
  <c r="N322" i="16"/>
  <c r="Q322" i="16" s="1"/>
  <c r="N25" i="16"/>
  <c r="U25" i="16" s="1"/>
  <c r="N308" i="16"/>
  <c r="U308" i="16" s="1"/>
  <c r="N307" i="16"/>
  <c r="U307" i="16" s="1"/>
  <c r="S406" i="16"/>
  <c r="C322" i="16" a="1"/>
  <c r="C322" i="16" s="1"/>
  <c r="O322" i="16" s="1"/>
  <c r="C340" i="16" a="1"/>
  <c r="C340" i="16" s="1"/>
  <c r="C192" i="16" a="1"/>
  <c r="C192" i="16" s="1"/>
  <c r="O192" i="16" s="1"/>
  <c r="C278" i="16" a="1"/>
  <c r="C278" i="16" s="1"/>
  <c r="N33" i="16"/>
  <c r="U33" i="16" s="1"/>
  <c r="O143" i="16"/>
  <c r="R143" i="16" s="1"/>
  <c r="N151" i="16"/>
  <c r="U151" i="16" s="1"/>
  <c r="O165" i="16"/>
  <c r="V165" i="16" s="1"/>
  <c r="O181" i="16"/>
  <c r="P181" i="16" s="1"/>
  <c r="N424" i="16"/>
  <c r="U424" i="16" s="1"/>
  <c r="O273" i="16"/>
  <c r="O38" i="16"/>
  <c r="P38" i="16" s="1"/>
  <c r="O176" i="16"/>
  <c r="V176" i="16" s="1"/>
  <c r="O415" i="16"/>
  <c r="P415" i="16" s="1"/>
  <c r="N149" i="16"/>
  <c r="Q149" i="16" s="1"/>
  <c r="N234" i="16"/>
  <c r="U234" i="16" s="1"/>
  <c r="N75" i="16"/>
  <c r="U75" i="16" s="1"/>
  <c r="N378" i="16"/>
  <c r="Q378" i="16" s="1"/>
  <c r="N277" i="16"/>
  <c r="U277" i="16" s="1"/>
  <c r="S400" i="16"/>
  <c r="N400" i="16" s="1"/>
  <c r="N161" i="16"/>
  <c r="Q161" i="16" s="1"/>
  <c r="N62" i="16"/>
  <c r="U62" i="16" s="1"/>
  <c r="O91" i="16"/>
  <c r="P91" i="16" s="1"/>
  <c r="N191" i="16"/>
  <c r="U191" i="16" s="1"/>
  <c r="O317" i="16"/>
  <c r="R317" i="16" s="1"/>
  <c r="N48" i="16"/>
  <c r="U48" i="16" s="1"/>
  <c r="N49" i="16"/>
  <c r="U49" i="16" s="1"/>
  <c r="N78" i="16"/>
  <c r="U78" i="16" s="1"/>
  <c r="N92" i="16"/>
  <c r="U92" i="16" s="1"/>
  <c r="S334" i="16"/>
  <c r="O334" i="16" s="1"/>
  <c r="P334" i="16" s="1"/>
  <c r="N331" i="16"/>
  <c r="Q331" i="16" s="1"/>
  <c r="C216" i="16" a="1"/>
  <c r="C216" i="16" s="1"/>
  <c r="N216" i="16" s="1"/>
  <c r="O51" i="16"/>
  <c r="P51" i="16" s="1"/>
  <c r="C83" i="16" a="1"/>
  <c r="C83" i="16" s="1"/>
  <c r="C46" i="16" a="1"/>
  <c r="C46" i="16" s="1"/>
  <c r="C144" i="16" a="1"/>
  <c r="C144" i="16" s="1"/>
  <c r="O144" i="16" s="1"/>
  <c r="O218" i="16"/>
  <c r="V218" i="16" s="1"/>
  <c r="O128" i="16"/>
  <c r="R128" i="16" s="1"/>
  <c r="O398" i="16"/>
  <c r="P398" i="16" s="1"/>
  <c r="N415" i="16"/>
  <c r="N89" i="16"/>
  <c r="U89" i="16" s="1"/>
  <c r="S364" i="16"/>
  <c r="O378" i="16"/>
  <c r="V378" i="16" s="1"/>
  <c r="N416" i="16"/>
  <c r="Q416" i="16" s="1"/>
  <c r="N421" i="16"/>
  <c r="Q421" i="16" s="1"/>
  <c r="N405" i="16"/>
  <c r="Q405" i="16" s="1"/>
  <c r="N319" i="16"/>
  <c r="Q319" i="16" s="1"/>
  <c r="N404" i="16"/>
  <c r="Q404" i="16" s="1"/>
  <c r="O420" i="16"/>
  <c r="V420" i="16" s="1"/>
  <c r="O382" i="16"/>
  <c r="R382" i="16" s="1"/>
  <c r="S229" i="16"/>
  <c r="O229" i="16" s="1"/>
  <c r="V229" i="16" s="1"/>
  <c r="N326" i="16"/>
  <c r="Q326" i="16" s="1"/>
  <c r="O385" i="16"/>
  <c r="C370" i="16" a="1"/>
  <c r="C370" i="16" s="1"/>
  <c r="S278" i="16"/>
  <c r="O324" i="16"/>
  <c r="V324" i="16" s="1"/>
  <c r="O401" i="16"/>
  <c r="C376" i="16" a="1"/>
  <c r="C376" i="16" s="1"/>
  <c r="N390" i="16"/>
  <c r="Q390" i="16" s="1"/>
  <c r="N270" i="16"/>
  <c r="U270" i="16" s="1"/>
  <c r="N399" i="16"/>
  <c r="Q399" i="16" s="1"/>
  <c r="N215" i="16"/>
  <c r="Q215" i="16" s="1"/>
  <c r="O331" i="16"/>
  <c r="V331" i="16" s="1"/>
  <c r="O381" i="16"/>
  <c r="S162" i="16"/>
  <c r="A341" i="16"/>
  <c r="N269" i="16"/>
  <c r="Q269" i="16" s="1"/>
  <c r="O414" i="16"/>
  <c r="V414" i="16" s="1"/>
  <c r="O397" i="16"/>
  <c r="P397" i="16" s="1"/>
  <c r="N380" i="16"/>
  <c r="Q380" i="16" s="1"/>
  <c r="O330" i="16"/>
  <c r="P330" i="16" s="1"/>
  <c r="N223" i="16"/>
  <c r="Q223" i="16" s="1"/>
  <c r="N291" i="16"/>
  <c r="U297" i="16"/>
  <c r="Q297" i="16"/>
  <c r="N328" i="16"/>
  <c r="U328" i="16" s="1"/>
  <c r="N79" i="16"/>
  <c r="U79" i="16" s="1"/>
  <c r="N153" i="16"/>
  <c r="U153" i="16" s="1"/>
  <c r="S388" i="16"/>
  <c r="N388" i="16" s="1"/>
  <c r="R429" i="16"/>
  <c r="N414" i="16"/>
  <c r="N401" i="16"/>
  <c r="O319" i="16"/>
  <c r="R319" i="16" s="1"/>
  <c r="O409" i="16"/>
  <c r="O309" i="16"/>
  <c r="V309" i="16" s="1"/>
  <c r="N251" i="16"/>
  <c r="U251" i="16" s="1"/>
  <c r="O421" i="16"/>
  <c r="R421" i="16" s="1"/>
  <c r="C310" i="16" a="1"/>
  <c r="C310" i="16" s="1"/>
  <c r="O310" i="16" s="1"/>
  <c r="N64" i="16"/>
  <c r="U64" i="16" s="1"/>
  <c r="O226" i="16"/>
  <c r="V226" i="16" s="1"/>
  <c r="C168" i="16" a="1"/>
  <c r="C168" i="16" s="1"/>
  <c r="O168" i="16" s="1"/>
  <c r="N211" i="16"/>
  <c r="U211" i="16" s="1"/>
  <c r="N312" i="16"/>
  <c r="U312" i="16" s="1"/>
  <c r="N137" i="16"/>
  <c r="U137" i="16" s="1"/>
  <c r="N76" i="16"/>
  <c r="U76" i="16" s="1"/>
  <c r="N81" i="16"/>
  <c r="U81" i="16" s="1"/>
  <c r="N94" i="16"/>
  <c r="U94" i="16" s="1"/>
  <c r="N169" i="16"/>
  <c r="U169" i="16" s="1"/>
  <c r="N184" i="16"/>
  <c r="U184" i="16" s="1"/>
  <c r="N199" i="16"/>
  <c r="U199" i="16" s="1"/>
  <c r="O380" i="16"/>
  <c r="R380" i="16" s="1"/>
  <c r="O291" i="16"/>
  <c r="P291" i="16" s="1"/>
  <c r="N389" i="16"/>
  <c r="U389" i="16" s="1"/>
  <c r="O167" i="16"/>
  <c r="R167" i="16" s="1"/>
  <c r="N38" i="16"/>
  <c r="U38" i="16" s="1"/>
  <c r="N54" i="16"/>
  <c r="U54" i="16" s="1"/>
  <c r="C126" i="16" a="1"/>
  <c r="C126" i="16" s="1"/>
  <c r="N126" i="16" s="1"/>
  <c r="N155" i="16"/>
  <c r="U155" i="16" s="1"/>
  <c r="N185" i="16"/>
  <c r="U185" i="16" s="1"/>
  <c r="N228" i="16"/>
  <c r="Q228" i="16" s="1"/>
  <c r="N302" i="16"/>
  <c r="U302" i="16" s="1"/>
  <c r="N104" i="16"/>
  <c r="U104" i="16" s="1"/>
  <c r="C298" i="16" a="1"/>
  <c r="C298" i="16" s="1"/>
  <c r="N141" i="16"/>
  <c r="U141" i="16" s="1"/>
  <c r="O186" i="16"/>
  <c r="P186" i="16" s="1"/>
  <c r="N214" i="16"/>
  <c r="U214" i="16" s="1"/>
  <c r="N379" i="16"/>
  <c r="Q379" i="16" s="1"/>
  <c r="N196" i="16"/>
  <c r="U196" i="16" s="1"/>
  <c r="S272" i="16"/>
  <c r="N296" i="16"/>
  <c r="O404" i="16"/>
  <c r="N391" i="16"/>
  <c r="N95" i="16"/>
  <c r="Q95" i="16" s="1"/>
  <c r="N41" i="16"/>
  <c r="U41" i="16" s="1"/>
  <c r="N56" i="16"/>
  <c r="U56" i="16" s="1"/>
  <c r="N97" i="16"/>
  <c r="U97" i="16" s="1"/>
  <c r="N128" i="16"/>
  <c r="U128" i="16" s="1"/>
  <c r="N142" i="16"/>
  <c r="U142" i="16" s="1"/>
  <c r="N157" i="16"/>
  <c r="U157" i="16" s="1"/>
  <c r="N187" i="16"/>
  <c r="U187" i="16" s="1"/>
  <c r="N201" i="16"/>
  <c r="U201" i="16" s="1"/>
  <c r="N243" i="16"/>
  <c r="U243" i="16" s="1"/>
  <c r="O263" i="16"/>
  <c r="R263" i="16" s="1"/>
  <c r="O105" i="16"/>
  <c r="R105" i="16" s="1"/>
  <c r="N397" i="16"/>
  <c r="O328" i="16"/>
  <c r="V328" i="16" s="1"/>
  <c r="N218" i="16"/>
  <c r="U218" i="16" s="1"/>
  <c r="U45" i="16"/>
  <c r="A336" i="16"/>
  <c r="O270" i="16"/>
  <c r="N101" i="16"/>
  <c r="Q101" i="16" s="1"/>
  <c r="O297" i="16"/>
  <c r="R297" i="16" s="1"/>
  <c r="N172" i="16"/>
  <c r="U172" i="16" s="1"/>
  <c r="C265" i="16" a="1"/>
  <c r="C265" i="16" s="1"/>
  <c r="N265" i="16" s="1"/>
  <c r="U265" i="16" s="1"/>
  <c r="N121" i="16"/>
  <c r="U121" i="16" s="1"/>
  <c r="N295" i="16"/>
  <c r="U295" i="16" s="1"/>
  <c r="R294" i="16"/>
  <c r="O417" i="16"/>
  <c r="N207" i="16"/>
  <c r="Q207" i="16" s="1"/>
  <c r="C71" i="16" a="1"/>
  <c r="C71" i="16" s="1"/>
  <c r="O71" i="16" s="1"/>
  <c r="N382" i="16"/>
  <c r="Q382" i="16" s="1"/>
  <c r="S83" i="16"/>
  <c r="P429" i="16"/>
  <c r="N384" i="16"/>
  <c r="Q384" i="16" s="1"/>
  <c r="N258" i="16"/>
  <c r="U258" i="16" s="1"/>
  <c r="N8" i="16"/>
  <c r="U8" i="16" s="1"/>
  <c r="N72" i="16"/>
  <c r="U72" i="16" s="1"/>
  <c r="N100" i="16"/>
  <c r="U100" i="16" s="1"/>
  <c r="N116" i="16"/>
  <c r="U116" i="16" s="1"/>
  <c r="O146" i="16"/>
  <c r="R146" i="16" s="1"/>
  <c r="S46" i="16"/>
  <c r="N417" i="16"/>
  <c r="U417" i="16" s="1"/>
  <c r="N330" i="16"/>
  <c r="Q330" i="16" s="1"/>
  <c r="N35" i="16"/>
  <c r="U35" i="16" s="1"/>
  <c r="U20" i="16"/>
  <c r="N113" i="16"/>
  <c r="U113" i="16" s="1"/>
  <c r="N208" i="16"/>
  <c r="U208" i="16" s="1"/>
  <c r="N175" i="16"/>
  <c r="U175" i="16" s="1"/>
  <c r="O193" i="16"/>
  <c r="V193" i="16" s="1"/>
  <c r="N220" i="16"/>
  <c r="U220" i="16" s="1"/>
  <c r="N293" i="16"/>
  <c r="U293" i="16" s="1"/>
  <c r="N294" i="16"/>
  <c r="U294" i="16" s="1"/>
  <c r="N117" i="16"/>
  <c r="U117" i="16" s="1"/>
  <c r="S298" i="16"/>
  <c r="U300" i="16"/>
  <c r="N273" i="16"/>
  <c r="U273" i="16" s="1"/>
  <c r="O173" i="16"/>
  <c r="R173" i="16" s="1"/>
  <c r="C15" i="16" a="1"/>
  <c r="C15" i="16" s="1"/>
  <c r="N15" i="16" s="1"/>
  <c r="C90" i="16" a="1"/>
  <c r="C90" i="16" s="1"/>
  <c r="N90" i="16" s="1"/>
  <c r="Q90" i="16" s="1"/>
  <c r="O20" i="16"/>
  <c r="V20" i="16" s="1"/>
  <c r="N119" i="16"/>
  <c r="U119" i="16" s="1"/>
  <c r="N209" i="16"/>
  <c r="Q209" i="16" s="1"/>
  <c r="N31" i="16"/>
  <c r="U31" i="16" s="1"/>
  <c r="O60" i="16"/>
  <c r="V60" i="16" s="1"/>
  <c r="N74" i="16"/>
  <c r="U74" i="16" s="1"/>
  <c r="N118" i="16"/>
  <c r="U118" i="16" s="1"/>
  <c r="N133" i="16"/>
  <c r="U133" i="16" s="1"/>
  <c r="N148" i="16"/>
  <c r="U148" i="16" s="1"/>
  <c r="C180" i="16" a="1"/>
  <c r="C180" i="16" s="1"/>
  <c r="N180" i="16" s="1"/>
  <c r="O36" i="16"/>
  <c r="R36" i="16" s="1"/>
  <c r="O152" i="16"/>
  <c r="V152" i="16" s="1"/>
  <c r="N51" i="16"/>
  <c r="U51" i="16" s="1"/>
  <c r="C198" i="16" a="1"/>
  <c r="C198" i="16" s="1"/>
  <c r="N198" i="16" s="1"/>
  <c r="O151" i="16"/>
  <c r="R151" i="16" s="1"/>
  <c r="N165" i="16"/>
  <c r="U165" i="16" s="1"/>
  <c r="O94" i="16"/>
  <c r="V94" i="16" s="1"/>
  <c r="C40" i="16" a="1"/>
  <c r="C40" i="16" s="1"/>
  <c r="N40" i="16" s="1"/>
  <c r="O215" i="16"/>
  <c r="P215" i="16" s="1"/>
  <c r="O75" i="16"/>
  <c r="V75" i="16" s="1"/>
  <c r="N181" i="16"/>
  <c r="U181" i="16" s="1"/>
  <c r="O211" i="16"/>
  <c r="R211" i="16" s="1"/>
  <c r="O56" i="16"/>
  <c r="V56" i="16" s="1"/>
  <c r="O208" i="16"/>
  <c r="V208" i="16" s="1"/>
  <c r="N69" i="16"/>
  <c r="U69" i="16" s="1"/>
  <c r="O119" i="16"/>
  <c r="V119" i="16" s="1"/>
  <c r="O256" i="16"/>
  <c r="V256" i="16" s="1"/>
  <c r="O185" i="16"/>
  <c r="R185" i="16" s="1"/>
  <c r="O97" i="16"/>
  <c r="N268" i="16"/>
  <c r="Q268" i="16" s="1"/>
  <c r="O236" i="16"/>
  <c r="R236" i="16" s="1"/>
  <c r="N105" i="16"/>
  <c r="U105" i="16" s="1"/>
  <c r="N226" i="16"/>
  <c r="O89" i="16"/>
  <c r="R89" i="16" s="1"/>
  <c r="O184" i="16"/>
  <c r="O135" i="16"/>
  <c r="R135" i="16" s="1"/>
  <c r="O104" i="16"/>
  <c r="N224" i="16"/>
  <c r="V85" i="16"/>
  <c r="O201" i="16"/>
  <c r="R201" i="16" s="1"/>
  <c r="O118" i="16"/>
  <c r="O67" i="16"/>
  <c r="P67" i="16" s="1"/>
  <c r="N266" i="16"/>
  <c r="Q266" i="16" s="1"/>
  <c r="O232" i="16"/>
  <c r="V232" i="16" s="1"/>
  <c r="O133" i="16"/>
  <c r="R85" i="16"/>
  <c r="N85" i="16"/>
  <c r="U85" i="16" s="1"/>
  <c r="N197" i="16"/>
  <c r="N18" i="16"/>
  <c r="U18" i="16" s="1"/>
  <c r="O49" i="16"/>
  <c r="P17" i="16"/>
  <c r="O79" i="16"/>
  <c r="V79" i="16" s="1"/>
  <c r="N263" i="16"/>
  <c r="U263" i="16" s="1"/>
  <c r="O78" i="16"/>
  <c r="P78" i="16" s="1"/>
  <c r="N91" i="16"/>
  <c r="U91" i="16" s="1"/>
  <c r="N146" i="16"/>
  <c r="U146" i="16" s="1"/>
  <c r="O261" i="16"/>
  <c r="V261" i="16" s="1"/>
  <c r="O14" i="16"/>
  <c r="V14" i="16" s="1"/>
  <c r="C9" i="16" a="1"/>
  <c r="C9" i="16" s="1"/>
  <c r="O9" i="16" s="1"/>
  <c r="V9" i="16" s="1"/>
  <c r="O243" i="16"/>
  <c r="P243" i="16" s="1"/>
  <c r="O158" i="16"/>
  <c r="P158" i="16" s="1"/>
  <c r="O92" i="16"/>
  <c r="O207" i="16"/>
  <c r="O142" i="16"/>
  <c r="N58" i="16"/>
  <c r="U58" i="16" s="1"/>
  <c r="C28" i="16" a="1"/>
  <c r="C28" i="16" s="1"/>
  <c r="O28" i="16" s="1"/>
  <c r="C138" i="16" a="1"/>
  <c r="C138" i="16" s="1"/>
  <c r="N138" i="16" s="1"/>
  <c r="C247" i="16" a="1"/>
  <c r="C247" i="16" s="1"/>
  <c r="N186" i="16"/>
  <c r="U186" i="16" s="1"/>
  <c r="O124" i="16"/>
  <c r="P124" i="16" s="1"/>
  <c r="N221" i="16"/>
  <c r="O221" i="16"/>
  <c r="P221" i="16" s="1"/>
  <c r="O29" i="16"/>
  <c r="V29" i="16" s="1"/>
  <c r="N29" i="16"/>
  <c r="U29" i="16" s="1"/>
  <c r="O301" i="16"/>
  <c r="N301" i="16"/>
  <c r="U301" i="16" s="1"/>
  <c r="C12" i="16" a="1"/>
  <c r="C12" i="16" s="1"/>
  <c r="N12" i="16" s="1"/>
  <c r="U12" i="16" s="1"/>
  <c r="C174" i="16" a="1"/>
  <c r="C174" i="16" s="1"/>
  <c r="S174" i="16"/>
  <c r="C241" i="16" a="1"/>
  <c r="C241" i="16" s="1"/>
  <c r="S241" i="16"/>
  <c r="O233" i="16"/>
  <c r="N233" i="16"/>
  <c r="U233" i="16" s="1"/>
  <c r="C239" i="16" a="1"/>
  <c r="C239" i="16" s="1"/>
  <c r="O239" i="16" s="1"/>
  <c r="C248" i="16" a="1"/>
  <c r="C248" i="16" s="1"/>
  <c r="C274" i="16" a="1"/>
  <c r="C274" i="16" s="1"/>
  <c r="N274" i="16" s="1"/>
  <c r="U274" i="16" s="1"/>
  <c r="C288" i="16" a="1"/>
  <c r="C288" i="16" s="1"/>
  <c r="C304" i="16" a="1"/>
  <c r="C304" i="16" s="1"/>
  <c r="N304" i="16" s="1"/>
  <c r="N261" i="16"/>
  <c r="U261" i="16" s="1"/>
  <c r="N232" i="16"/>
  <c r="U232" i="16" s="1"/>
  <c r="O390" i="16"/>
  <c r="O107" i="16"/>
  <c r="N107" i="16"/>
  <c r="C210" i="16" a="1"/>
  <c r="C210" i="16" s="1"/>
  <c r="S210" i="16"/>
  <c r="N135" i="16"/>
  <c r="U135" i="16" s="1"/>
  <c r="C34" i="16" a="1"/>
  <c r="C34" i="16" s="1"/>
  <c r="S34" i="16"/>
  <c r="N52" i="16"/>
  <c r="U52" i="16" s="1"/>
  <c r="O52" i="16"/>
  <c r="C194" i="16" a="1"/>
  <c r="C194" i="16" s="1"/>
  <c r="N194" i="16" s="1"/>
  <c r="U194" i="16" s="1"/>
  <c r="O177" i="16"/>
  <c r="N177" i="16"/>
  <c r="U177" i="16" s="1"/>
  <c r="O115" i="16"/>
  <c r="N115" i="16"/>
  <c r="U115" i="16" s="1"/>
  <c r="C53" i="16" a="1"/>
  <c r="C53" i="16" s="1"/>
  <c r="O53" i="16" s="1"/>
  <c r="C59" i="16" a="1"/>
  <c r="C59" i="16" s="1"/>
  <c r="O59" i="16" s="1"/>
  <c r="V59" i="16" s="1"/>
  <c r="C73" i="16" a="1"/>
  <c r="C73" i="16" s="1"/>
  <c r="O73" i="16" s="1"/>
  <c r="O425" i="16"/>
  <c r="V425" i="16" s="1"/>
  <c r="N425" i="16"/>
  <c r="O44" i="16"/>
  <c r="P44" i="16" s="1"/>
  <c r="N44" i="16"/>
  <c r="U44" i="16" s="1"/>
  <c r="N6" i="16"/>
  <c r="U6" i="16" s="1"/>
  <c r="O6" i="16"/>
  <c r="P6" i="16" s="1"/>
  <c r="C109" i="16" a="1"/>
  <c r="C109" i="16" s="1"/>
  <c r="O109" i="16" s="1"/>
  <c r="C219" i="16" a="1"/>
  <c r="C219" i="16" s="1"/>
  <c r="O68" i="16"/>
  <c r="N68" i="16"/>
  <c r="U68" i="16" s="1"/>
  <c r="U93" i="16"/>
  <c r="O388" i="16"/>
  <c r="V388" i="16" s="1"/>
  <c r="N244" i="16"/>
  <c r="U244" i="16" s="1"/>
  <c r="O244" i="16"/>
  <c r="O206" i="16"/>
  <c r="P206" i="16" s="1"/>
  <c r="N206" i="16"/>
  <c r="O27" i="16"/>
  <c r="N27" i="16"/>
  <c r="U27" i="16" s="1"/>
  <c r="N127" i="16"/>
  <c r="O127" i="16"/>
  <c r="O80" i="16"/>
  <c r="N80" i="16"/>
  <c r="U80" i="16" s="1"/>
  <c r="C110" i="16" a="1"/>
  <c r="C110" i="16" s="1"/>
  <c r="C212" i="16" a="1"/>
  <c r="C212" i="16" s="1"/>
  <c r="O212" i="16" s="1"/>
  <c r="O252" i="16"/>
  <c r="N252" i="16"/>
  <c r="O205" i="16"/>
  <c r="P205" i="16" s="1"/>
  <c r="N205" i="16"/>
  <c r="O175" i="16"/>
  <c r="O203" i="16"/>
  <c r="N195" i="16"/>
  <c r="U195" i="16" s="1"/>
  <c r="O195" i="16"/>
  <c r="V195" i="16" s="1"/>
  <c r="O82" i="16"/>
  <c r="N82" i="16"/>
  <c r="U82" i="16" s="1"/>
  <c r="O240" i="16"/>
  <c r="V240" i="16" s="1"/>
  <c r="N240" i="16"/>
  <c r="C47" i="16" a="1"/>
  <c r="C47" i="16" s="1"/>
  <c r="N213" i="16"/>
  <c r="O277" i="16"/>
  <c r="O238" i="16"/>
  <c r="N238" i="16"/>
  <c r="U238" i="16" s="1"/>
  <c r="O220" i="16"/>
  <c r="O154" i="16"/>
  <c r="N154" i="16"/>
  <c r="O139" i="16"/>
  <c r="N139" i="16"/>
  <c r="N392" i="16"/>
  <c r="Q392" i="16" s="1"/>
  <c r="O392" i="16"/>
  <c r="O422" i="16"/>
  <c r="N422" i="16"/>
  <c r="Q422" i="16" s="1"/>
  <c r="N122" i="16"/>
  <c r="U122" i="16" s="1"/>
  <c r="O129" i="16"/>
  <c r="V129" i="16" s="1"/>
  <c r="N129" i="16"/>
  <c r="U129" i="16" s="1"/>
  <c r="O182" i="16"/>
  <c r="C412" i="16" a="1"/>
  <c r="C412" i="16" s="1"/>
  <c r="S412" i="16"/>
  <c r="O305" i="16"/>
  <c r="N305" i="16"/>
  <c r="U305" i="16" s="1"/>
  <c r="O295" i="16"/>
  <c r="O287" i="16"/>
  <c r="N287" i="16"/>
  <c r="U287" i="16" s="1"/>
  <c r="O246" i="16"/>
  <c r="N246" i="16"/>
  <c r="Q246" i="16" s="1"/>
  <c r="N237" i="16"/>
  <c r="U237" i="16" s="1"/>
  <c r="O145" i="16"/>
  <c r="V145" i="16" s="1"/>
  <c r="N145" i="16"/>
  <c r="U145" i="16" s="1"/>
  <c r="O61" i="16"/>
  <c r="N61" i="16"/>
  <c r="U61" i="16" s="1"/>
  <c r="N19" i="16"/>
  <c r="U19" i="16" s="1"/>
  <c r="V380" i="16"/>
  <c r="O50" i="16"/>
  <c r="N50" i="16"/>
  <c r="U50" i="16" s="1"/>
  <c r="C99" i="16" a="1"/>
  <c r="C99" i="16" s="1"/>
  <c r="N99" i="16" s="1"/>
  <c r="U99" i="16" s="1"/>
  <c r="O123" i="16"/>
  <c r="N123" i="16"/>
  <c r="U123" i="16" s="1"/>
  <c r="N317" i="16"/>
  <c r="U317" i="16" s="1"/>
  <c r="N158" i="16"/>
  <c r="U158" i="16" s="1"/>
  <c r="N327" i="16"/>
  <c r="O327" i="16"/>
  <c r="P327" i="16" s="1"/>
  <c r="O318" i="16"/>
  <c r="N318" i="16"/>
  <c r="U318" i="16" s="1"/>
  <c r="O302" i="16"/>
  <c r="O293" i="16"/>
  <c r="O260" i="16"/>
  <c r="P260" i="16" s="1"/>
  <c r="O251" i="16"/>
  <c r="N143" i="16"/>
  <c r="U143" i="16" s="1"/>
  <c r="O134" i="16"/>
  <c r="O74" i="16"/>
  <c r="O423" i="16"/>
  <c r="N423" i="16"/>
  <c r="C132" i="16" a="1"/>
  <c r="C132" i="16" s="1"/>
  <c r="N132" i="16" s="1"/>
  <c r="N402" i="16"/>
  <c r="Q402" i="16" s="1"/>
  <c r="O402" i="16"/>
  <c r="R402" i="16" s="1"/>
  <c r="O283" i="16"/>
  <c r="V283" i="16" s="1"/>
  <c r="O24" i="16"/>
  <c r="N24" i="16"/>
  <c r="U24" i="16" s="1"/>
  <c r="O335" i="16"/>
  <c r="P335" i="16" s="1"/>
  <c r="O227" i="16"/>
  <c r="N227" i="16"/>
  <c r="C166" i="16" a="1"/>
  <c r="C166" i="16" s="1"/>
  <c r="O166" i="16" s="1"/>
  <c r="N183" i="16"/>
  <c r="U183" i="16" s="1"/>
  <c r="O183" i="16"/>
  <c r="O384" i="16"/>
  <c r="P384" i="16" s="1"/>
  <c r="O217" i="16"/>
  <c r="N193" i="16"/>
  <c r="U193" i="16" s="1"/>
  <c r="O31" i="16"/>
  <c r="O408" i="16"/>
  <c r="O39" i="16"/>
  <c r="N39" i="16"/>
  <c r="U39" i="16" s="1"/>
  <c r="C98" i="16" a="1"/>
  <c r="C98" i="16" s="1"/>
  <c r="C262" i="16" a="1"/>
  <c r="C262" i="16" s="1"/>
  <c r="N262" i="16" s="1"/>
  <c r="U262" i="16" s="1"/>
  <c r="N429" i="16"/>
  <c r="Q429" i="16" s="1"/>
  <c r="O391" i="16"/>
  <c r="O266" i="16"/>
  <c r="O223" i="16"/>
  <c r="O199" i="16"/>
  <c r="O191" i="16"/>
  <c r="V191" i="16" s="1"/>
  <c r="N182" i="16"/>
  <c r="U182" i="16" s="1"/>
  <c r="O164" i="16"/>
  <c r="R164" i="16" s="1"/>
  <c r="O130" i="16"/>
  <c r="P130" i="16" s="1"/>
  <c r="N130" i="16"/>
  <c r="U130" i="16" s="1"/>
  <c r="O88" i="16"/>
  <c r="N88" i="16"/>
  <c r="U88" i="16" s="1"/>
  <c r="O21" i="16"/>
  <c r="P21" i="16" s="1"/>
  <c r="N11" i="16"/>
  <c r="U11" i="16" s="1"/>
  <c r="O326" i="16"/>
  <c r="V326" i="16" s="1"/>
  <c r="O70" i="16"/>
  <c r="N70" i="16"/>
  <c r="U70" i="16" s="1"/>
  <c r="O332" i="16"/>
  <c r="O258" i="16"/>
  <c r="O228" i="16"/>
  <c r="R228" i="16" s="1"/>
  <c r="O209" i="16"/>
  <c r="P209" i="16" s="1"/>
  <c r="O172" i="16"/>
  <c r="O157" i="16"/>
  <c r="O149" i="16"/>
  <c r="O72" i="16"/>
  <c r="O64" i="16"/>
  <c r="P64" i="16" s="1"/>
  <c r="O41" i="16"/>
  <c r="O33" i="16"/>
  <c r="O8" i="16"/>
  <c r="C292" i="16" a="1"/>
  <c r="C292" i="16" s="1"/>
  <c r="N292" i="16" s="1"/>
  <c r="C65" i="16" a="1"/>
  <c r="C65" i="16" s="1"/>
  <c r="N65" i="16" s="1"/>
  <c r="N313" i="16"/>
  <c r="U313" i="16" s="1"/>
  <c r="O389" i="16"/>
  <c r="O307" i="16"/>
  <c r="O289" i="16"/>
  <c r="R289" i="16" s="1"/>
  <c r="N236" i="16"/>
  <c r="U236" i="16" s="1"/>
  <c r="O155" i="16"/>
  <c r="O148" i="16"/>
  <c r="O141" i="16"/>
  <c r="P141" i="16" s="1"/>
  <c r="O131" i="16"/>
  <c r="O93" i="16"/>
  <c r="P93" i="16" s="1"/>
  <c r="O84" i="16"/>
  <c r="V84" i="16" s="1"/>
  <c r="N17" i="16"/>
  <c r="U17" i="16" s="1"/>
  <c r="N7" i="16"/>
  <c r="U7" i="16" s="1"/>
  <c r="N420" i="16"/>
  <c r="Q420" i="16" s="1"/>
  <c r="C222" i="16" a="1"/>
  <c r="C222" i="16" s="1"/>
  <c r="C253" i="16" a="1"/>
  <c r="C253" i="16" s="1"/>
  <c r="C102" i="16" a="1"/>
  <c r="C102" i="16" s="1"/>
  <c r="O102" i="16" s="1"/>
  <c r="C235" i="16" a="1"/>
  <c r="C235" i="16" s="1"/>
  <c r="N235" i="16" s="1"/>
  <c r="N314" i="16"/>
  <c r="U314" i="16" s="1"/>
  <c r="N315" i="16"/>
  <c r="U315" i="16" s="1"/>
  <c r="O214" i="16"/>
  <c r="P214" i="16" s="1"/>
  <c r="O187" i="16"/>
  <c r="R187" i="16" s="1"/>
  <c r="O178" i="16"/>
  <c r="V178" i="16" s="1"/>
  <c r="O111" i="16"/>
  <c r="P111" i="16" s="1"/>
  <c r="O76" i="16"/>
  <c r="O62" i="16"/>
  <c r="O54" i="16"/>
  <c r="O399" i="16"/>
  <c r="O95" i="16"/>
  <c r="P95" i="16" s="1"/>
  <c r="N173" i="16"/>
  <c r="U173" i="16" s="1"/>
  <c r="N159" i="16"/>
  <c r="U159" i="16" s="1"/>
  <c r="C259" i="16" a="1"/>
  <c r="C259" i="16" s="1"/>
  <c r="N259" i="16" s="1"/>
  <c r="O303" i="16"/>
  <c r="N285" i="16"/>
  <c r="O264" i="16"/>
  <c r="O160" i="16"/>
  <c r="O153" i="16"/>
  <c r="O116" i="16"/>
  <c r="O101" i="16"/>
  <c r="O37" i="16"/>
  <c r="O23" i="16"/>
  <c r="O103" i="16"/>
  <c r="R103" i="16" s="1"/>
  <c r="C120" i="16" a="1"/>
  <c r="C120" i="16" s="1"/>
  <c r="O120" i="16" s="1"/>
  <c r="C156" i="16" a="1"/>
  <c r="C156" i="16" s="1"/>
  <c r="O156" i="16" s="1"/>
  <c r="N249" i="16"/>
  <c r="U249" i="16" s="1"/>
  <c r="O213" i="16"/>
  <c r="O315" i="16"/>
  <c r="V315" i="16" s="1"/>
  <c r="O314" i="16"/>
  <c r="R314" i="16" s="1"/>
  <c r="O313" i="16"/>
  <c r="P313" i="16" s="1"/>
  <c r="O106" i="16"/>
  <c r="C108" i="16" a="1"/>
  <c r="C108" i="16" s="1"/>
  <c r="N108" i="16" s="1"/>
  <c r="N106" i="16"/>
  <c r="U106" i="16" s="1"/>
  <c r="N283" i="16"/>
  <c r="U283" i="16" s="1"/>
  <c r="C286" i="16" a="1"/>
  <c r="C286" i="16" s="1"/>
  <c r="N286" i="16" s="1"/>
  <c r="O250" i="16"/>
  <c r="N250" i="16"/>
  <c r="O242" i="16"/>
  <c r="N242" i="16"/>
  <c r="O403" i="16"/>
  <c r="N403" i="16"/>
  <c r="Q403" i="16" s="1"/>
  <c r="N395" i="16"/>
  <c r="O395" i="16"/>
  <c r="N386" i="16"/>
  <c r="O386" i="16"/>
  <c r="O377" i="16"/>
  <c r="N377" i="16"/>
  <c r="N329" i="16"/>
  <c r="O329" i="16"/>
  <c r="O188" i="16"/>
  <c r="N188" i="16"/>
  <c r="O171" i="16"/>
  <c r="N171" i="16"/>
  <c r="C125" i="16" a="1"/>
  <c r="C125" i="16" s="1"/>
  <c r="N125" i="16" s="1"/>
  <c r="U125" i="16" s="1"/>
  <c r="O387" i="16"/>
  <c r="N387" i="16"/>
  <c r="O413" i="16"/>
  <c r="N413" i="16"/>
  <c r="Q413" i="16" s="1"/>
  <c r="V398" i="16"/>
  <c r="R398" i="16"/>
  <c r="V385" i="16"/>
  <c r="P385" i="16"/>
  <c r="R385" i="16"/>
  <c r="Q277" i="16"/>
  <c r="U67" i="16"/>
  <c r="O257" i="16"/>
  <c r="N257" i="16"/>
  <c r="O428" i="16"/>
  <c r="N428" i="16"/>
  <c r="O411" i="16"/>
  <c r="N411" i="16"/>
  <c r="Q411" i="16" s="1"/>
  <c r="O393" i="16"/>
  <c r="N393" i="16"/>
  <c r="N385" i="16"/>
  <c r="V296" i="16"/>
  <c r="R296" i="16"/>
  <c r="N57" i="16"/>
  <c r="O57" i="16"/>
  <c r="C22" i="16" a="1"/>
  <c r="C22" i="16" s="1"/>
  <c r="O22" i="16" s="1"/>
  <c r="C43" i="16" a="1"/>
  <c r="C43" i="16" s="1"/>
  <c r="N43" i="16" s="1"/>
  <c r="U43" i="16" s="1"/>
  <c r="N63" i="16"/>
  <c r="O63" i="16"/>
  <c r="O163" i="16"/>
  <c r="N163" i="16"/>
  <c r="N200" i="16"/>
  <c r="O200" i="16"/>
  <c r="N275" i="16"/>
  <c r="O275" i="16"/>
  <c r="N430" i="16"/>
  <c r="O430" i="16"/>
  <c r="U213" i="16"/>
  <c r="O383" i="16"/>
  <c r="N383" i="16"/>
  <c r="N406" i="16"/>
  <c r="Q406" i="16" s="1"/>
  <c r="O406" i="16"/>
  <c r="N152" i="16"/>
  <c r="O396" i="16"/>
  <c r="N396" i="16"/>
  <c r="O284" i="16"/>
  <c r="N284" i="16"/>
  <c r="O159" i="16"/>
  <c r="O136" i="16"/>
  <c r="N136" i="16"/>
  <c r="O320" i="16"/>
  <c r="N320" i="16"/>
  <c r="U407" i="16"/>
  <c r="V285" i="16"/>
  <c r="P285" i="16"/>
  <c r="V51" i="16"/>
  <c r="O13" i="16"/>
  <c r="N13" i="16"/>
  <c r="N231" i="16"/>
  <c r="O231" i="16"/>
  <c r="O87" i="16"/>
  <c r="N87" i="16"/>
  <c r="O66" i="16"/>
  <c r="N66" i="16"/>
  <c r="O427" i="16"/>
  <c r="N427" i="16"/>
  <c r="O419" i="16"/>
  <c r="N419" i="16"/>
  <c r="O410" i="16"/>
  <c r="N410" i="16"/>
  <c r="O276" i="16"/>
  <c r="N276" i="16"/>
  <c r="O267" i="16"/>
  <c r="O325" i="16"/>
  <c r="N325" i="16"/>
  <c r="Q325" i="16" s="1"/>
  <c r="Q415" i="16"/>
  <c r="U415" i="16"/>
  <c r="O426" i="16"/>
  <c r="N426" i="16"/>
  <c r="O255" i="16"/>
  <c r="N255" i="16"/>
  <c r="O30" i="16"/>
  <c r="N30" i="16"/>
  <c r="O5" i="16"/>
  <c r="N5" i="16"/>
  <c r="O169" i="16"/>
  <c r="O112" i="16"/>
  <c r="N112" i="16"/>
  <c r="N140" i="16"/>
  <c r="O140" i="16"/>
  <c r="O323" i="16"/>
  <c r="N323" i="16"/>
  <c r="P308" i="16"/>
  <c r="R308" i="16"/>
  <c r="N225" i="16"/>
  <c r="O225" i="16"/>
  <c r="O42" i="16"/>
  <c r="N42" i="16"/>
  <c r="C204" i="16" a="1"/>
  <c r="C204" i="16" s="1"/>
  <c r="S204" i="16"/>
  <c r="O254" i="16"/>
  <c r="N254" i="16"/>
  <c r="N321" i="16"/>
  <c r="O321" i="16"/>
  <c r="O299" i="16"/>
  <c r="N299" i="16"/>
  <c r="P117" i="16"/>
  <c r="R117" i="16"/>
  <c r="V117" i="16"/>
  <c r="C279" i="16" a="1"/>
  <c r="C279" i="16" s="1"/>
  <c r="N279" i="16" s="1"/>
  <c r="U279" i="16" s="1"/>
  <c r="R20" i="16"/>
  <c r="R414" i="16"/>
  <c r="O269" i="16"/>
  <c r="O189" i="16"/>
  <c r="N189" i="16"/>
  <c r="O58" i="16"/>
  <c r="O100" i="16"/>
  <c r="N103" i="16"/>
  <c r="O282" i="16"/>
  <c r="N282" i="16"/>
  <c r="N306" i="16"/>
  <c r="O306" i="16"/>
  <c r="O234" i="16"/>
  <c r="O48" i="16"/>
  <c r="O18" i="16"/>
  <c r="O11" i="16"/>
  <c r="N260" i="16"/>
  <c r="O122" i="16"/>
  <c r="O69" i="16"/>
  <c r="O55" i="16"/>
  <c r="N170" i="16"/>
  <c r="O170" i="16"/>
  <c r="N4" i="16"/>
  <c r="O4" i="16"/>
  <c r="O190" i="16"/>
  <c r="N190" i="16"/>
  <c r="O407" i="16"/>
  <c r="O271" i="16"/>
  <c r="O147" i="16"/>
  <c r="N147" i="16"/>
  <c r="O81" i="16"/>
  <c r="O25" i="16"/>
  <c r="C281" i="16" a="1"/>
  <c r="C281" i="16" s="1"/>
  <c r="O312" i="16"/>
  <c r="N16" i="16"/>
  <c r="O16" i="16"/>
  <c r="O230" i="16"/>
  <c r="N230" i="16"/>
  <c r="U230" i="16" s="1"/>
  <c r="C114" i="16" a="1"/>
  <c r="C114" i="16" s="1"/>
  <c r="O114" i="16" s="1"/>
  <c r="O137" i="16"/>
  <c r="O26" i="16"/>
  <c r="O19" i="16"/>
  <c r="O7" i="16"/>
  <c r="O245" i="16"/>
  <c r="N245" i="16"/>
  <c r="O179" i="16"/>
  <c r="N179" i="16"/>
  <c r="Q179" i="16" s="1"/>
  <c r="O268" i="16"/>
  <c r="O161" i="16"/>
  <c r="N10" i="16"/>
  <c r="O10" i="16"/>
  <c r="C77" i="16" a="1"/>
  <c r="C77" i="16" s="1"/>
  <c r="O77" i="16" s="1"/>
  <c r="N418" i="16" l="1"/>
  <c r="Q381" i="16"/>
  <c r="P35" i="16"/>
  <c r="R311" i="16"/>
  <c r="O394" i="16"/>
  <c r="P394" i="16" s="1"/>
  <c r="R45" i="16"/>
  <c r="V311" i="16"/>
  <c r="N334" i="16"/>
  <c r="Q334" i="16" s="1"/>
  <c r="U409" i="16"/>
  <c r="R35" i="16"/>
  <c r="V17" i="16"/>
  <c r="V263" i="16"/>
  <c r="P121" i="16"/>
  <c r="O162" i="16"/>
  <c r="P162" i="16" s="1"/>
  <c r="V415" i="16"/>
  <c r="R424" i="16"/>
  <c r="R32" i="16"/>
  <c r="N46" i="16"/>
  <c r="U378" i="16"/>
  <c r="Q267" i="16"/>
  <c r="U335" i="16"/>
  <c r="N162" i="16"/>
  <c r="U162" i="16" s="1"/>
  <c r="V424" i="16"/>
  <c r="V379" i="16"/>
  <c r="O96" i="16"/>
  <c r="V96" i="16" s="1"/>
  <c r="V290" i="16"/>
  <c r="P113" i="16"/>
  <c r="P290" i="16"/>
  <c r="U264" i="16"/>
  <c r="V294" i="16"/>
  <c r="R86" i="16"/>
  <c r="V32" i="16"/>
  <c r="N316" i="16"/>
  <c r="U316" i="16" s="1"/>
  <c r="V91" i="16"/>
  <c r="N298" i="16"/>
  <c r="Q298" i="16" s="1"/>
  <c r="P218" i="16"/>
  <c r="U382" i="16"/>
  <c r="O316" i="16"/>
  <c r="V316" i="16" s="1"/>
  <c r="V124" i="16"/>
  <c r="N229" i="16"/>
  <c r="U229" i="16" s="1"/>
  <c r="Q64" i="16"/>
  <c r="P211" i="16"/>
  <c r="V249" i="16"/>
  <c r="N278" i="16"/>
  <c r="U278" i="16" s="1"/>
  <c r="N83" i="16"/>
  <c r="Q83" i="16" s="1"/>
  <c r="P314" i="16"/>
  <c r="P249" i="16"/>
  <c r="V421" i="16"/>
  <c r="V121" i="16"/>
  <c r="U303" i="16"/>
  <c r="P300" i="16"/>
  <c r="V300" i="16"/>
  <c r="U215" i="16"/>
  <c r="V86" i="16"/>
  <c r="O400" i="16"/>
  <c r="R400" i="16" s="1"/>
  <c r="V143" i="16"/>
  <c r="P379" i="16"/>
  <c r="P263" i="16"/>
  <c r="U398" i="16"/>
  <c r="R300" i="16"/>
  <c r="N310" i="16"/>
  <c r="Q310" i="16" s="1"/>
  <c r="V317" i="16"/>
  <c r="P152" i="16"/>
  <c r="P237" i="16"/>
  <c r="V181" i="16"/>
  <c r="P143" i="16"/>
  <c r="P331" i="16"/>
  <c r="R218" i="16"/>
  <c r="V113" i="16"/>
  <c r="Q424" i="16"/>
  <c r="V333" i="16"/>
  <c r="Q408" i="16"/>
  <c r="R405" i="16"/>
  <c r="U326" i="16"/>
  <c r="U413" i="16"/>
  <c r="U324" i="16"/>
  <c r="U333" i="16"/>
  <c r="U271" i="16"/>
  <c r="R331" i="16"/>
  <c r="R415" i="16"/>
  <c r="P405" i="16"/>
  <c r="U322" i="16"/>
  <c r="R95" i="16"/>
  <c r="U379" i="16"/>
  <c r="U331" i="16"/>
  <c r="P416" i="16"/>
  <c r="V402" i="16"/>
  <c r="U380" i="16"/>
  <c r="P402" i="16"/>
  <c r="V330" i="16"/>
  <c r="R333" i="16"/>
  <c r="R416" i="16"/>
  <c r="U332" i="16"/>
  <c r="N192" i="16"/>
  <c r="U192" i="16" s="1"/>
  <c r="U131" i="16"/>
  <c r="Q234" i="16"/>
  <c r="O216" i="16"/>
  <c r="V216" i="16" s="1"/>
  <c r="P89" i="16"/>
  <c r="R94" i="16"/>
  <c r="V89" i="16"/>
  <c r="V105" i="16"/>
  <c r="U149" i="16"/>
  <c r="P105" i="16"/>
  <c r="U203" i="16"/>
  <c r="P20" i="16"/>
  <c r="V45" i="16"/>
  <c r="Q167" i="16"/>
  <c r="V167" i="16"/>
  <c r="R237" i="16"/>
  <c r="R165" i="16"/>
  <c r="P165" i="16"/>
  <c r="P167" i="16"/>
  <c r="V224" i="16"/>
  <c r="P224" i="16"/>
  <c r="Q33" i="16"/>
  <c r="N144" i="16"/>
  <c r="Q144" i="16" s="1"/>
  <c r="P36" i="16"/>
  <c r="V36" i="16"/>
  <c r="O150" i="16"/>
  <c r="V150" i="16" s="1"/>
  <c r="R51" i="16"/>
  <c r="R152" i="16"/>
  <c r="U161" i="16"/>
  <c r="O83" i="16"/>
  <c r="V83" i="16" s="1"/>
  <c r="V310" i="16"/>
  <c r="P310" i="16"/>
  <c r="V322" i="16"/>
  <c r="P322" i="16"/>
  <c r="V382" i="16"/>
  <c r="R176" i="16"/>
  <c r="O265" i="16"/>
  <c r="P265" i="16" s="1"/>
  <c r="U399" i="16"/>
  <c r="P273" i="16"/>
  <c r="R273" i="16"/>
  <c r="P202" i="16"/>
  <c r="R202" i="16"/>
  <c r="V202" i="16"/>
  <c r="R181" i="16"/>
  <c r="P94" i="16"/>
  <c r="N168" i="16"/>
  <c r="U168" i="16" s="1"/>
  <c r="P317" i="16"/>
  <c r="R330" i="16"/>
  <c r="R91" i="16"/>
  <c r="O46" i="16"/>
  <c r="P46" i="16" s="1"/>
  <c r="U330" i="16"/>
  <c r="V186" i="16"/>
  <c r="R196" i="16"/>
  <c r="V273" i="16"/>
  <c r="Q265" i="16"/>
  <c r="U390" i="16"/>
  <c r="Q270" i="16"/>
  <c r="P176" i="16"/>
  <c r="R328" i="16"/>
  <c r="P420" i="16"/>
  <c r="P60" i="16"/>
  <c r="R60" i="16"/>
  <c r="P197" i="16"/>
  <c r="P283" i="16"/>
  <c r="P378" i="16"/>
  <c r="R197" i="16"/>
  <c r="Q389" i="16"/>
  <c r="R38" i="16"/>
  <c r="P328" i="16"/>
  <c r="R291" i="16"/>
  <c r="O40" i="16"/>
  <c r="P40" i="16" s="1"/>
  <c r="R378" i="16"/>
  <c r="R193" i="16"/>
  <c r="U404" i="16"/>
  <c r="P382" i="16"/>
  <c r="U95" i="16"/>
  <c r="R420" i="16"/>
  <c r="R384" i="16"/>
  <c r="V291" i="16"/>
  <c r="N71" i="16"/>
  <c r="U71" i="16" s="1"/>
  <c r="R388" i="16"/>
  <c r="V236" i="16"/>
  <c r="P380" i="16"/>
  <c r="Q417" i="16"/>
  <c r="P193" i="16"/>
  <c r="P128" i="16"/>
  <c r="V196" i="16"/>
  <c r="V38" i="16"/>
  <c r="P144" i="16"/>
  <c r="V144" i="16"/>
  <c r="R75" i="16"/>
  <c r="O180" i="16"/>
  <c r="V180" i="16" s="1"/>
  <c r="V128" i="16"/>
  <c r="U223" i="16"/>
  <c r="O126" i="16"/>
  <c r="P126" i="16" s="1"/>
  <c r="O15" i="16"/>
  <c r="U209" i="16"/>
  <c r="U207" i="16"/>
  <c r="O90" i="16"/>
  <c r="V90" i="16" s="1"/>
  <c r="R232" i="16"/>
  <c r="V164" i="16"/>
  <c r="V173" i="16"/>
  <c r="P173" i="16"/>
  <c r="Q89" i="16"/>
  <c r="A347" i="16"/>
  <c r="O341" i="16"/>
  <c r="N341" i="16"/>
  <c r="Q341" i="16" s="1"/>
  <c r="P414" i="16"/>
  <c r="V297" i="16"/>
  <c r="R425" i="16"/>
  <c r="V397" i="16"/>
  <c r="R397" i="16"/>
  <c r="R381" i="16"/>
  <c r="V381" i="16"/>
  <c r="P381" i="16"/>
  <c r="R335" i="16"/>
  <c r="P324" i="16"/>
  <c r="A342" i="16"/>
  <c r="O342" i="16" s="1"/>
  <c r="V401" i="16"/>
  <c r="R401" i="16"/>
  <c r="P401" i="16"/>
  <c r="O304" i="16"/>
  <c r="P304" i="16" s="1"/>
  <c r="P297" i="16"/>
  <c r="R324" i="16"/>
  <c r="U405" i="16"/>
  <c r="U269" i="16"/>
  <c r="R327" i="16"/>
  <c r="P96" i="16"/>
  <c r="O412" i="16"/>
  <c r="P412" i="16" s="1"/>
  <c r="R215" i="16"/>
  <c r="Q76" i="16"/>
  <c r="U416" i="16"/>
  <c r="O278" i="16"/>
  <c r="U421" i="16"/>
  <c r="V335" i="16"/>
  <c r="V319" i="16"/>
  <c r="V327" i="16"/>
  <c r="R229" i="16"/>
  <c r="P319" i="16"/>
  <c r="P229" i="16"/>
  <c r="U319" i="16"/>
  <c r="R283" i="16"/>
  <c r="R226" i="16"/>
  <c r="P226" i="16"/>
  <c r="Q180" i="16"/>
  <c r="U180" i="16"/>
  <c r="U402" i="16"/>
  <c r="U228" i="16"/>
  <c r="V409" i="16"/>
  <c r="R409" i="16"/>
  <c r="P409" i="16"/>
  <c r="V384" i="16"/>
  <c r="P187" i="16"/>
  <c r="P309" i="16"/>
  <c r="P14" i="16"/>
  <c r="P79" i="16"/>
  <c r="R145" i="16"/>
  <c r="Q208" i="16"/>
  <c r="N102" i="16"/>
  <c r="Q102" i="16" s="1"/>
  <c r="V211" i="16"/>
  <c r="O204" i="16"/>
  <c r="P204" i="16" s="1"/>
  <c r="P388" i="16"/>
  <c r="O198" i="16"/>
  <c r="V198" i="16" s="1"/>
  <c r="Q401" i="16"/>
  <c r="U401" i="16"/>
  <c r="N336" i="16"/>
  <c r="Q336" i="16" s="1"/>
  <c r="A337" i="16"/>
  <c r="O336" i="16"/>
  <c r="U266" i="16"/>
  <c r="Q414" i="16"/>
  <c r="U414" i="16"/>
  <c r="O272" i="16"/>
  <c r="N272" i="16"/>
  <c r="V417" i="16"/>
  <c r="R417" i="16"/>
  <c r="P417" i="16"/>
  <c r="U397" i="16"/>
  <c r="Q397" i="16"/>
  <c r="U391" i="16"/>
  <c r="Q391" i="16"/>
  <c r="R243" i="16"/>
  <c r="R326" i="16"/>
  <c r="O274" i="16"/>
  <c r="R274" i="16" s="1"/>
  <c r="P404" i="16"/>
  <c r="R404" i="16"/>
  <c r="V404" i="16"/>
  <c r="P421" i="16"/>
  <c r="Q258" i="16"/>
  <c r="P326" i="16"/>
  <c r="R309" i="16"/>
  <c r="U394" i="16"/>
  <c r="O298" i="16"/>
  <c r="V298" i="16" s="1"/>
  <c r="R44" i="16"/>
  <c r="N412" i="16"/>
  <c r="Q412" i="16" s="1"/>
  <c r="P425" i="16"/>
  <c r="V146" i="16"/>
  <c r="Q328" i="16"/>
  <c r="U296" i="16"/>
  <c r="Q296" i="16"/>
  <c r="V270" i="16"/>
  <c r="P270" i="16"/>
  <c r="R270" i="16"/>
  <c r="V187" i="16"/>
  <c r="U429" i="16"/>
  <c r="U101" i="16"/>
  <c r="U268" i="16"/>
  <c r="P146" i="16"/>
  <c r="Q113" i="16"/>
  <c r="U291" i="16"/>
  <c r="Q291" i="16"/>
  <c r="R315" i="16"/>
  <c r="U384" i="16"/>
  <c r="V215" i="16"/>
  <c r="V314" i="16"/>
  <c r="V6" i="16"/>
  <c r="P236" i="16"/>
  <c r="U420" i="16"/>
  <c r="P240" i="16"/>
  <c r="R119" i="16"/>
  <c r="R111" i="16"/>
  <c r="R29" i="16"/>
  <c r="R240" i="16"/>
  <c r="V151" i="16"/>
  <c r="R56" i="16"/>
  <c r="P56" i="16"/>
  <c r="P151" i="16"/>
  <c r="Q186" i="16"/>
  <c r="P119" i="16"/>
  <c r="O262" i="16"/>
  <c r="P262" i="16" s="1"/>
  <c r="R124" i="16"/>
  <c r="P75" i="16"/>
  <c r="V205" i="16"/>
  <c r="P103" i="16"/>
  <c r="R206" i="16"/>
  <c r="R214" i="16"/>
  <c r="V135" i="16"/>
  <c r="R195" i="16"/>
  <c r="V103" i="16"/>
  <c r="P135" i="16"/>
  <c r="P195" i="16"/>
  <c r="R256" i="16"/>
  <c r="V209" i="16"/>
  <c r="O99" i="16"/>
  <c r="V99" i="16" s="1"/>
  <c r="N109" i="16"/>
  <c r="U109" i="16" s="1"/>
  <c r="V243" i="16"/>
  <c r="R14" i="16"/>
  <c r="R79" i="16"/>
  <c r="R129" i="16"/>
  <c r="R97" i="16"/>
  <c r="P97" i="16"/>
  <c r="V97" i="16"/>
  <c r="P208" i="16"/>
  <c r="R208" i="16"/>
  <c r="O12" i="16"/>
  <c r="R12" i="16" s="1"/>
  <c r="N9" i="16"/>
  <c r="Q10" i="16" s="1"/>
  <c r="R84" i="16"/>
  <c r="P185" i="16"/>
  <c r="N28" i="16"/>
  <c r="Q28" i="16" s="1"/>
  <c r="U216" i="16"/>
  <c r="Q216" i="16"/>
  <c r="V95" i="16"/>
  <c r="V185" i="16"/>
  <c r="V93" i="16"/>
  <c r="V78" i="16"/>
  <c r="V158" i="16"/>
  <c r="V206" i="16"/>
  <c r="R78" i="16"/>
  <c r="R158" i="16"/>
  <c r="N53" i="16"/>
  <c r="Q53" i="16" s="1"/>
  <c r="R93" i="16"/>
  <c r="P145" i="16"/>
  <c r="V111" i="16"/>
  <c r="O132" i="16"/>
  <c r="V132" i="16" s="1"/>
  <c r="R141" i="16"/>
  <c r="N212" i="16"/>
  <c r="U212" i="16" s="1"/>
  <c r="P232" i="16"/>
  <c r="P256" i="16"/>
  <c r="V28" i="16"/>
  <c r="P28" i="16"/>
  <c r="P49" i="16"/>
  <c r="R49" i="16"/>
  <c r="V49" i="16"/>
  <c r="V118" i="16"/>
  <c r="R118" i="16"/>
  <c r="R205" i="16"/>
  <c r="U246" i="16"/>
  <c r="N73" i="16"/>
  <c r="U73" i="16" s="1"/>
  <c r="P142" i="16"/>
  <c r="V142" i="16"/>
  <c r="R142" i="16"/>
  <c r="P118" i="16"/>
  <c r="P261" i="16"/>
  <c r="R67" i="16"/>
  <c r="O138" i="16"/>
  <c r="V67" i="16"/>
  <c r="U224" i="16"/>
  <c r="Q224" i="16"/>
  <c r="V201" i="16"/>
  <c r="R191" i="16"/>
  <c r="P129" i="16"/>
  <c r="P92" i="16"/>
  <c r="V92" i="16"/>
  <c r="R92" i="16"/>
  <c r="V104" i="16"/>
  <c r="P104" i="16"/>
  <c r="R104" i="16"/>
  <c r="R207" i="16"/>
  <c r="P207" i="16"/>
  <c r="V207" i="16"/>
  <c r="P191" i="16"/>
  <c r="R260" i="16"/>
  <c r="R221" i="16"/>
  <c r="R261" i="16"/>
  <c r="P133" i="16"/>
  <c r="V133" i="16"/>
  <c r="R133" i="16"/>
  <c r="R184" i="16"/>
  <c r="P184" i="16"/>
  <c r="V184" i="16"/>
  <c r="V260" i="16"/>
  <c r="V221" i="16"/>
  <c r="P59" i="16"/>
  <c r="V214" i="16"/>
  <c r="P29" i="16"/>
  <c r="R209" i="16"/>
  <c r="U226" i="16"/>
  <c r="Q226" i="16"/>
  <c r="U90" i="16"/>
  <c r="N239" i="16"/>
  <c r="U239" i="16" s="1"/>
  <c r="P201" i="16"/>
  <c r="U179" i="16"/>
  <c r="V44" i="16"/>
  <c r="N156" i="16"/>
  <c r="O247" i="16"/>
  <c r="N247" i="16"/>
  <c r="U197" i="16"/>
  <c r="Q292" i="16"/>
  <c r="U292" i="16"/>
  <c r="V212" i="16"/>
  <c r="R212" i="16"/>
  <c r="P212" i="16"/>
  <c r="U259" i="16"/>
  <c r="Q259" i="16"/>
  <c r="U235" i="16"/>
  <c r="Q235" i="16"/>
  <c r="V166" i="16"/>
  <c r="P166" i="16"/>
  <c r="R166" i="16"/>
  <c r="V156" i="16"/>
  <c r="P156" i="16"/>
  <c r="Q304" i="16"/>
  <c r="U304" i="16"/>
  <c r="V101" i="16"/>
  <c r="R101" i="16"/>
  <c r="P101" i="16"/>
  <c r="P54" i="16"/>
  <c r="R54" i="16"/>
  <c r="V54" i="16"/>
  <c r="V149" i="16"/>
  <c r="P149" i="16"/>
  <c r="R149" i="16"/>
  <c r="V391" i="16"/>
  <c r="R391" i="16"/>
  <c r="P391" i="16"/>
  <c r="R74" i="16"/>
  <c r="P74" i="16"/>
  <c r="V74" i="16"/>
  <c r="R302" i="16"/>
  <c r="P302" i="16"/>
  <c r="V302" i="16"/>
  <c r="U240" i="16"/>
  <c r="Q240" i="16"/>
  <c r="Q107" i="16"/>
  <c r="U107" i="16"/>
  <c r="P390" i="16"/>
  <c r="R390" i="16"/>
  <c r="V390" i="16"/>
  <c r="P178" i="16"/>
  <c r="P315" i="16"/>
  <c r="P116" i="16"/>
  <c r="V116" i="16"/>
  <c r="R116" i="16"/>
  <c r="R70" i="16"/>
  <c r="V70" i="16"/>
  <c r="P70" i="16"/>
  <c r="V408" i="16"/>
  <c r="R408" i="16"/>
  <c r="P408" i="16"/>
  <c r="U227" i="16"/>
  <c r="Q227" i="16"/>
  <c r="V134" i="16"/>
  <c r="R134" i="16"/>
  <c r="P134" i="16"/>
  <c r="R123" i="16"/>
  <c r="P123" i="16"/>
  <c r="V123" i="16"/>
  <c r="R287" i="16"/>
  <c r="V287" i="16"/>
  <c r="P287" i="16"/>
  <c r="U139" i="16"/>
  <c r="P238" i="16"/>
  <c r="R238" i="16"/>
  <c r="V238" i="16"/>
  <c r="V203" i="16"/>
  <c r="P203" i="16"/>
  <c r="R203" i="16"/>
  <c r="P175" i="16"/>
  <c r="R175" i="16"/>
  <c r="V175" i="16"/>
  <c r="P80" i="16"/>
  <c r="V80" i="16"/>
  <c r="R80" i="16"/>
  <c r="P109" i="16"/>
  <c r="R109" i="16"/>
  <c r="V109" i="16"/>
  <c r="V73" i="16"/>
  <c r="R73" i="16"/>
  <c r="P73" i="16"/>
  <c r="R115" i="16"/>
  <c r="V115" i="16"/>
  <c r="P115" i="16"/>
  <c r="P52" i="16"/>
  <c r="R52" i="16"/>
  <c r="V52" i="16"/>
  <c r="R107" i="16"/>
  <c r="P107" i="16"/>
  <c r="V107" i="16"/>
  <c r="N248" i="16"/>
  <c r="U248" i="16" s="1"/>
  <c r="O248" i="16"/>
  <c r="Q138" i="16"/>
  <c r="U138" i="16"/>
  <c r="R9" i="16"/>
  <c r="R178" i="16"/>
  <c r="P164" i="16"/>
  <c r="R21" i="16"/>
  <c r="U403" i="16"/>
  <c r="O65" i="16"/>
  <c r="V65" i="16" s="1"/>
  <c r="P228" i="16"/>
  <c r="V153" i="16"/>
  <c r="R153" i="16"/>
  <c r="P153" i="16"/>
  <c r="R76" i="16"/>
  <c r="P76" i="16"/>
  <c r="V76" i="16"/>
  <c r="V389" i="16"/>
  <c r="R389" i="16"/>
  <c r="P389" i="16"/>
  <c r="P172" i="16"/>
  <c r="V172" i="16"/>
  <c r="R172" i="16"/>
  <c r="P227" i="16"/>
  <c r="V227" i="16"/>
  <c r="R227" i="16"/>
  <c r="R318" i="16"/>
  <c r="P318" i="16"/>
  <c r="V318" i="16"/>
  <c r="V61" i="16"/>
  <c r="R61" i="16"/>
  <c r="P61" i="16"/>
  <c r="R295" i="16"/>
  <c r="V295" i="16"/>
  <c r="P295" i="16"/>
  <c r="P139" i="16"/>
  <c r="V139" i="16"/>
  <c r="R139" i="16"/>
  <c r="R277" i="16"/>
  <c r="V277" i="16"/>
  <c r="P277" i="16"/>
  <c r="Q96" i="16"/>
  <c r="U96" i="16"/>
  <c r="V244" i="16"/>
  <c r="P244" i="16"/>
  <c r="R244" i="16"/>
  <c r="O259" i="16"/>
  <c r="O235" i="16"/>
  <c r="U126" i="16"/>
  <c r="Q126" i="16"/>
  <c r="R334" i="16"/>
  <c r="V141" i="16"/>
  <c r="V228" i="16"/>
  <c r="R62" i="16"/>
  <c r="V62" i="16"/>
  <c r="P62" i="16"/>
  <c r="P307" i="16"/>
  <c r="R307" i="16"/>
  <c r="V307" i="16"/>
  <c r="V157" i="16"/>
  <c r="R157" i="16"/>
  <c r="P157" i="16"/>
  <c r="V21" i="16"/>
  <c r="N114" i="16"/>
  <c r="Q114" i="16" s="1"/>
  <c r="R160" i="16"/>
  <c r="P160" i="16"/>
  <c r="V160" i="16"/>
  <c r="P102" i="16"/>
  <c r="V102" i="16"/>
  <c r="P131" i="16"/>
  <c r="V131" i="16"/>
  <c r="R131" i="16"/>
  <c r="R8" i="16"/>
  <c r="P8" i="16"/>
  <c r="V8" i="16"/>
  <c r="P31" i="16"/>
  <c r="R31" i="16"/>
  <c r="V31" i="16"/>
  <c r="N166" i="16"/>
  <c r="U166" i="16" s="1"/>
  <c r="U154" i="16"/>
  <c r="P177" i="16"/>
  <c r="V177" i="16"/>
  <c r="R177" i="16"/>
  <c r="V239" i="16"/>
  <c r="P239" i="16"/>
  <c r="R239" i="16"/>
  <c r="O174" i="16"/>
  <c r="N174" i="16"/>
  <c r="P9" i="16"/>
  <c r="P120" i="16"/>
  <c r="V120" i="16"/>
  <c r="O194" i="16"/>
  <c r="N253" i="16"/>
  <c r="O253" i="16"/>
  <c r="U392" i="16"/>
  <c r="R33" i="16"/>
  <c r="V33" i="16"/>
  <c r="P33" i="16"/>
  <c r="P199" i="16"/>
  <c r="V199" i="16"/>
  <c r="R199" i="16"/>
  <c r="U327" i="16"/>
  <c r="Q327" i="16"/>
  <c r="V305" i="16"/>
  <c r="R305" i="16"/>
  <c r="P305" i="16"/>
  <c r="V154" i="16"/>
  <c r="R154" i="16"/>
  <c r="P154" i="16"/>
  <c r="U205" i="16"/>
  <c r="Q205" i="16"/>
  <c r="N34" i="16"/>
  <c r="O34" i="16"/>
  <c r="O210" i="16"/>
  <c r="N210" i="16"/>
  <c r="P84" i="16"/>
  <c r="R130" i="16"/>
  <c r="R6" i="16"/>
  <c r="P289" i="16"/>
  <c r="P264" i="16"/>
  <c r="R264" i="16"/>
  <c r="V264" i="16"/>
  <c r="O222" i="16"/>
  <c r="N222" i="16"/>
  <c r="P148" i="16"/>
  <c r="R148" i="16"/>
  <c r="V148" i="16"/>
  <c r="R41" i="16"/>
  <c r="V41" i="16"/>
  <c r="P41" i="16"/>
  <c r="V258" i="16"/>
  <c r="P258" i="16"/>
  <c r="R258" i="16"/>
  <c r="R223" i="16"/>
  <c r="V223" i="16"/>
  <c r="P223" i="16"/>
  <c r="O98" i="16"/>
  <c r="N98" i="16"/>
  <c r="U98" i="16" s="1"/>
  <c r="R183" i="16"/>
  <c r="P183" i="16"/>
  <c r="V183" i="16"/>
  <c r="V24" i="16"/>
  <c r="P24" i="16"/>
  <c r="R24" i="16"/>
  <c r="V251" i="16"/>
  <c r="R251" i="16"/>
  <c r="P251" i="16"/>
  <c r="P50" i="16"/>
  <c r="V50" i="16"/>
  <c r="R50" i="16"/>
  <c r="V182" i="16"/>
  <c r="P182" i="16"/>
  <c r="R182" i="16"/>
  <c r="N120" i="16"/>
  <c r="P27" i="16"/>
  <c r="R27" i="16"/>
  <c r="V27" i="16"/>
  <c r="U206" i="16"/>
  <c r="Q206" i="16"/>
  <c r="P53" i="16"/>
  <c r="V53" i="16"/>
  <c r="O288" i="16"/>
  <c r="N288" i="16"/>
  <c r="U288" i="16" s="1"/>
  <c r="P233" i="16"/>
  <c r="V233" i="16"/>
  <c r="R233" i="16"/>
  <c r="O125" i="16"/>
  <c r="P125" i="16" s="1"/>
  <c r="V130" i="16"/>
  <c r="V289" i="16"/>
  <c r="P23" i="16"/>
  <c r="R23" i="16"/>
  <c r="V23" i="16"/>
  <c r="U285" i="16"/>
  <c r="Q285" i="16"/>
  <c r="V399" i="16"/>
  <c r="R399" i="16"/>
  <c r="P399" i="16"/>
  <c r="V155" i="16"/>
  <c r="R155" i="16"/>
  <c r="P155" i="16"/>
  <c r="U422" i="16"/>
  <c r="R64" i="16"/>
  <c r="V64" i="16"/>
  <c r="V332" i="16"/>
  <c r="R332" i="16"/>
  <c r="P332" i="16"/>
  <c r="V88" i="16"/>
  <c r="P88" i="16"/>
  <c r="R88" i="16"/>
  <c r="V217" i="16"/>
  <c r="P217" i="16"/>
  <c r="R217" i="16"/>
  <c r="Q423" i="16"/>
  <c r="U423" i="16"/>
  <c r="R422" i="16"/>
  <c r="P422" i="16"/>
  <c r="V422" i="16"/>
  <c r="P82" i="16"/>
  <c r="V82" i="16"/>
  <c r="R82" i="16"/>
  <c r="N59" i="16"/>
  <c r="U252" i="16"/>
  <c r="Q252" i="16"/>
  <c r="R127" i="16"/>
  <c r="V127" i="16"/>
  <c r="P127" i="16"/>
  <c r="U425" i="16"/>
  <c r="Q425" i="16"/>
  <c r="O292" i="16"/>
  <c r="N241" i="16"/>
  <c r="O241" i="16"/>
  <c r="P301" i="16"/>
  <c r="V301" i="16"/>
  <c r="R301" i="16"/>
  <c r="V334" i="16"/>
  <c r="R37" i="16"/>
  <c r="P37" i="16"/>
  <c r="V37" i="16"/>
  <c r="V303" i="16"/>
  <c r="P303" i="16"/>
  <c r="R303" i="16"/>
  <c r="R72" i="16"/>
  <c r="P72" i="16"/>
  <c r="V72" i="16"/>
  <c r="V266" i="16"/>
  <c r="R266" i="16"/>
  <c r="P266" i="16"/>
  <c r="V39" i="16"/>
  <c r="R39" i="16"/>
  <c r="P39" i="16"/>
  <c r="V423" i="16"/>
  <c r="R423" i="16"/>
  <c r="P423" i="16"/>
  <c r="R293" i="16"/>
  <c r="V293" i="16"/>
  <c r="P293" i="16"/>
  <c r="V246" i="16"/>
  <c r="R246" i="16"/>
  <c r="P246" i="16"/>
  <c r="V392" i="16"/>
  <c r="R392" i="16"/>
  <c r="P392" i="16"/>
  <c r="P220" i="16"/>
  <c r="V220" i="16"/>
  <c r="R220" i="16"/>
  <c r="O47" i="16"/>
  <c r="N47" i="16"/>
  <c r="U47" i="16" s="1"/>
  <c r="P252" i="16"/>
  <c r="V252" i="16"/>
  <c r="R252" i="16"/>
  <c r="N110" i="16"/>
  <c r="U110" i="16" s="1"/>
  <c r="O110" i="16"/>
  <c r="U127" i="16"/>
  <c r="V68" i="16"/>
  <c r="P68" i="16"/>
  <c r="R68" i="16"/>
  <c r="O219" i="16"/>
  <c r="N219" i="16"/>
  <c r="U219" i="16" s="1"/>
  <c r="U221" i="16"/>
  <c r="Q221" i="16"/>
  <c r="R213" i="16"/>
  <c r="P213" i="16"/>
  <c r="V213" i="16"/>
  <c r="R313" i="16"/>
  <c r="V313" i="16"/>
  <c r="U108" i="16"/>
  <c r="Q108" i="16"/>
  <c r="O108" i="16"/>
  <c r="R106" i="16"/>
  <c r="P106" i="16"/>
  <c r="V106" i="16"/>
  <c r="U286" i="16"/>
  <c r="Q286" i="16"/>
  <c r="O286" i="16"/>
  <c r="O280" i="16"/>
  <c r="N280" i="16"/>
  <c r="V268" i="16"/>
  <c r="R268" i="16"/>
  <c r="P268" i="16"/>
  <c r="P26" i="16"/>
  <c r="R26" i="16"/>
  <c r="V26" i="16"/>
  <c r="R312" i="16"/>
  <c r="P312" i="16"/>
  <c r="V312" i="16"/>
  <c r="V271" i="16"/>
  <c r="R271" i="16"/>
  <c r="P271" i="16"/>
  <c r="U170" i="16"/>
  <c r="R18" i="16"/>
  <c r="V18" i="16"/>
  <c r="P18" i="16"/>
  <c r="P100" i="16"/>
  <c r="V100" i="16"/>
  <c r="R100" i="16"/>
  <c r="V321" i="16"/>
  <c r="P321" i="16"/>
  <c r="R321" i="16"/>
  <c r="N77" i="16"/>
  <c r="V225" i="16"/>
  <c r="P225" i="16"/>
  <c r="R225" i="16"/>
  <c r="R112" i="16"/>
  <c r="V112" i="16"/>
  <c r="P112" i="16"/>
  <c r="P255" i="16"/>
  <c r="V255" i="16"/>
  <c r="R255" i="16"/>
  <c r="V276" i="16"/>
  <c r="P276" i="16"/>
  <c r="R276" i="16"/>
  <c r="P66" i="16"/>
  <c r="V66" i="16"/>
  <c r="R66" i="16"/>
  <c r="P320" i="16"/>
  <c r="V320" i="16"/>
  <c r="R320" i="16"/>
  <c r="R159" i="16"/>
  <c r="P159" i="16"/>
  <c r="V159" i="16"/>
  <c r="U430" i="16"/>
  <c r="Q430" i="16"/>
  <c r="Q192" i="16"/>
  <c r="R57" i="16"/>
  <c r="V57" i="16"/>
  <c r="P57" i="16"/>
  <c r="U418" i="16"/>
  <c r="Q418" i="16"/>
  <c r="U385" i="16"/>
  <c r="Q385" i="16"/>
  <c r="U428" i="16"/>
  <c r="Q428" i="16"/>
  <c r="R329" i="16"/>
  <c r="P329" i="16"/>
  <c r="V329" i="16"/>
  <c r="V71" i="16"/>
  <c r="P71" i="16"/>
  <c r="U242" i="16"/>
  <c r="V77" i="16"/>
  <c r="P77" i="16"/>
  <c r="R137" i="16"/>
  <c r="V137" i="16"/>
  <c r="P137" i="16"/>
  <c r="O279" i="16"/>
  <c r="R48" i="16"/>
  <c r="V48" i="16"/>
  <c r="P48" i="16"/>
  <c r="V58" i="16"/>
  <c r="R58" i="16"/>
  <c r="P58" i="16"/>
  <c r="Q321" i="16"/>
  <c r="U321" i="16"/>
  <c r="U254" i="16"/>
  <c r="U225" i="16"/>
  <c r="Q225" i="16"/>
  <c r="U426" i="16"/>
  <c r="Q426" i="16"/>
  <c r="Q6" i="16"/>
  <c r="Q410" i="16"/>
  <c r="U410" i="16"/>
  <c r="U13" i="16"/>
  <c r="U136" i="16"/>
  <c r="U284" i="16"/>
  <c r="Q284" i="16"/>
  <c r="P200" i="16"/>
  <c r="V200" i="16"/>
  <c r="R200" i="16"/>
  <c r="U57" i="16"/>
  <c r="Q150" i="16"/>
  <c r="U150" i="16"/>
  <c r="Q393" i="16"/>
  <c r="U393" i="16"/>
  <c r="R428" i="16"/>
  <c r="P428" i="16"/>
  <c r="V428" i="16"/>
  <c r="U171" i="16"/>
  <c r="U329" i="16"/>
  <c r="Q329" i="16"/>
  <c r="V403" i="16"/>
  <c r="R403" i="16"/>
  <c r="P403" i="16"/>
  <c r="R242" i="16"/>
  <c r="P242" i="16"/>
  <c r="V242" i="16"/>
  <c r="P179" i="16"/>
  <c r="V179" i="16"/>
  <c r="R179" i="16"/>
  <c r="O281" i="16"/>
  <c r="N281" i="16"/>
  <c r="V407" i="16"/>
  <c r="P407" i="16"/>
  <c r="R407" i="16"/>
  <c r="R55" i="16"/>
  <c r="V55" i="16"/>
  <c r="P55" i="16"/>
  <c r="V234" i="16"/>
  <c r="P234" i="16"/>
  <c r="R234" i="16"/>
  <c r="V254" i="16"/>
  <c r="R254" i="16"/>
  <c r="P254" i="16"/>
  <c r="Q15" i="16"/>
  <c r="U15" i="16"/>
  <c r="R426" i="16"/>
  <c r="P426" i="16"/>
  <c r="V426" i="16"/>
  <c r="V410" i="16"/>
  <c r="R410" i="16"/>
  <c r="P410" i="16"/>
  <c r="R13" i="16"/>
  <c r="V13" i="16"/>
  <c r="P13" i="16"/>
  <c r="Q46" i="16"/>
  <c r="U46" i="16"/>
  <c r="R136" i="16"/>
  <c r="V136" i="16"/>
  <c r="P136" i="16"/>
  <c r="R284" i="16"/>
  <c r="P284" i="16"/>
  <c r="V284" i="16"/>
  <c r="U200" i="16"/>
  <c r="R63" i="16"/>
  <c r="P63" i="16"/>
  <c r="V63" i="16"/>
  <c r="P393" i="16"/>
  <c r="V393" i="16"/>
  <c r="R393" i="16"/>
  <c r="U257" i="16"/>
  <c r="Q400" i="16"/>
  <c r="U400" i="16"/>
  <c r="Q132" i="16"/>
  <c r="U132" i="16"/>
  <c r="R413" i="16"/>
  <c r="V413" i="16"/>
  <c r="P413" i="16"/>
  <c r="V171" i="16"/>
  <c r="R171" i="16"/>
  <c r="P171" i="16"/>
  <c r="Q377" i="16"/>
  <c r="U377" i="16"/>
  <c r="U325" i="16"/>
  <c r="U250" i="16"/>
  <c r="P114" i="16"/>
  <c r="V114" i="16"/>
  <c r="U190" i="16"/>
  <c r="P69" i="16"/>
  <c r="V69" i="16"/>
  <c r="R69" i="16"/>
  <c r="V306" i="16"/>
  <c r="P306" i="16"/>
  <c r="R306" i="16"/>
  <c r="U189" i="16"/>
  <c r="N204" i="16"/>
  <c r="V140" i="16"/>
  <c r="P140" i="16"/>
  <c r="R140" i="16"/>
  <c r="Q5" i="16"/>
  <c r="U5" i="16"/>
  <c r="U419" i="16"/>
  <c r="Q419" i="16"/>
  <c r="U87" i="16"/>
  <c r="R406" i="16"/>
  <c r="V406" i="16"/>
  <c r="P406" i="16"/>
  <c r="U383" i="16"/>
  <c r="Q383" i="16"/>
  <c r="V275" i="16"/>
  <c r="P275" i="16"/>
  <c r="R275" i="16"/>
  <c r="U163" i="16"/>
  <c r="U63" i="16"/>
  <c r="V257" i="16"/>
  <c r="R257" i="16"/>
  <c r="P257" i="16"/>
  <c r="Q387" i="16"/>
  <c r="U387" i="16"/>
  <c r="U188" i="16"/>
  <c r="P377" i="16"/>
  <c r="R377" i="16"/>
  <c r="V377" i="16"/>
  <c r="U65" i="16"/>
  <c r="Q65" i="16"/>
  <c r="P250" i="16"/>
  <c r="R250" i="16"/>
  <c r="V250" i="16"/>
  <c r="R10" i="16"/>
  <c r="V10" i="16"/>
  <c r="P10" i="16"/>
  <c r="Q245" i="16"/>
  <c r="U245" i="16"/>
  <c r="P25" i="16"/>
  <c r="R25" i="16"/>
  <c r="V25" i="16"/>
  <c r="R190" i="16"/>
  <c r="P190" i="16"/>
  <c r="V190" i="16"/>
  <c r="V122" i="16"/>
  <c r="R122" i="16"/>
  <c r="P122" i="16"/>
  <c r="U306" i="16"/>
  <c r="V189" i="16"/>
  <c r="R189" i="16"/>
  <c r="P189" i="16"/>
  <c r="U140" i="16"/>
  <c r="O43" i="16"/>
  <c r="P5" i="16"/>
  <c r="V5" i="16"/>
  <c r="R5" i="16"/>
  <c r="V419" i="16"/>
  <c r="P419" i="16"/>
  <c r="R419" i="16"/>
  <c r="P87" i="16"/>
  <c r="V87" i="16"/>
  <c r="R87" i="16"/>
  <c r="P231" i="16"/>
  <c r="V231" i="16"/>
  <c r="R231" i="16"/>
  <c r="U396" i="16"/>
  <c r="Q396" i="16"/>
  <c r="P383" i="16"/>
  <c r="R383" i="16"/>
  <c r="V383" i="16"/>
  <c r="U275" i="16"/>
  <c r="R163" i="16"/>
  <c r="P163" i="16"/>
  <c r="V163" i="16"/>
  <c r="R387" i="16"/>
  <c r="V387" i="16"/>
  <c r="P387" i="16"/>
  <c r="V188" i="16"/>
  <c r="R188" i="16"/>
  <c r="P188" i="16"/>
  <c r="P386" i="16"/>
  <c r="V386" i="16"/>
  <c r="R386" i="16"/>
  <c r="U406" i="16"/>
  <c r="U10" i="16"/>
  <c r="R245" i="16"/>
  <c r="V245" i="16"/>
  <c r="P245" i="16"/>
  <c r="P230" i="16"/>
  <c r="R230" i="16"/>
  <c r="V230" i="16"/>
  <c r="P81" i="16"/>
  <c r="V81" i="16"/>
  <c r="R81" i="16"/>
  <c r="V4" i="16"/>
  <c r="R4" i="16"/>
  <c r="P4" i="16"/>
  <c r="U260" i="16"/>
  <c r="U282" i="16"/>
  <c r="V269" i="16"/>
  <c r="R269" i="16"/>
  <c r="P269" i="16"/>
  <c r="U42" i="16"/>
  <c r="U30" i="16"/>
  <c r="U427" i="16"/>
  <c r="Q427" i="16"/>
  <c r="U231" i="16"/>
  <c r="V396" i="16"/>
  <c r="R396" i="16"/>
  <c r="P396" i="16"/>
  <c r="U388" i="16"/>
  <c r="Q388" i="16"/>
  <c r="V168" i="16"/>
  <c r="P168" i="16"/>
  <c r="U386" i="16"/>
  <c r="Q386" i="16"/>
  <c r="R161" i="16"/>
  <c r="P161" i="16"/>
  <c r="V161" i="16"/>
  <c r="V7" i="16"/>
  <c r="P7" i="16"/>
  <c r="R7" i="16"/>
  <c r="R16" i="16"/>
  <c r="V16" i="16"/>
  <c r="P16" i="16"/>
  <c r="U147" i="16"/>
  <c r="U4" i="16"/>
  <c r="Q7" i="16"/>
  <c r="Q8" i="16"/>
  <c r="Q4" i="16"/>
  <c r="V282" i="16"/>
  <c r="P282" i="16"/>
  <c r="R282" i="16"/>
  <c r="U299" i="16"/>
  <c r="V342" i="16"/>
  <c r="R342" i="16"/>
  <c r="P342" i="16"/>
  <c r="V42" i="16"/>
  <c r="P42" i="16"/>
  <c r="R42" i="16"/>
  <c r="U323" i="16"/>
  <c r="Q323" i="16"/>
  <c r="R169" i="16"/>
  <c r="V169" i="16"/>
  <c r="P169" i="16"/>
  <c r="P30" i="16"/>
  <c r="V30" i="16"/>
  <c r="R30" i="16"/>
  <c r="V325" i="16"/>
  <c r="P325" i="16"/>
  <c r="R325" i="16"/>
  <c r="R267" i="16"/>
  <c r="V267" i="16"/>
  <c r="P267" i="16"/>
  <c r="V427" i="16"/>
  <c r="P427" i="16"/>
  <c r="R427" i="16"/>
  <c r="U198" i="16"/>
  <c r="Q198" i="16"/>
  <c r="V395" i="16"/>
  <c r="P395" i="16"/>
  <c r="R395" i="16"/>
  <c r="U411" i="16"/>
  <c r="P19" i="16"/>
  <c r="V19" i="16"/>
  <c r="R19" i="16"/>
  <c r="U16" i="16"/>
  <c r="R147" i="16"/>
  <c r="P147" i="16"/>
  <c r="V147" i="16"/>
  <c r="R170" i="16"/>
  <c r="P170" i="16"/>
  <c r="V170" i="16"/>
  <c r="P11" i="16"/>
  <c r="V11" i="16"/>
  <c r="R11" i="16"/>
  <c r="U103" i="16"/>
  <c r="V299" i="16"/>
  <c r="P299" i="16"/>
  <c r="R299" i="16"/>
  <c r="V323" i="16"/>
  <c r="P323" i="16"/>
  <c r="R323" i="16"/>
  <c r="U112" i="16"/>
  <c r="U255" i="16"/>
  <c r="U276" i="16"/>
  <c r="U66" i="16"/>
  <c r="Q320" i="16"/>
  <c r="U320" i="16"/>
  <c r="U152" i="16"/>
  <c r="V430" i="16"/>
  <c r="R430" i="16"/>
  <c r="P430" i="16"/>
  <c r="V192" i="16"/>
  <c r="P192" i="16"/>
  <c r="V22" i="16"/>
  <c r="P22" i="16"/>
  <c r="V418" i="16"/>
  <c r="R418" i="16"/>
  <c r="P418" i="16"/>
  <c r="V411" i="16"/>
  <c r="R411" i="16"/>
  <c r="P411" i="16"/>
  <c r="N22" i="16"/>
  <c r="U40" i="16"/>
  <c r="Q40" i="16"/>
  <c r="U395" i="16"/>
  <c r="Q395" i="16"/>
  <c r="V400" i="16" l="1"/>
  <c r="P400" i="16"/>
  <c r="V412" i="16"/>
  <c r="R412" i="16"/>
  <c r="P216" i="16"/>
  <c r="R394" i="16"/>
  <c r="V394" i="16"/>
  <c r="U334" i="16"/>
  <c r="Q278" i="16"/>
  <c r="Q162" i="16"/>
  <c r="V162" i="16"/>
  <c r="P83" i="16"/>
  <c r="P316" i="16"/>
  <c r="Q316" i="16"/>
  <c r="Q229" i="16"/>
  <c r="U298" i="16"/>
  <c r="U310" i="16"/>
  <c r="U83" i="16"/>
  <c r="P90" i="16"/>
  <c r="Q168" i="16"/>
  <c r="U412" i="16"/>
  <c r="Q71" i="16"/>
  <c r="V126" i="16"/>
  <c r="U102" i="16"/>
  <c r="P150" i="16"/>
  <c r="U9" i="16"/>
  <c r="V46" i="16"/>
  <c r="V265" i="16"/>
  <c r="U144" i="16"/>
  <c r="V40" i="16"/>
  <c r="Q21" i="16"/>
  <c r="Q18" i="16"/>
  <c r="V12" i="16"/>
  <c r="U341" i="16"/>
  <c r="Q11" i="16"/>
  <c r="V304" i="16"/>
  <c r="A343" i="16"/>
  <c r="A344" i="16" s="1"/>
  <c r="N342" i="16"/>
  <c r="Q342" i="16" s="1"/>
  <c r="P198" i="16"/>
  <c r="P15" i="16"/>
  <c r="V15" i="16"/>
  <c r="Q14" i="16"/>
  <c r="P12" i="16"/>
  <c r="Q19" i="16"/>
  <c r="R262" i="16"/>
  <c r="P180" i="16"/>
  <c r="Q20" i="16"/>
  <c r="Q9" i="16"/>
  <c r="V204" i="16"/>
  <c r="P278" i="16"/>
  <c r="V278" i="16"/>
  <c r="R341" i="16"/>
  <c r="V341" i="16"/>
  <c r="P341" i="16"/>
  <c r="N347" i="16"/>
  <c r="Q347" i="16" s="1"/>
  <c r="A353" i="16"/>
  <c r="A348" i="16"/>
  <c r="O347" i="16"/>
  <c r="U336" i="16"/>
  <c r="N337" i="16"/>
  <c r="Q337" i="16" s="1"/>
  <c r="A338" i="16"/>
  <c r="O337" i="16"/>
  <c r="V262" i="16"/>
  <c r="P132" i="16"/>
  <c r="V274" i="16"/>
  <c r="P274" i="16"/>
  <c r="Q272" i="16"/>
  <c r="U272" i="16"/>
  <c r="R272" i="16"/>
  <c r="P272" i="16"/>
  <c r="V272" i="16"/>
  <c r="R336" i="16"/>
  <c r="P336" i="16"/>
  <c r="V336" i="16"/>
  <c r="P298" i="16"/>
  <c r="Q112" i="16"/>
  <c r="R28" i="16"/>
  <c r="R40" i="16"/>
  <c r="Q13" i="16"/>
  <c r="U53" i="16"/>
  <c r="Q134" i="16"/>
  <c r="Q16" i="16"/>
  <c r="P65" i="16"/>
  <c r="Q12" i="16"/>
  <c r="P99" i="16"/>
  <c r="R99" i="16"/>
  <c r="Q17" i="16"/>
  <c r="R235" i="16"/>
  <c r="R286" i="16"/>
  <c r="R168" i="16"/>
  <c r="U28" i="16"/>
  <c r="R22" i="16"/>
  <c r="R15" i="16"/>
  <c r="Q315" i="16"/>
  <c r="R247" i="16"/>
  <c r="R222" i="16"/>
  <c r="Q197" i="16"/>
  <c r="R126" i="16"/>
  <c r="Q139" i="16"/>
  <c r="Q247" i="16"/>
  <c r="U247" i="16"/>
  <c r="P138" i="16"/>
  <c r="V138" i="16"/>
  <c r="R316" i="16"/>
  <c r="R108" i="16"/>
  <c r="Q156" i="16"/>
  <c r="U156" i="16"/>
  <c r="Q92" i="16"/>
  <c r="Q74" i="16"/>
  <c r="Q154" i="16"/>
  <c r="Q255" i="16"/>
  <c r="Q127" i="16"/>
  <c r="P247" i="16"/>
  <c r="V247" i="16"/>
  <c r="R83" i="16"/>
  <c r="Q210" i="16"/>
  <c r="U210" i="16"/>
  <c r="R216" i="16"/>
  <c r="R90" i="16"/>
  <c r="U120" i="16"/>
  <c r="Q120" i="16"/>
  <c r="V210" i="16"/>
  <c r="R210" i="16"/>
  <c r="P210" i="16"/>
  <c r="Q105" i="16"/>
  <c r="R186" i="16"/>
  <c r="R120" i="16"/>
  <c r="P110" i="16"/>
  <c r="R110" i="16"/>
  <c r="V110" i="16"/>
  <c r="V98" i="16"/>
  <c r="R98" i="16"/>
  <c r="P98" i="16"/>
  <c r="Q174" i="16"/>
  <c r="U174" i="16"/>
  <c r="R192" i="16"/>
  <c r="R241" i="16"/>
  <c r="R102" i="16"/>
  <c r="R125" i="16"/>
  <c r="R292" i="16"/>
  <c r="U114" i="16"/>
  <c r="R259" i="16"/>
  <c r="V125" i="16"/>
  <c r="R219" i="16"/>
  <c r="P219" i="16"/>
  <c r="V219" i="16"/>
  <c r="V241" i="16"/>
  <c r="P241" i="16"/>
  <c r="V253" i="16"/>
  <c r="P253" i="16"/>
  <c r="V259" i="16"/>
  <c r="P259" i="16"/>
  <c r="U241" i="16"/>
  <c r="Q241" i="16"/>
  <c r="U253" i="16"/>
  <c r="Q253" i="16"/>
  <c r="P47" i="16"/>
  <c r="R47" i="16"/>
  <c r="V47" i="16"/>
  <c r="V222" i="16"/>
  <c r="P222" i="16"/>
  <c r="V248" i="16"/>
  <c r="R248" i="16"/>
  <c r="P248" i="16"/>
  <c r="Q250" i="16"/>
  <c r="Q119" i="16"/>
  <c r="R156" i="16"/>
  <c r="P34" i="16"/>
  <c r="V34" i="16"/>
  <c r="R174" i="16"/>
  <c r="R162" i="16"/>
  <c r="Q34" i="16"/>
  <c r="U34" i="16"/>
  <c r="V174" i="16"/>
  <c r="P174" i="16"/>
  <c r="P235" i="16"/>
  <c r="V235" i="16"/>
  <c r="Q143" i="16"/>
  <c r="R198" i="16"/>
  <c r="R204" i="16"/>
  <c r="V292" i="16"/>
  <c r="P292" i="16"/>
  <c r="Q59" i="16"/>
  <c r="U59" i="16"/>
  <c r="V288" i="16"/>
  <c r="P288" i="16"/>
  <c r="R288" i="16"/>
  <c r="P194" i="16"/>
  <c r="V194" i="16"/>
  <c r="R194" i="16"/>
  <c r="R253" i="16"/>
  <c r="R34" i="16"/>
  <c r="Q222" i="16"/>
  <c r="U222" i="16"/>
  <c r="V108" i="16"/>
  <c r="P108" i="16"/>
  <c r="R298" i="16"/>
  <c r="R322" i="16"/>
  <c r="P286" i="16"/>
  <c r="V286" i="16"/>
  <c r="Q66" i="16"/>
  <c r="Q288" i="16"/>
  <c r="Q238" i="16"/>
  <c r="Q312" i="16"/>
  <c r="Q26" i="16"/>
  <c r="Q110" i="16"/>
  <c r="Q261" i="16"/>
  <c r="Q212" i="16"/>
  <c r="Q196" i="16"/>
  <c r="Q169" i="16"/>
  <c r="Q68" i="16"/>
  <c r="Q239" i="16"/>
  <c r="Q185" i="16"/>
  <c r="Q317" i="16"/>
  <c r="Q311" i="16"/>
  <c r="Q148" i="16"/>
  <c r="Q173" i="16"/>
  <c r="Q100" i="16"/>
  <c r="Q75" i="16"/>
  <c r="Q69" i="16"/>
  <c r="Q67" i="16"/>
  <c r="Q283" i="16"/>
  <c r="Q30" i="16"/>
  <c r="Q230" i="16"/>
  <c r="R310" i="16"/>
  <c r="R46" i="16"/>
  <c r="Q254" i="16"/>
  <c r="R71" i="16"/>
  <c r="V280" i="16"/>
  <c r="R280" i="16"/>
  <c r="P280" i="16"/>
  <c r="Q125" i="16"/>
  <c r="Q79" i="16"/>
  <c r="Q219" i="16"/>
  <c r="Q86" i="16"/>
  <c r="Q70" i="16"/>
  <c r="Q187" i="16"/>
  <c r="Q165" i="16"/>
  <c r="Q135" i="16"/>
  <c r="Q195" i="16"/>
  <c r="Q181" i="16"/>
  <c r="Q177" i="16"/>
  <c r="Q94" i="16"/>
  <c r="Q214" i="16"/>
  <c r="Q290" i="16"/>
  <c r="Q166" i="16"/>
  <c r="Q145" i="16"/>
  <c r="Q80" i="16"/>
  <c r="Q72" i="16"/>
  <c r="Q147" i="16"/>
  <c r="Q282" i="16"/>
  <c r="Q257" i="16"/>
  <c r="Q200" i="16"/>
  <c r="Q171" i="16"/>
  <c r="Q242" i="16"/>
  <c r="R138" i="16"/>
  <c r="Q170" i="16"/>
  <c r="Q276" i="16"/>
  <c r="Q217" i="16"/>
  <c r="Q23" i="16"/>
  <c r="Q97" i="16"/>
  <c r="Q27" i="16"/>
  <c r="Q273" i="16"/>
  <c r="Q104" i="16"/>
  <c r="Q184" i="16"/>
  <c r="Q142" i="16"/>
  <c r="Q157" i="16"/>
  <c r="Q289" i="16"/>
  <c r="Q314" i="16"/>
  <c r="Q287" i="16"/>
  <c r="Q248" i="16"/>
  <c r="Q318" i="16"/>
  <c r="Q183" i="16"/>
  <c r="Q130" i="16"/>
  <c r="Q244" i="16"/>
  <c r="Q61" i="16"/>
  <c r="Q42" i="16"/>
  <c r="R144" i="16"/>
  <c r="Q87" i="16"/>
  <c r="Q189" i="16"/>
  <c r="Q190" i="16"/>
  <c r="R65" i="16"/>
  <c r="R53" i="16"/>
  <c r="V279" i="16"/>
  <c r="P279" i="16"/>
  <c r="R279" i="16"/>
  <c r="Q49" i="16"/>
  <c r="Q111" i="16"/>
  <c r="Q199" i="16"/>
  <c r="Q128" i="16"/>
  <c r="Q313" i="16"/>
  <c r="Q211" i="16"/>
  <c r="Q153" i="16"/>
  <c r="Q220" i="16"/>
  <c r="Q48" i="16"/>
  <c r="Q99" i="16"/>
  <c r="Q151" i="16"/>
  <c r="Q82" i="16"/>
  <c r="Q55" i="16"/>
  <c r="Q256" i="16"/>
  <c r="Q35" i="16"/>
  <c r="Q93" i="16"/>
  <c r="Q24" i="16"/>
  <c r="Q231" i="16"/>
  <c r="Q260" i="16"/>
  <c r="Q275" i="16"/>
  <c r="Q188" i="16"/>
  <c r="Q63" i="16"/>
  <c r="Q281" i="16"/>
  <c r="U281" i="16"/>
  <c r="R180" i="16"/>
  <c r="Q57" i="16"/>
  <c r="Q54" i="16"/>
  <c r="Q300" i="16"/>
  <c r="Q232" i="16"/>
  <c r="Q50" i="16"/>
  <c r="Q294" i="16"/>
  <c r="Q88" i="16"/>
  <c r="Q91" i="16"/>
  <c r="Q243" i="16"/>
  <c r="Q51" i="16"/>
  <c r="Q85" i="16"/>
  <c r="Q116" i="16"/>
  <c r="Q293" i="16"/>
  <c r="Q201" i="16"/>
  <c r="Q307" i="16"/>
  <c r="Q178" i="16"/>
  <c r="Q25" i="16"/>
  <c r="Q249" i="16"/>
  <c r="Q98" i="16"/>
  <c r="Q43" i="16"/>
  <c r="R43" i="16"/>
  <c r="V43" i="16"/>
  <c r="P43" i="16"/>
  <c r="R265" i="16"/>
  <c r="Q37" i="16"/>
  <c r="V281" i="16"/>
  <c r="R281" i="16"/>
  <c r="P281" i="16"/>
  <c r="R132" i="16"/>
  <c r="Q22" i="16"/>
  <c r="U22" i="16"/>
  <c r="Q193" i="16"/>
  <c r="Q213" i="16"/>
  <c r="Q299" i="16"/>
  <c r="Q155" i="16"/>
  <c r="Q233" i="16"/>
  <c r="Q58" i="16"/>
  <c r="Q218" i="16"/>
  <c r="Q36" i="16"/>
  <c r="Q60" i="16"/>
  <c r="Q44" i="16"/>
  <c r="Q56" i="16"/>
  <c r="Q295" i="16"/>
  <c r="Q194" i="16"/>
  <c r="Q302" i="16"/>
  <c r="Q32" i="16"/>
  <c r="Q106" i="16"/>
  <c r="Q84" i="16"/>
  <c r="Q29" i="16"/>
  <c r="Q274" i="16"/>
  <c r="Q279" i="16"/>
  <c r="Q146" i="16"/>
  <c r="Q140" i="16"/>
  <c r="Q306" i="16"/>
  <c r="R96" i="16"/>
  <c r="Q163" i="16"/>
  <c r="Q136" i="16"/>
  <c r="R304" i="16"/>
  <c r="Q202" i="16"/>
  <c r="Q103" i="16"/>
  <c r="Q45" i="16"/>
  <c r="Q308" i="16"/>
  <c r="Q301" i="16"/>
  <c r="Q109" i="16"/>
  <c r="Q237" i="16"/>
  <c r="Q160" i="16"/>
  <c r="Q263" i="16"/>
  <c r="Q191" i="16"/>
  <c r="Q121" i="16"/>
  <c r="Q158" i="16"/>
  <c r="Q78" i="16"/>
  <c r="Q129" i="16"/>
  <c r="Q137" i="16"/>
  <c r="Q62" i="16"/>
  <c r="Q47" i="16"/>
  <c r="Q73" i="16"/>
  <c r="Q236" i="16"/>
  <c r="R59" i="16"/>
  <c r="U204" i="16"/>
  <c r="Q204" i="16"/>
  <c r="R114" i="16"/>
  <c r="Q39" i="16"/>
  <c r="R150" i="16"/>
  <c r="Q81" i="16"/>
  <c r="Q77" i="16"/>
  <c r="U77" i="16"/>
  <c r="Q52" i="16"/>
  <c r="Q152" i="16"/>
  <c r="Q172" i="16"/>
  <c r="Q124" i="16"/>
  <c r="Q117" i="16"/>
  <c r="Q262" i="16"/>
  <c r="Q123" i="16"/>
  <c r="Q115" i="16"/>
  <c r="Q176" i="16"/>
  <c r="Q118" i="16"/>
  <c r="Q305" i="16"/>
  <c r="Q309" i="16"/>
  <c r="Q141" i="16"/>
  <c r="Q133" i="16"/>
  <c r="Q38" i="16"/>
  <c r="Q182" i="16"/>
  <c r="Q251" i="16"/>
  <c r="Q31" i="16"/>
  <c r="Q41" i="16"/>
  <c r="Q164" i="16"/>
  <c r="Q122" i="16"/>
  <c r="Q175" i="16"/>
  <c r="Q159" i="16"/>
  <c r="R278" i="16"/>
  <c r="R77" i="16"/>
  <c r="Q280" i="16"/>
  <c r="U280" i="16"/>
  <c r="U342" i="16" l="1"/>
  <c r="O343" i="16"/>
  <c r="N343" i="16"/>
  <c r="Q343" i="16" s="1"/>
  <c r="U347" i="16"/>
  <c r="R347" i="16"/>
  <c r="P347" i="16"/>
  <c r="V347" i="16"/>
  <c r="A349" i="16"/>
  <c r="O348" i="16"/>
  <c r="N348" i="16"/>
  <c r="A354" i="16"/>
  <c r="A359" i="16"/>
  <c r="N353" i="16"/>
  <c r="O353" i="16"/>
  <c r="N344" i="16"/>
  <c r="Q344" i="16" s="1"/>
  <c r="O344" i="16"/>
  <c r="A345" i="16"/>
  <c r="V343" i="16"/>
  <c r="P343" i="16"/>
  <c r="R343" i="16"/>
  <c r="U337" i="16"/>
  <c r="R337" i="16"/>
  <c r="P337" i="16"/>
  <c r="V337" i="16"/>
  <c r="A339" i="16"/>
  <c r="N338" i="16"/>
  <c r="O338" i="16"/>
  <c r="U343" i="16" l="1"/>
  <c r="Q353" i="16"/>
  <c r="U353" i="16"/>
  <c r="P353" i="16"/>
  <c r="R353" i="16"/>
  <c r="V353" i="16"/>
  <c r="O354" i="16"/>
  <c r="N354" i="16"/>
  <c r="Q354" i="16" s="1"/>
  <c r="U354" i="16"/>
  <c r="A355" i="16"/>
  <c r="V348" i="16"/>
  <c r="P348" i="16"/>
  <c r="R348" i="16"/>
  <c r="A365" i="16"/>
  <c r="O359" i="16"/>
  <c r="N359" i="16"/>
  <c r="A360" i="16"/>
  <c r="U348" i="16"/>
  <c r="Q348" i="16"/>
  <c r="N349" i="16"/>
  <c r="Q349" i="16" s="1"/>
  <c r="O349" i="16"/>
  <c r="A350" i="16"/>
  <c r="U349" i="16"/>
  <c r="U344" i="16"/>
  <c r="N345" i="16"/>
  <c r="A346" i="16"/>
  <c r="O345" i="16"/>
  <c r="V344" i="16"/>
  <c r="P344" i="16"/>
  <c r="R344" i="16"/>
  <c r="V338" i="16"/>
  <c r="P338" i="16"/>
  <c r="R338" i="16"/>
  <c r="Q338" i="16"/>
  <c r="U338" i="16"/>
  <c r="O339" i="16"/>
  <c r="N339" i="16"/>
  <c r="A340" i="16"/>
  <c r="V359" i="16" l="1"/>
  <c r="R359" i="16"/>
  <c r="P359" i="16"/>
  <c r="N365" i="16"/>
  <c r="Q365" i="16" s="1"/>
  <c r="A366" i="16"/>
  <c r="O365" i="16"/>
  <c r="A371" i="16"/>
  <c r="O350" i="16"/>
  <c r="N350" i="16"/>
  <c r="Q350" i="16" s="1"/>
  <c r="A351" i="16"/>
  <c r="U350" i="16"/>
  <c r="R354" i="16"/>
  <c r="P354" i="16"/>
  <c r="V354" i="16"/>
  <c r="Q359" i="16"/>
  <c r="U359" i="16"/>
  <c r="N355" i="16"/>
  <c r="Q355" i="16" s="1"/>
  <c r="O355" i="16"/>
  <c r="A356" i="16"/>
  <c r="R349" i="16"/>
  <c r="P349" i="16"/>
  <c r="V349" i="16"/>
  <c r="A361" i="16"/>
  <c r="N360" i="16"/>
  <c r="Q360" i="16" s="1"/>
  <c r="O360" i="16"/>
  <c r="N340" i="16"/>
  <c r="Q340" i="16" s="1"/>
  <c r="O340" i="16"/>
  <c r="Q339" i="16"/>
  <c r="U339" i="16"/>
  <c r="P339" i="16"/>
  <c r="V339" i="16"/>
  <c r="R339" i="16"/>
  <c r="P345" i="16"/>
  <c r="V345" i="16"/>
  <c r="R345" i="16"/>
  <c r="N346" i="16"/>
  <c r="Q346" i="16" s="1"/>
  <c r="U346" i="16"/>
  <c r="O346" i="16"/>
  <c r="Q345" i="16"/>
  <c r="U345" i="16"/>
  <c r="U355" i="16" l="1"/>
  <c r="U360" i="16"/>
  <c r="U365" i="16"/>
  <c r="P360" i="16"/>
  <c r="R360" i="16"/>
  <c r="V360" i="16"/>
  <c r="R355" i="16"/>
  <c r="P355" i="16"/>
  <c r="V355" i="16"/>
  <c r="A367" i="16"/>
  <c r="N366" i="16"/>
  <c r="O366" i="16"/>
  <c r="N361" i="16"/>
  <c r="O361" i="16"/>
  <c r="A362" i="16"/>
  <c r="P365" i="16"/>
  <c r="R365" i="16"/>
  <c r="V365" i="16"/>
  <c r="O356" i="16"/>
  <c r="A357" i="16"/>
  <c r="N356" i="16"/>
  <c r="Q356" i="16" s="1"/>
  <c r="O351" i="16"/>
  <c r="N351" i="16"/>
  <c r="Q351" i="16" s="1"/>
  <c r="A352" i="16"/>
  <c r="P350" i="16"/>
  <c r="R350" i="16"/>
  <c r="V350" i="16"/>
  <c r="N371" i="16"/>
  <c r="Q371" i="16" s="1"/>
  <c r="O371" i="16"/>
  <c r="A372" i="16"/>
  <c r="P346" i="16"/>
  <c r="V346" i="16"/>
  <c r="R346" i="16"/>
  <c r="U340" i="16"/>
  <c r="R340" i="16"/>
  <c r="V340" i="16"/>
  <c r="P340" i="16"/>
  <c r="U356" i="16" l="1"/>
  <c r="A363" i="16"/>
  <c r="N362" i="16"/>
  <c r="Q362" i="16" s="1"/>
  <c r="O362" i="16"/>
  <c r="Q361" i="16"/>
  <c r="U361" i="16"/>
  <c r="N352" i="16"/>
  <c r="Q352" i="16" s="1"/>
  <c r="O352" i="16"/>
  <c r="O367" i="16"/>
  <c r="A368" i="16"/>
  <c r="N367" i="16"/>
  <c r="Q367" i="16" s="1"/>
  <c r="U367" i="16"/>
  <c r="P356" i="16"/>
  <c r="R356" i="16"/>
  <c r="V356" i="16"/>
  <c r="R366" i="16"/>
  <c r="V366" i="16"/>
  <c r="P366" i="16"/>
  <c r="U371" i="16"/>
  <c r="R361" i="16"/>
  <c r="P361" i="16"/>
  <c r="V361" i="16"/>
  <c r="Q366" i="16"/>
  <c r="U366" i="16"/>
  <c r="V351" i="16"/>
  <c r="R351" i="16"/>
  <c r="P351" i="16"/>
  <c r="A358" i="16"/>
  <c r="O357" i="16"/>
  <c r="N357" i="16"/>
  <c r="Q357" i="16" s="1"/>
  <c r="U357" i="16"/>
  <c r="A373" i="16"/>
  <c r="O372" i="16"/>
  <c r="N372" i="16"/>
  <c r="Q372" i="16" s="1"/>
  <c r="U372" i="16"/>
  <c r="R371" i="16"/>
  <c r="V371" i="16"/>
  <c r="P371" i="16"/>
  <c r="U351" i="16"/>
  <c r="U352" i="16" l="1"/>
  <c r="V352" i="16"/>
  <c r="R352" i="16"/>
  <c r="P352" i="16"/>
  <c r="R367" i="16"/>
  <c r="P367" i="16"/>
  <c r="V367" i="16"/>
  <c r="V362" i="16"/>
  <c r="P362" i="16"/>
  <c r="R362" i="16"/>
  <c r="V357" i="16"/>
  <c r="R357" i="16"/>
  <c r="P357" i="16"/>
  <c r="O363" i="16"/>
  <c r="N363" i="16"/>
  <c r="A364" i="16"/>
  <c r="O368" i="16"/>
  <c r="A369" i="16"/>
  <c r="N368" i="16"/>
  <c r="R372" i="16"/>
  <c r="P372" i="16"/>
  <c r="V372" i="16"/>
  <c r="A374" i="16"/>
  <c r="O373" i="16"/>
  <c r="N373" i="16"/>
  <c r="O358" i="16"/>
  <c r="N358" i="16"/>
  <c r="Q358" i="16" s="1"/>
  <c r="U362" i="16"/>
  <c r="U358" i="16" l="1"/>
  <c r="Q373" i="16"/>
  <c r="U373" i="16"/>
  <c r="V373" i="16"/>
  <c r="P373" i="16"/>
  <c r="R373" i="16"/>
  <c r="U368" i="16"/>
  <c r="Q368" i="16"/>
  <c r="P363" i="16"/>
  <c r="R363" i="16"/>
  <c r="V363" i="16"/>
  <c r="A370" i="16"/>
  <c r="N369" i="16"/>
  <c r="Q369" i="16" s="1"/>
  <c r="O369" i="16"/>
  <c r="V358" i="16"/>
  <c r="P358" i="16"/>
  <c r="R358" i="16"/>
  <c r="V368" i="16"/>
  <c r="R368" i="16"/>
  <c r="P368" i="16"/>
  <c r="Q363" i="16"/>
  <c r="U363" i="16"/>
  <c r="A375" i="16"/>
  <c r="O374" i="16"/>
  <c r="N374" i="16"/>
  <c r="Q374" i="16" s="1"/>
  <c r="O364" i="16"/>
  <c r="N364" i="16"/>
  <c r="Q364" i="16" l="1"/>
  <c r="U364" i="16"/>
  <c r="V374" i="16"/>
  <c r="P374" i="16"/>
  <c r="R374" i="16"/>
  <c r="O370" i="16"/>
  <c r="N370" i="16"/>
  <c r="Q370" i="16" s="1"/>
  <c r="V364" i="16"/>
  <c r="P364" i="16"/>
  <c r="R364" i="16"/>
  <c r="N375" i="16"/>
  <c r="Q375" i="16" s="1"/>
  <c r="A376" i="16"/>
  <c r="O375" i="16"/>
  <c r="U370" i="16"/>
  <c r="V369" i="16"/>
  <c r="P369" i="16"/>
  <c r="R369" i="16"/>
  <c r="U369" i="16"/>
  <c r="U374" i="16"/>
  <c r="N376" i="16" l="1"/>
  <c r="Q376" i="16" s="1"/>
  <c r="Z4" i="16" s="1"/>
  <c r="A4" i="21" s="1"/>
  <c r="A5" i="21" s="1"/>
  <c r="O376" i="16"/>
  <c r="V370" i="16"/>
  <c r="P370" i="16"/>
  <c r="R370" i="16"/>
  <c r="V375" i="16"/>
  <c r="P375" i="16"/>
  <c r="R375" i="16"/>
  <c r="U375" i="16"/>
  <c r="W198" i="16" s="1"/>
  <c r="U376" i="16"/>
  <c r="W142" i="16" s="1"/>
  <c r="W345" i="16"/>
  <c r="W372" i="16"/>
  <c r="W273" i="16"/>
  <c r="W246" i="16"/>
  <c r="W341" i="16"/>
  <c r="W157" i="16" l="1"/>
  <c r="W379" i="16"/>
  <c r="W205" i="16"/>
  <c r="W98" i="16"/>
  <c r="W251" i="16"/>
  <c r="W222" i="16"/>
  <c r="W60" i="16"/>
  <c r="W393" i="16"/>
  <c r="W168" i="16"/>
  <c r="W263" i="16"/>
  <c r="W232" i="16"/>
  <c r="W314" i="16"/>
  <c r="W297" i="16"/>
  <c r="W349" i="16"/>
  <c r="W161" i="16"/>
  <c r="W387" i="16"/>
  <c r="W218" i="16"/>
  <c r="W418" i="16"/>
  <c r="W109" i="16"/>
  <c r="W350" i="16"/>
  <c r="W384" i="16"/>
  <c r="W363" i="16"/>
  <c r="W115" i="16"/>
  <c r="W217" i="16"/>
  <c r="W28" i="16"/>
  <c r="W348" i="16"/>
  <c r="W359" i="16"/>
  <c r="W113" i="16"/>
  <c r="W62" i="16"/>
  <c r="W334" i="16"/>
  <c r="W332" i="16"/>
  <c r="W187" i="16"/>
  <c r="W274" i="16"/>
  <c r="W207" i="16"/>
  <c r="W377" i="16"/>
  <c r="W186" i="16"/>
  <c r="W339" i="16"/>
  <c r="W82" i="16"/>
  <c r="W422" i="16"/>
  <c r="W73" i="16"/>
  <c r="W294" i="16"/>
  <c r="W185" i="16"/>
  <c r="W144" i="16"/>
  <c r="W164" i="16"/>
  <c r="W35" i="16"/>
  <c r="W50" i="16"/>
  <c r="W265" i="16"/>
  <c r="W197" i="16"/>
  <c r="W213" i="16"/>
  <c r="W275" i="16"/>
  <c r="W130" i="16"/>
  <c r="W140" i="16"/>
  <c r="W97" i="16"/>
  <c r="W356" i="16"/>
  <c r="W386" i="16"/>
  <c r="W70" i="16"/>
  <c r="W230" i="16"/>
  <c r="W256" i="16"/>
  <c r="W8" i="16"/>
  <c r="W191" i="16"/>
  <c r="W421" i="16"/>
  <c r="W233" i="16"/>
  <c r="W203" i="16"/>
  <c r="W302" i="16"/>
  <c r="W287" i="16"/>
  <c r="W278" i="16"/>
  <c r="W9" i="16"/>
  <c r="W16" i="16"/>
  <c r="W322" i="16"/>
  <c r="W178" i="16"/>
  <c r="W414" i="16"/>
  <c r="W91" i="16"/>
  <c r="W145" i="16"/>
  <c r="W285" i="16"/>
  <c r="W78" i="16"/>
  <c r="W206" i="16"/>
  <c r="W75" i="16"/>
  <c r="W351" i="16"/>
  <c r="W81" i="16"/>
  <c r="W99" i="16"/>
  <c r="W429" i="16"/>
  <c r="W388" i="16"/>
  <c r="W390" i="16"/>
  <c r="W408" i="16"/>
  <c r="W122" i="16"/>
  <c r="W139" i="16"/>
  <c r="W330" i="16"/>
  <c r="W238" i="16"/>
  <c r="W370" i="16"/>
  <c r="W347" i="16"/>
  <c r="W196" i="16"/>
  <c r="W180" i="16"/>
  <c r="W403" i="16"/>
  <c r="W380" i="16"/>
  <c r="W177" i="16"/>
  <c r="W188" i="16"/>
  <c r="W396" i="16"/>
  <c r="W52" i="16"/>
  <c r="W136" i="16"/>
  <c r="W156" i="16"/>
  <c r="W303" i="16"/>
  <c r="W76" i="16"/>
  <c r="W77" i="16"/>
  <c r="W324" i="16"/>
  <c r="W71" i="16"/>
  <c r="W15" i="16"/>
  <c r="W298" i="16"/>
  <c r="W54" i="16"/>
  <c r="W236" i="16"/>
  <c r="W22" i="16"/>
  <c r="W33" i="16"/>
  <c r="W12" i="16"/>
  <c r="W48" i="16"/>
  <c r="W355" i="16"/>
  <c r="W286" i="16"/>
  <c r="W45" i="16"/>
  <c r="W237" i="16"/>
  <c r="W210" i="16"/>
  <c r="W428" i="16"/>
  <c r="W86" i="16"/>
  <c r="W127" i="16"/>
  <c r="W32" i="16"/>
  <c r="W277" i="16"/>
  <c r="W328" i="16"/>
  <c r="W375" i="16"/>
  <c r="W158" i="16"/>
  <c r="W262" i="16"/>
  <c r="W170" i="16"/>
  <c r="W320" i="16"/>
  <c r="W231" i="16"/>
  <c r="W301" i="16"/>
  <c r="W34" i="16"/>
  <c r="W184" i="16"/>
  <c r="W326" i="16"/>
  <c r="W25" i="16"/>
  <c r="W306" i="16"/>
  <c r="W138" i="16"/>
  <c r="W13" i="16"/>
  <c r="W272" i="16"/>
  <c r="W313" i="16"/>
  <c r="W417" i="16"/>
  <c r="W415" i="16"/>
  <c r="W72" i="16"/>
  <c r="W103" i="16"/>
  <c r="W174" i="16"/>
  <c r="W134" i="16"/>
  <c r="W296" i="16"/>
  <c r="W353" i="16"/>
  <c r="W215" i="16"/>
  <c r="W143" i="16"/>
  <c r="W87" i="16"/>
  <c r="W149" i="16"/>
  <c r="W369" i="16"/>
  <c r="W244" i="16"/>
  <c r="W100" i="16"/>
  <c r="W268" i="16"/>
  <c r="W128" i="16"/>
  <c r="W295" i="16"/>
  <c r="W67" i="16"/>
  <c r="W340" i="16"/>
  <c r="W261" i="16"/>
  <c r="W336" i="16"/>
  <c r="W398" i="16"/>
  <c r="W131" i="16"/>
  <c r="W312" i="16"/>
  <c r="W383" i="16"/>
  <c r="W214" i="16"/>
  <c r="W190" i="16"/>
  <c r="W423" i="16"/>
  <c r="W366" i="16"/>
  <c r="W19" i="16"/>
  <c r="W183" i="16"/>
  <c r="W225" i="16"/>
  <c r="W147" i="16"/>
  <c r="W68" i="16"/>
  <c r="W255" i="16"/>
  <c r="W182" i="16"/>
  <c r="W280" i="16"/>
  <c r="W397" i="16"/>
  <c r="W208" i="16"/>
  <c r="W293" i="16"/>
  <c r="W410" i="16"/>
  <c r="W358" i="16"/>
  <c r="W101" i="16"/>
  <c r="W165" i="16"/>
  <c r="W321" i="16"/>
  <c r="W364" i="16"/>
  <c r="W426" i="16"/>
  <c r="W311" i="16"/>
  <c r="W315" i="16"/>
  <c r="W80" i="16"/>
  <c r="W10" i="16"/>
  <c r="W199" i="16"/>
  <c r="W367" i="16"/>
  <c r="W229" i="16"/>
  <c r="W29" i="16"/>
  <c r="W65" i="16"/>
  <c r="W116" i="16"/>
  <c r="W245" i="16"/>
  <c r="W427" i="16"/>
  <c r="W58" i="16"/>
  <c r="W227" i="16"/>
  <c r="W425" i="16"/>
  <c r="W43" i="16"/>
  <c r="W407" i="16"/>
  <c r="W193" i="16"/>
  <c r="W30" i="16"/>
  <c r="W163" i="16"/>
  <c r="W413" i="16"/>
  <c r="W37" i="16"/>
  <c r="W105" i="16"/>
  <c r="W374" i="16"/>
  <c r="W111" i="16"/>
  <c r="W371" i="16"/>
  <c r="W154" i="16"/>
  <c r="W83" i="16"/>
  <c r="W365" i="16"/>
  <c r="W167" i="16"/>
  <c r="W307" i="16"/>
  <c r="W252" i="16"/>
  <c r="W420" i="16"/>
  <c r="W368" i="16"/>
  <c r="W226" i="16"/>
  <c r="W260" i="16"/>
  <c r="W402" i="16"/>
  <c r="W281" i="16"/>
  <c r="W53" i="16"/>
  <c r="W243" i="16"/>
  <c r="W55" i="16"/>
  <c r="W212" i="16"/>
  <c r="W327" i="16"/>
  <c r="W299" i="16"/>
  <c r="W292" i="16"/>
  <c r="W241" i="16"/>
  <c r="W49" i="16"/>
  <c r="W305" i="16"/>
  <c r="W209" i="16"/>
  <c r="W318" i="16"/>
  <c r="W125" i="16"/>
  <c r="W385" i="16"/>
  <c r="W5" i="16"/>
  <c r="W90" i="16"/>
  <c r="W300" i="16"/>
  <c r="W381" i="16"/>
  <c r="W338" i="16"/>
  <c r="W424" i="16"/>
  <c r="W389" i="16"/>
  <c r="W308" i="16"/>
  <c r="W11" i="16"/>
  <c r="W284" i="16"/>
  <c r="W354" i="16"/>
  <c r="W337" i="16"/>
  <c r="W69" i="16"/>
  <c r="W290" i="16"/>
  <c r="W137" i="16"/>
  <c r="W108" i="16"/>
  <c r="W150" i="16"/>
  <c r="W329" i="16"/>
  <c r="W247" i="16"/>
  <c r="W412" i="16"/>
  <c r="W132" i="16"/>
  <c r="W36" i="16"/>
  <c r="W325" i="16"/>
  <c r="W153" i="16"/>
  <c r="W267" i="16"/>
  <c r="W392" i="16"/>
  <c r="W63" i="16"/>
  <c r="W160" i="16"/>
  <c r="W224" i="16"/>
  <c r="W195" i="16"/>
  <c r="W216" i="16"/>
  <c r="W235" i="16"/>
  <c r="W249" i="16"/>
  <c r="W401" i="16"/>
  <c r="W27" i="16"/>
  <c r="W141" i="16"/>
  <c r="W173" i="16"/>
  <c r="W319" i="16"/>
  <c r="W239" i="16"/>
  <c r="W123" i="16"/>
  <c r="W257" i="16"/>
  <c r="W346" i="16"/>
  <c r="W189" i="16"/>
  <c r="W270" i="16"/>
  <c r="W202" i="16"/>
  <c r="W40" i="16"/>
  <c r="W7" i="16"/>
  <c r="W283" i="16"/>
  <c r="W42" i="16"/>
  <c r="W95" i="16"/>
  <c r="W200" i="16"/>
  <c r="W106" i="16"/>
  <c r="W416" i="16"/>
  <c r="W152" i="16"/>
  <c r="W309" i="16"/>
  <c r="W133" i="16"/>
  <c r="W26" i="16"/>
  <c r="W14" i="16"/>
  <c r="W271" i="16"/>
  <c r="W343" i="16"/>
  <c r="W223" i="16"/>
  <c r="W79" i="16"/>
  <c r="W264" i="16"/>
  <c r="W118" i="16"/>
  <c r="W96" i="16"/>
  <c r="W102" i="16"/>
  <c r="W289" i="16"/>
  <c r="W404" i="16"/>
  <c r="W110" i="16"/>
  <c r="W323" i="16"/>
  <c r="W56" i="16"/>
  <c r="W360" i="16"/>
  <c r="W220" i="16"/>
  <c r="W331" i="16"/>
  <c r="W148" i="16"/>
  <c r="W84" i="16"/>
  <c r="W254" i="16"/>
  <c r="W126" i="16"/>
  <c r="W129" i="16"/>
  <c r="W47" i="16"/>
  <c r="W38" i="16"/>
  <c r="W211" i="16"/>
  <c r="W59" i="16"/>
  <c r="W411" i="16"/>
  <c r="W93" i="16"/>
  <c r="W175" i="16"/>
  <c r="W23" i="16"/>
  <c r="W18" i="16"/>
  <c r="W146" i="16"/>
  <c r="W419" i="16"/>
  <c r="W253" i="16"/>
  <c r="W201" i="16"/>
  <c r="W66" i="16"/>
  <c r="W39" i="16"/>
  <c r="W151" i="16"/>
  <c r="W112" i="16"/>
  <c r="W376" i="16"/>
  <c r="W333" i="16"/>
  <c r="W406" i="16"/>
  <c r="W194" i="16"/>
  <c r="W399" i="16"/>
  <c r="W400" i="16"/>
  <c r="W6" i="16"/>
  <c r="W266" i="16"/>
  <c r="W259" i="16"/>
  <c r="W394" i="16"/>
  <c r="W114" i="16"/>
  <c r="W181" i="16"/>
  <c r="W248" i="16"/>
  <c r="W41" i="16"/>
  <c r="W162" i="16"/>
  <c r="W221" i="16"/>
  <c r="W282" i="16"/>
  <c r="W317" i="16"/>
  <c r="W121" i="16"/>
  <c r="W204" i="16"/>
  <c r="W44" i="16"/>
  <c r="W119" i="16"/>
  <c r="W395" i="16"/>
  <c r="W291" i="16"/>
  <c r="W31" i="16"/>
  <c r="W172" i="16"/>
  <c r="W104" i="16"/>
  <c r="W250" i="16"/>
  <c r="W117" i="16"/>
  <c r="W242" i="16"/>
  <c r="W288" i="16"/>
  <c r="W352" i="16"/>
  <c r="W357" i="16"/>
  <c r="W335" i="16"/>
  <c r="W171" i="16"/>
  <c r="W304" i="16"/>
  <c r="W192" i="16"/>
  <c r="W342" i="16"/>
  <c r="W21" i="16"/>
  <c r="W405" i="16"/>
  <c r="W391" i="16"/>
  <c r="W344" i="16"/>
  <c r="W362" i="16"/>
  <c r="W61" i="16"/>
  <c r="W64" i="16"/>
  <c r="W94" i="16"/>
  <c r="W135" i="16"/>
  <c r="W176" i="16"/>
  <c r="W4" i="16"/>
  <c r="W382" i="16"/>
  <c r="W17" i="16"/>
  <c r="W169" i="16"/>
  <c r="W234" i="16"/>
  <c r="W276" i="16"/>
  <c r="W378" i="16"/>
  <c r="W107" i="16"/>
  <c r="W361" i="16"/>
  <c r="W92" i="16"/>
  <c r="W88" i="16"/>
  <c r="W228" i="16"/>
  <c r="W74" i="16"/>
  <c r="W89" i="16"/>
  <c r="W51" i="16"/>
  <c r="W430" i="16"/>
  <c r="W159" i="16"/>
  <c r="W166" i="16"/>
  <c r="W269" i="16"/>
  <c r="W155" i="16"/>
  <c r="W310" i="16"/>
  <c r="W316" i="16"/>
  <c r="W219" i="16"/>
  <c r="W279" i="16"/>
  <c r="W240" i="16"/>
  <c r="W258" i="16"/>
  <c r="W20" i="16"/>
  <c r="W373" i="16"/>
  <c r="W179" i="16"/>
  <c r="W124" i="16"/>
  <c r="W409" i="16"/>
  <c r="W120" i="16"/>
  <c r="W85" i="16"/>
  <c r="W24" i="16"/>
  <c r="W57" i="16"/>
  <c r="P376" i="16"/>
  <c r="V376" i="16"/>
  <c r="X266" i="16" s="1"/>
  <c r="R376" i="16"/>
  <c r="AA4" i="16" s="1"/>
  <c r="A5" i="22" s="1"/>
  <c r="A6" i="22" s="1"/>
  <c r="W46" i="16"/>
  <c r="A6" i="21"/>
  <c r="A7" i="21" s="1"/>
  <c r="I5" i="21" l="1"/>
  <c r="I4" i="21"/>
  <c r="B5" i="21"/>
  <c r="X249" i="16"/>
  <c r="E5" i="21"/>
  <c r="X37" i="16"/>
  <c r="J5" i="21"/>
  <c r="C4" i="21"/>
  <c r="L4" i="21"/>
  <c r="E4" i="21"/>
  <c r="B4" i="21"/>
  <c r="F4" i="21"/>
  <c r="H5" i="21"/>
  <c r="K5" i="21"/>
  <c r="F5" i="21"/>
  <c r="J4" i="21"/>
  <c r="D4" i="21"/>
  <c r="X298" i="16"/>
  <c r="H4" i="21"/>
  <c r="C5" i="21"/>
  <c r="G5" i="21"/>
  <c r="G4" i="21"/>
  <c r="K4" i="21"/>
  <c r="D5" i="21"/>
  <c r="L5" i="21"/>
  <c r="X230" i="16"/>
  <c r="X94" i="16"/>
  <c r="X375" i="16"/>
  <c r="X166" i="16"/>
  <c r="X339" i="16"/>
  <c r="X176" i="16"/>
  <c r="X202" i="16"/>
  <c r="X318" i="16"/>
  <c r="X329" i="16"/>
  <c r="X275" i="16"/>
  <c r="X419" i="16"/>
  <c r="X152" i="16"/>
  <c r="X279" i="16"/>
  <c r="X267" i="16"/>
  <c r="X191" i="16"/>
  <c r="X255" i="16"/>
  <c r="X167" i="16"/>
  <c r="X392" i="16"/>
  <c r="X100" i="16"/>
  <c r="X122" i="16"/>
  <c r="X90" i="16"/>
  <c r="X260" i="16"/>
  <c r="X27" i="16"/>
  <c r="X180" i="16"/>
  <c r="X328" i="16"/>
  <c r="X121" i="16"/>
  <c r="X177" i="16"/>
  <c r="X400" i="16"/>
  <c r="X285" i="16"/>
  <c r="X386" i="16"/>
  <c r="X105" i="16"/>
  <c r="X220" i="16"/>
  <c r="X82" i="16"/>
  <c r="X334" i="16"/>
  <c r="X44" i="16"/>
  <c r="X79" i="16"/>
  <c r="X265" i="16"/>
  <c r="X72" i="16"/>
  <c r="X170" i="16"/>
  <c r="X417" i="16"/>
  <c r="X149" i="16"/>
  <c r="X93" i="16"/>
  <c r="X19" i="16"/>
  <c r="X34" i="16"/>
  <c r="X218" i="16"/>
  <c r="X125" i="16"/>
  <c r="X20" i="16"/>
  <c r="X368" i="16"/>
  <c r="X327" i="16"/>
  <c r="X429" i="16"/>
  <c r="X26" i="16"/>
  <c r="X88" i="16"/>
  <c r="X132" i="16"/>
  <c r="X150" i="16"/>
  <c r="X127" i="16"/>
  <c r="X175" i="16"/>
  <c r="X22" i="16"/>
  <c r="X30" i="16"/>
  <c r="X284" i="16"/>
  <c r="X172" i="16"/>
  <c r="X384" i="16"/>
  <c r="X64" i="16"/>
  <c r="X304" i="16"/>
  <c r="X50" i="16"/>
  <c r="X421" i="16"/>
  <c r="X381" i="16"/>
  <c r="X32" i="16"/>
  <c r="X130" i="16"/>
  <c r="X412" i="16"/>
  <c r="X320" i="16"/>
  <c r="X188" i="16"/>
  <c r="X402" i="16"/>
  <c r="X24" i="16"/>
  <c r="X181" i="16"/>
  <c r="X33" i="16"/>
  <c r="X92" i="16"/>
  <c r="X193" i="16"/>
  <c r="X363" i="16"/>
  <c r="X41" i="16"/>
  <c r="X428" i="16"/>
  <c r="X382" i="16"/>
  <c r="X353" i="16"/>
  <c r="X355" i="16"/>
  <c r="X85" i="16"/>
  <c r="X349" i="16"/>
  <c r="X65" i="16"/>
  <c r="X56" i="16"/>
  <c r="X107" i="16"/>
  <c r="X211" i="16"/>
  <c r="X258" i="16"/>
  <c r="X154" i="16"/>
  <c r="X4" i="16"/>
  <c r="X300" i="16"/>
  <c r="X80" i="16"/>
  <c r="X276" i="16"/>
  <c r="X278" i="16"/>
  <c r="X13" i="16"/>
  <c r="X128" i="16"/>
  <c r="X283" i="16"/>
  <c r="X269" i="16"/>
  <c r="X253" i="16"/>
  <c r="X319" i="16"/>
  <c r="X296" i="16"/>
  <c r="X343" i="16"/>
  <c r="X197" i="16"/>
  <c r="X357" i="16"/>
  <c r="X219" i="16"/>
  <c r="X430" i="16"/>
  <c r="X135" i="16"/>
  <c r="X254" i="16"/>
  <c r="X47" i="16"/>
  <c r="X11" i="16"/>
  <c r="X302" i="16"/>
  <c r="X25" i="16"/>
  <c r="X409" i="16"/>
  <c r="X236" i="16"/>
  <c r="X186" i="16"/>
  <c r="X43" i="16"/>
  <c r="X111" i="16"/>
  <c r="X228" i="16"/>
  <c r="X313" i="16"/>
  <c r="X87" i="16"/>
  <c r="X161" i="16"/>
  <c r="X83" i="16"/>
  <c r="X372" i="16"/>
  <c r="X189" i="16"/>
  <c r="X366" i="16"/>
  <c r="X214" i="16"/>
  <c r="X246" i="16"/>
  <c r="X263" i="16"/>
  <c r="X55" i="16"/>
  <c r="X76" i="16"/>
  <c r="X308" i="16"/>
  <c r="X9" i="16"/>
  <c r="X250" i="16"/>
  <c r="X231" i="16"/>
  <c r="X331" i="16"/>
  <c r="X389" i="16"/>
  <c r="X119" i="16"/>
  <c r="X131" i="16"/>
  <c r="X352" i="16"/>
  <c r="X234" i="16"/>
  <c r="X420" i="16"/>
  <c r="X310" i="16"/>
  <c r="X373" i="16"/>
  <c r="X168" i="16"/>
  <c r="X198" i="16"/>
  <c r="X203" i="16"/>
  <c r="X103" i="16"/>
  <c r="X36" i="16"/>
  <c r="X348" i="16"/>
  <c r="X206" i="16"/>
  <c r="X84" i="16"/>
  <c r="X295" i="16"/>
  <c r="X244" i="16"/>
  <c r="X411" i="16"/>
  <c r="X259" i="16"/>
  <c r="X196" i="16"/>
  <c r="X257" i="16"/>
  <c r="X360" i="16"/>
  <c r="X301" i="16"/>
  <c r="X282" i="16"/>
  <c r="X418" i="16"/>
  <c r="X183" i="16"/>
  <c r="X101" i="16"/>
  <c r="X393" i="16"/>
  <c r="X99" i="16"/>
  <c r="X169" i="16"/>
  <c r="X151" i="16"/>
  <c r="X401" i="16"/>
  <c r="X91" i="16"/>
  <c r="X290" i="16"/>
  <c r="X145" i="16"/>
  <c r="X399" i="16"/>
  <c r="X395" i="16"/>
  <c r="X62" i="16"/>
  <c r="X192" i="16"/>
  <c r="X238" i="16"/>
  <c r="X49" i="16"/>
  <c r="X272" i="16"/>
  <c r="X46" i="16"/>
  <c r="X96" i="16"/>
  <c r="X247" i="16"/>
  <c r="X8" i="16"/>
  <c r="X178" i="16"/>
  <c r="X256" i="16"/>
  <c r="X58" i="16"/>
  <c r="X97" i="16"/>
  <c r="X274" i="16"/>
  <c r="X293" i="16"/>
  <c r="X289" i="16"/>
  <c r="X316" i="16"/>
  <c r="X159" i="16"/>
  <c r="X252" i="16"/>
  <c r="X133" i="16"/>
  <c r="X325" i="16"/>
  <c r="X194" i="16"/>
  <c r="X207" i="16"/>
  <c r="X364" i="16"/>
  <c r="X224" i="16"/>
  <c r="X184" i="16"/>
  <c r="X410" i="16"/>
  <c r="X345" i="16"/>
  <c r="X427" i="16"/>
  <c r="X303" i="16"/>
  <c r="X241" i="16"/>
  <c r="X414" i="16"/>
  <c r="X358" i="16"/>
  <c r="X51" i="16"/>
  <c r="X68" i="16"/>
  <c r="X17" i="16"/>
  <c r="X40" i="16"/>
  <c r="X287" i="16"/>
  <c r="X5" i="16"/>
  <c r="X376" i="16"/>
  <c r="X199" i="16"/>
  <c r="X210" i="16"/>
  <c r="X332" i="16"/>
  <c r="X157" i="16"/>
  <c r="X66" i="16"/>
  <c r="X29" i="16"/>
  <c r="X309" i="16"/>
  <c r="X239" i="16"/>
  <c r="X81" i="16"/>
  <c r="X48" i="16"/>
  <c r="X205" i="16"/>
  <c r="X117" i="16"/>
  <c r="X140" i="16"/>
  <c r="X86" i="16"/>
  <c r="X70" i="16"/>
  <c r="X396" i="16"/>
  <c r="X173" i="16"/>
  <c r="X286" i="16"/>
  <c r="X106" i="16"/>
  <c r="X35" i="16"/>
  <c r="X321" i="16"/>
  <c r="X179" i="16"/>
  <c r="X174" i="16"/>
  <c r="X268" i="16"/>
  <c r="X75" i="16"/>
  <c r="X53" i="16"/>
  <c r="X142" i="16"/>
  <c r="X380" i="16"/>
  <c r="X337" i="16"/>
  <c r="X314" i="16"/>
  <c r="X215" i="16"/>
  <c r="X261" i="16"/>
  <c r="X264" i="16"/>
  <c r="X426" i="16"/>
  <c r="X190" i="16"/>
  <c r="X291" i="16"/>
  <c r="X415" i="16"/>
  <c r="X109" i="16"/>
  <c r="X74" i="16"/>
  <c r="X362" i="16"/>
  <c r="X315" i="16"/>
  <c r="X115" i="16"/>
  <c r="X156" i="16"/>
  <c r="X404" i="16"/>
  <c r="X361" i="16"/>
  <c r="X71" i="16"/>
  <c r="X28" i="16"/>
  <c r="X270" i="16"/>
  <c r="X31" i="16"/>
  <c r="X89" i="16"/>
  <c r="X374" i="16"/>
  <c r="X350" i="16"/>
  <c r="X153" i="16"/>
  <c r="X123" i="16"/>
  <c r="X387" i="16"/>
  <c r="X200" i="16"/>
  <c r="X299" i="16"/>
  <c r="X15" i="16"/>
  <c r="X406" i="16"/>
  <c r="X134" i="16"/>
  <c r="X336" i="16"/>
  <c r="X38" i="16"/>
  <c r="X139" i="16"/>
  <c r="X138" i="16"/>
  <c r="X163" i="16"/>
  <c r="X237" i="16"/>
  <c r="X187" i="16"/>
  <c r="X397" i="16"/>
  <c r="X73" i="16"/>
  <c r="X243" i="16"/>
  <c r="X146" i="16"/>
  <c r="X126" i="16"/>
  <c r="X326" i="16"/>
  <c r="X39" i="16"/>
  <c r="X204" i="16"/>
  <c r="X155" i="16"/>
  <c r="X10" i="16"/>
  <c r="X98" i="16"/>
  <c r="X338" i="16"/>
  <c r="X60" i="16"/>
  <c r="X112" i="16"/>
  <c r="X413" i="16"/>
  <c r="X305" i="16"/>
  <c r="X185" i="16"/>
  <c r="X182" i="16"/>
  <c r="X323" i="16"/>
  <c r="X16" i="16"/>
  <c r="X114" i="16"/>
  <c r="X158" i="16"/>
  <c r="X124" i="16"/>
  <c r="X201" i="16"/>
  <c r="X223" i="16"/>
  <c r="X221" i="16"/>
  <c r="X317" i="16"/>
  <c r="X95" i="16"/>
  <c r="X422" i="16"/>
  <c r="X57" i="16"/>
  <c r="X416" i="16"/>
  <c r="X391" i="16"/>
  <c r="X232" i="16"/>
  <c r="X61" i="16"/>
  <c r="X216" i="16"/>
  <c r="X227" i="16"/>
  <c r="X312" i="16"/>
  <c r="X235" i="16"/>
  <c r="X367" i="16"/>
  <c r="X240" i="16"/>
  <c r="X209" i="16"/>
  <c r="X281" i="16"/>
  <c r="X251" i="16"/>
  <c r="X217" i="16"/>
  <c r="X78" i="16"/>
  <c r="X144" i="16"/>
  <c r="X365" i="16"/>
  <c r="X67" i="16"/>
  <c r="X383" i="16"/>
  <c r="X390" i="16"/>
  <c r="X222" i="16"/>
  <c r="X262" i="16"/>
  <c r="X273" i="16"/>
  <c r="X346" i="16"/>
  <c r="X347" i="16"/>
  <c r="X162" i="16"/>
  <c r="X77" i="16"/>
  <c r="X292" i="16"/>
  <c r="X208" i="16"/>
  <c r="X369" i="16"/>
  <c r="X129" i="16"/>
  <c r="X245" i="16"/>
  <c r="X104" i="16"/>
  <c r="X213" i="16"/>
  <c r="X18" i="16"/>
  <c r="X394" i="16"/>
  <c r="X340" i="16"/>
  <c r="X160" i="16"/>
  <c r="X212" i="16"/>
  <c r="X407" i="16"/>
  <c r="X403" i="16"/>
  <c r="X307" i="16"/>
  <c r="X322" i="16"/>
  <c r="X306" i="16"/>
  <c r="X342" i="16"/>
  <c r="X137" i="16"/>
  <c r="X110" i="16"/>
  <c r="X423" i="16"/>
  <c r="X408" i="16"/>
  <c r="X359" i="16"/>
  <c r="X229" i="16"/>
  <c r="X21" i="16"/>
  <c r="X6" i="16"/>
  <c r="X108" i="16"/>
  <c r="X136" i="16"/>
  <c r="N6" i="22" s="1"/>
  <c r="X171" i="16"/>
  <c r="X297" i="16"/>
  <c r="X371" i="16"/>
  <c r="X288" i="16"/>
  <c r="X248" i="16"/>
  <c r="X23" i="16"/>
  <c r="X225" i="16"/>
  <c r="X120" i="16"/>
  <c r="X12" i="16"/>
  <c r="X148" i="16"/>
  <c r="X7" i="16"/>
  <c r="X113" i="16"/>
  <c r="X102" i="16"/>
  <c r="X195" i="16"/>
  <c r="X354" i="16"/>
  <c r="X118" i="16"/>
  <c r="X356" i="16"/>
  <c r="X226" i="16"/>
  <c r="X233" i="16"/>
  <c r="X14" i="16"/>
  <c r="X424" i="16"/>
  <c r="X341" i="16"/>
  <c r="X59" i="16"/>
  <c r="X377" i="16"/>
  <c r="X63" i="16"/>
  <c r="X69" i="16"/>
  <c r="X294" i="16"/>
  <c r="X333" i="16"/>
  <c r="X242" i="16"/>
  <c r="X425" i="16"/>
  <c r="X280" i="16"/>
  <c r="X116" i="16"/>
  <c r="X378" i="16"/>
  <c r="X42" i="16"/>
  <c r="X335" i="16"/>
  <c r="X165" i="16"/>
  <c r="X344" i="16"/>
  <c r="X324" i="16"/>
  <c r="X351" i="16"/>
  <c r="X370" i="16"/>
  <c r="X143" i="16"/>
  <c r="X398" i="16"/>
  <c r="X385" i="16"/>
  <c r="X379" i="16"/>
  <c r="X52" i="16"/>
  <c r="X147" i="16"/>
  <c r="X271" i="16"/>
  <c r="X54" i="16"/>
  <c r="X388" i="16"/>
  <c r="X311" i="16"/>
  <c r="X164" i="16"/>
  <c r="X405" i="16"/>
  <c r="X141" i="16"/>
  <c r="X330" i="16"/>
  <c r="X45" i="16"/>
  <c r="X277" i="16"/>
  <c r="E7" i="21"/>
  <c r="J7" i="21"/>
  <c r="D7" i="21"/>
  <c r="H7" i="21"/>
  <c r="I7" i="21"/>
  <c r="K7" i="21"/>
  <c r="L7" i="21"/>
  <c r="F7" i="21"/>
  <c r="C7" i="21"/>
  <c r="G7" i="21"/>
  <c r="B7" i="21"/>
  <c r="A8" i="21"/>
  <c r="A9" i="21" s="1"/>
  <c r="A10" i="21" s="1"/>
  <c r="A7" i="22"/>
  <c r="A8" i="22" s="1"/>
  <c r="B6" i="21"/>
  <c r="F6" i="21"/>
  <c r="D6" i="21"/>
  <c r="H6" i="21"/>
  <c r="I6" i="21"/>
  <c r="E6" i="21"/>
  <c r="K6" i="21"/>
  <c r="L6" i="21"/>
  <c r="J6" i="21"/>
  <c r="C6" i="21"/>
  <c r="G6" i="21"/>
  <c r="B6" i="22" l="1"/>
  <c r="M5" i="22"/>
  <c r="J5" i="22"/>
  <c r="B5" i="22"/>
  <c r="D6" i="22"/>
  <c r="L6" i="22"/>
  <c r="E6" i="22"/>
  <c r="M6" i="22"/>
  <c r="H6" i="22"/>
  <c r="K6" i="22"/>
  <c r="H4" i="22"/>
  <c r="J4" i="22"/>
  <c r="I5" i="22"/>
  <c r="K4" i="22"/>
  <c r="N5" i="22"/>
  <c r="C5" i="22"/>
  <c r="D4" i="22"/>
  <c r="F5" i="22"/>
  <c r="N4" i="22"/>
  <c r="G4" i="22"/>
  <c r="C4" i="22"/>
  <c r="M4" i="22"/>
  <c r="E4" i="22"/>
  <c r="L5" i="22"/>
  <c r="F4" i="22"/>
  <c r="L4" i="22"/>
  <c r="B4" i="22"/>
  <c r="G5" i="22"/>
  <c r="I4" i="22"/>
  <c r="D5" i="22"/>
  <c r="K5" i="22"/>
  <c r="G6" i="22"/>
  <c r="F6" i="22"/>
  <c r="C6" i="22"/>
  <c r="I6" i="22"/>
  <c r="E5" i="22"/>
  <c r="J6" i="22"/>
  <c r="H5" i="22"/>
  <c r="L9" i="21"/>
  <c r="J9" i="21"/>
  <c r="C9" i="21"/>
  <c r="K9" i="21"/>
  <c r="B9" i="21"/>
  <c r="F9" i="21"/>
  <c r="E9" i="21"/>
  <c r="D9" i="21"/>
  <c r="I9" i="21"/>
  <c r="G9" i="21"/>
  <c r="H9" i="21"/>
  <c r="G8" i="21"/>
  <c r="I8" i="21"/>
  <c r="C8" i="21"/>
  <c r="F8" i="21"/>
  <c r="B8" i="21"/>
  <c r="E8" i="21"/>
  <c r="D8" i="21"/>
  <c r="K8" i="21"/>
  <c r="L8" i="21"/>
  <c r="J8" i="21"/>
  <c r="H8" i="21"/>
  <c r="A11" i="21"/>
  <c r="A12" i="21" s="1"/>
  <c r="G10" i="21"/>
  <c r="K10" i="21"/>
  <c r="L10" i="21"/>
  <c r="D10" i="21"/>
  <c r="H10" i="21"/>
  <c r="E10" i="21"/>
  <c r="C10" i="21"/>
  <c r="J10" i="21"/>
  <c r="I10" i="21"/>
  <c r="F10" i="21"/>
  <c r="B10" i="21"/>
  <c r="A9" i="22"/>
  <c r="J8" i="22"/>
  <c r="D8" i="22"/>
  <c r="K8" i="22"/>
  <c r="I8" i="22"/>
  <c r="H8" i="22"/>
  <c r="E8" i="22"/>
  <c r="G8" i="22"/>
  <c r="M8" i="22"/>
  <c r="B8" i="22"/>
  <c r="L8" i="22"/>
  <c r="F8" i="22"/>
  <c r="N8" i="22"/>
  <c r="C8" i="22"/>
  <c r="D7" i="22"/>
  <c r="E7" i="22"/>
  <c r="G7" i="22"/>
  <c r="L7" i="22"/>
  <c r="M7" i="22"/>
  <c r="F7" i="22"/>
  <c r="J7" i="22"/>
  <c r="K7" i="22"/>
  <c r="I7" i="22"/>
  <c r="B7" i="22"/>
  <c r="C7" i="22"/>
  <c r="H7" i="22"/>
  <c r="N7" i="22"/>
  <c r="A13" i="21" l="1"/>
  <c r="C12" i="21"/>
  <c r="J12" i="21"/>
  <c r="K12" i="21"/>
  <c r="L12" i="21"/>
  <c r="E12" i="21"/>
  <c r="F12" i="21"/>
  <c r="H12" i="21"/>
  <c r="G12" i="21"/>
  <c r="I12" i="21"/>
  <c r="B12" i="21"/>
  <c r="D12" i="21"/>
  <c r="I9" i="22"/>
  <c r="F9" i="22"/>
  <c r="B9" i="22"/>
  <c r="G9" i="22"/>
  <c r="H9" i="22"/>
  <c r="M9" i="22"/>
  <c r="C9" i="22"/>
  <c r="N9" i="22"/>
  <c r="K9" i="22"/>
  <c r="D9" i="22"/>
  <c r="E9" i="22"/>
  <c r="L9" i="22"/>
  <c r="J9" i="22"/>
  <c r="A10" i="22"/>
  <c r="F11" i="21"/>
  <c r="B11" i="21"/>
  <c r="I11" i="21"/>
  <c r="L11" i="21"/>
  <c r="G11" i="21"/>
  <c r="J11" i="21"/>
  <c r="H11" i="21"/>
  <c r="K11" i="21"/>
  <c r="D11" i="21"/>
  <c r="C11" i="21"/>
  <c r="E11" i="21"/>
  <c r="A14" i="21"/>
  <c r="A15" i="21" l="1"/>
  <c r="H10" i="22"/>
  <c r="G10" i="22"/>
  <c r="N10" i="22"/>
  <c r="C10" i="22"/>
  <c r="E10" i="22"/>
  <c r="K10" i="22"/>
  <c r="D10" i="22"/>
  <c r="M10" i="22"/>
  <c r="J10" i="22"/>
  <c r="L10" i="22"/>
  <c r="B10" i="22"/>
  <c r="I10" i="22"/>
  <c r="F10" i="22"/>
  <c r="A11" i="22"/>
  <c r="A12" i="22" s="1"/>
  <c r="F14" i="21"/>
  <c r="J14" i="21"/>
  <c r="G14" i="21"/>
  <c r="H14" i="21"/>
  <c r="E14" i="21"/>
  <c r="B14" i="21"/>
  <c r="L14" i="21"/>
  <c r="K14" i="21"/>
  <c r="D14" i="21"/>
  <c r="C14" i="21"/>
  <c r="I14" i="21"/>
  <c r="C13" i="21"/>
  <c r="G13" i="21"/>
  <c r="H13" i="21"/>
  <c r="L13" i="21"/>
  <c r="K13" i="21"/>
  <c r="D13" i="21"/>
  <c r="J13" i="21"/>
  <c r="I13" i="21"/>
  <c r="E13" i="21"/>
  <c r="F13" i="21"/>
  <c r="B13" i="21"/>
  <c r="H11" i="22" l="1"/>
  <c r="K11" i="22"/>
  <c r="F11" i="22"/>
  <c r="N11" i="22"/>
  <c r="M11" i="22"/>
  <c r="E11" i="22"/>
  <c r="C11" i="22"/>
  <c r="B11" i="22"/>
  <c r="G11" i="22"/>
  <c r="J11" i="22"/>
  <c r="D11" i="22"/>
  <c r="I11" i="22"/>
  <c r="L11" i="22"/>
  <c r="E15" i="21"/>
  <c r="F15" i="21"/>
  <c r="L15" i="21"/>
  <c r="G15" i="21"/>
  <c r="D15" i="21"/>
  <c r="I15" i="21"/>
  <c r="H15" i="21"/>
  <c r="B15" i="21"/>
  <c r="C15" i="21"/>
  <c r="K15" i="21"/>
  <c r="J15" i="21"/>
  <c r="A16" i="21"/>
  <c r="A17" i="21" s="1"/>
  <c r="E12" i="22"/>
  <c r="H12" i="22"/>
  <c r="F12" i="22"/>
  <c r="D12" i="22"/>
  <c r="J12" i="22"/>
  <c r="G12" i="22"/>
  <c r="C12" i="22"/>
  <c r="N12" i="22"/>
  <c r="I12" i="22"/>
  <c r="B12" i="22"/>
  <c r="K12" i="22"/>
  <c r="L12" i="22"/>
  <c r="M12" i="22"/>
  <c r="A13" i="22"/>
  <c r="F17" i="21" l="1"/>
  <c r="B17" i="21"/>
  <c r="E17" i="21"/>
  <c r="C17" i="21"/>
  <c r="D17" i="21"/>
  <c r="K17" i="21"/>
  <c r="I17" i="21"/>
  <c r="H17" i="21"/>
  <c r="L17" i="21"/>
  <c r="G17" i="21"/>
  <c r="J17" i="21"/>
  <c r="A18" i="21"/>
  <c r="A19" i="21" s="1"/>
  <c r="A14" i="22"/>
  <c r="J13" i="22"/>
  <c r="I13" i="22"/>
  <c r="H13" i="22"/>
  <c r="E13" i="22"/>
  <c r="F13" i="22"/>
  <c r="G13" i="22"/>
  <c r="K13" i="22"/>
  <c r="C13" i="22"/>
  <c r="M13" i="22"/>
  <c r="B13" i="22"/>
  <c r="L13" i="22"/>
  <c r="N13" i="22"/>
  <c r="D13" i="22"/>
  <c r="L16" i="21"/>
  <c r="D16" i="21"/>
  <c r="H16" i="21"/>
  <c r="B16" i="21"/>
  <c r="I16" i="21"/>
  <c r="C16" i="21"/>
  <c r="G16" i="21"/>
  <c r="F16" i="21"/>
  <c r="K16" i="21"/>
  <c r="J16" i="21"/>
  <c r="E16" i="21"/>
  <c r="N14" i="22" l="1"/>
  <c r="L14" i="22"/>
  <c r="M14" i="22"/>
  <c r="B14" i="22"/>
  <c r="D14" i="22"/>
  <c r="I14" i="22"/>
  <c r="J14" i="22"/>
  <c r="G14" i="22"/>
  <c r="H14" i="22"/>
  <c r="C14" i="22"/>
  <c r="E14" i="22"/>
  <c r="K14" i="22"/>
  <c r="F14" i="22"/>
  <c r="A16" i="22"/>
  <c r="A15" i="22"/>
  <c r="E18" i="21"/>
  <c r="H18" i="21"/>
  <c r="I18" i="21"/>
  <c r="G18" i="21"/>
  <c r="C18" i="21"/>
  <c r="J18" i="21"/>
  <c r="F18" i="21"/>
  <c r="D18" i="21"/>
  <c r="K18" i="21"/>
  <c r="B18" i="21"/>
  <c r="L18" i="21"/>
  <c r="A20" i="21"/>
  <c r="B19" i="21"/>
  <c r="J19" i="21"/>
  <c r="G19" i="21"/>
  <c r="L19" i="21"/>
  <c r="K19" i="21"/>
  <c r="F19" i="21"/>
  <c r="H19" i="21"/>
  <c r="C19" i="21"/>
  <c r="E19" i="21"/>
  <c r="I19" i="21"/>
  <c r="D19" i="21"/>
  <c r="M15" i="22" l="1"/>
  <c r="I15" i="22"/>
  <c r="D15" i="22"/>
  <c r="N15" i="22"/>
  <c r="G15" i="22"/>
  <c r="C15" i="22"/>
  <c r="F15" i="22"/>
  <c r="J15" i="22"/>
  <c r="L15" i="22"/>
  <c r="E15" i="22"/>
  <c r="K15" i="22"/>
  <c r="H15" i="22"/>
  <c r="B15" i="22"/>
  <c r="C16" i="22"/>
  <c r="J16" i="22"/>
  <c r="K16" i="22"/>
  <c r="E16" i="22"/>
  <c r="N16" i="22"/>
  <c r="B16" i="22"/>
  <c r="L16" i="22"/>
  <c r="G16" i="22"/>
  <c r="D16" i="22"/>
  <c r="H16" i="22"/>
  <c r="F16" i="22"/>
  <c r="M16" i="22"/>
  <c r="I16" i="22"/>
  <c r="J20" i="21"/>
  <c r="F20" i="21"/>
  <c r="E20" i="21"/>
  <c r="B20" i="21"/>
  <c r="C20" i="21"/>
  <c r="H20" i="21"/>
  <c r="L20" i="21"/>
  <c r="G20" i="21"/>
  <c r="I20" i="21"/>
  <c r="D20" i="21"/>
  <c r="K20" i="21"/>
  <c r="A17" i="22"/>
  <c r="A21" i="21"/>
  <c r="A18" i="22" l="1"/>
  <c r="K17" i="22"/>
  <c r="H17" i="22"/>
  <c r="C17" i="22"/>
  <c r="E17" i="22"/>
  <c r="D17" i="22"/>
  <c r="M17" i="22"/>
  <c r="N17" i="22"/>
  <c r="B17" i="22"/>
  <c r="F17" i="22"/>
  <c r="L17" i="22"/>
  <c r="I17" i="22"/>
  <c r="G17" i="22"/>
  <c r="J17" i="22"/>
  <c r="D21" i="21"/>
  <c r="I21" i="21"/>
  <c r="B21" i="21"/>
  <c r="E21" i="21"/>
  <c r="F21" i="21"/>
  <c r="A22" i="21"/>
  <c r="J21" i="21"/>
  <c r="K21" i="21"/>
  <c r="H21" i="21"/>
  <c r="L21" i="21"/>
  <c r="G21" i="21"/>
  <c r="C21" i="21"/>
  <c r="A19" i="22"/>
  <c r="L19" i="22" l="1"/>
  <c r="B19" i="22"/>
  <c r="F19" i="22"/>
  <c r="E19" i="22"/>
  <c r="D19" i="22"/>
  <c r="J19" i="22"/>
  <c r="C19" i="22"/>
  <c r="G19" i="22"/>
  <c r="M19" i="22"/>
  <c r="N19" i="22"/>
  <c r="H19" i="22"/>
  <c r="I19" i="22"/>
  <c r="K19" i="22"/>
  <c r="F22" i="21"/>
  <c r="E22" i="21"/>
  <c r="G22" i="21"/>
  <c r="J22" i="21"/>
  <c r="B22" i="21"/>
  <c r="H22" i="21"/>
  <c r="L22" i="21"/>
  <c r="D22" i="21"/>
  <c r="I22" i="21"/>
  <c r="C22" i="21"/>
  <c r="K22" i="21"/>
  <c r="A23" i="21"/>
  <c r="A24" i="21" s="1"/>
  <c r="G18" i="22"/>
  <c r="J18" i="22"/>
  <c r="C18" i="22"/>
  <c r="L18" i="22"/>
  <c r="E18" i="22"/>
  <c r="F18" i="22"/>
  <c r="N18" i="22"/>
  <c r="I18" i="22"/>
  <c r="D18" i="22"/>
  <c r="H18" i="22"/>
  <c r="M18" i="22"/>
  <c r="B18" i="22"/>
  <c r="K18" i="22"/>
  <c r="A20" i="22"/>
  <c r="I24" i="21" l="1"/>
  <c r="C24" i="21"/>
  <c r="J24" i="21"/>
  <c r="G24" i="21"/>
  <c r="K24" i="21"/>
  <c r="D24" i="21"/>
  <c r="E24" i="21"/>
  <c r="B24" i="21"/>
  <c r="H24" i="21"/>
  <c r="F24" i="21"/>
  <c r="L24" i="21"/>
  <c r="A25" i="21"/>
  <c r="J25" i="21" s="1"/>
  <c r="F20" i="22"/>
  <c r="H20" i="22"/>
  <c r="N20" i="22"/>
  <c r="C20" i="22"/>
  <c r="E20" i="22"/>
  <c r="L20" i="22"/>
  <c r="G20" i="22"/>
  <c r="J20" i="22"/>
  <c r="D20" i="22"/>
  <c r="I20" i="22"/>
  <c r="K20" i="22"/>
  <c r="B20" i="22"/>
  <c r="M20" i="22"/>
  <c r="A21" i="22"/>
  <c r="A22" i="22" s="1"/>
  <c r="C23" i="21"/>
  <c r="E23" i="21"/>
  <c r="G23" i="21"/>
  <c r="D23" i="21"/>
  <c r="B23" i="21"/>
  <c r="J23" i="21"/>
  <c r="I23" i="21"/>
  <c r="H23" i="21"/>
  <c r="L23" i="21"/>
  <c r="K23" i="21"/>
  <c r="F23" i="21"/>
  <c r="A26" i="21" l="1"/>
  <c r="C25" i="21"/>
  <c r="L25" i="21"/>
  <c r="H25" i="21"/>
  <c r="F25" i="21"/>
  <c r="K25" i="21"/>
  <c r="D25" i="21"/>
  <c r="G25" i="21"/>
  <c r="I25" i="21"/>
  <c r="B25" i="21"/>
  <c r="E25" i="21"/>
  <c r="M21" i="22"/>
  <c r="B21" i="22"/>
  <c r="F21" i="22"/>
  <c r="K21" i="22"/>
  <c r="J21" i="22"/>
  <c r="N21" i="22"/>
  <c r="D21" i="22"/>
  <c r="C21" i="22"/>
  <c r="L21" i="22"/>
  <c r="H21" i="22"/>
  <c r="E21" i="22"/>
  <c r="I21" i="22"/>
  <c r="G21" i="22"/>
  <c r="A23" i="22"/>
  <c r="J22" i="22"/>
  <c r="F22" i="22"/>
  <c r="H22" i="22"/>
  <c r="K22" i="22"/>
  <c r="G22" i="22"/>
  <c r="L22" i="22"/>
  <c r="C22" i="22"/>
  <c r="N22" i="22"/>
  <c r="B22" i="22"/>
  <c r="M22" i="22"/>
  <c r="E22" i="22"/>
  <c r="D22" i="22"/>
  <c r="I22" i="22"/>
  <c r="I26" i="21"/>
  <c r="J26" i="21"/>
  <c r="H26" i="21"/>
  <c r="L26" i="21"/>
  <c r="K26" i="21"/>
  <c r="F26" i="21"/>
  <c r="B26" i="21"/>
  <c r="C26" i="21"/>
  <c r="D26" i="21"/>
  <c r="G26" i="21"/>
  <c r="E26" i="21"/>
  <c r="A27" i="21"/>
  <c r="N23" i="22" l="1"/>
  <c r="F23" i="22"/>
  <c r="I23" i="22"/>
  <c r="D23" i="22"/>
  <c r="J23" i="22"/>
  <c r="B23" i="22"/>
  <c r="C23" i="22"/>
  <c r="G23" i="22"/>
  <c r="K23" i="22"/>
  <c r="E23" i="22"/>
  <c r="L23" i="22"/>
  <c r="M23" i="22"/>
  <c r="H23" i="22"/>
  <c r="A24" i="22"/>
  <c r="J27" i="21"/>
  <c r="C27" i="21"/>
  <c r="L27" i="21"/>
  <c r="D27" i="21"/>
  <c r="H27" i="21"/>
  <c r="I27" i="21"/>
  <c r="E27" i="21"/>
  <c r="B27" i="21"/>
  <c r="F27" i="21"/>
  <c r="K27" i="21"/>
  <c r="G27" i="21"/>
  <c r="A28" i="21"/>
  <c r="J24" i="22" l="1"/>
  <c r="N24" i="22"/>
  <c r="F24" i="22"/>
  <c r="H24" i="22"/>
  <c r="B24" i="22"/>
  <c r="E24" i="22"/>
  <c r="K24" i="22"/>
  <c r="D24" i="22"/>
  <c r="I24" i="22"/>
  <c r="C24" i="22"/>
  <c r="G24" i="22"/>
  <c r="M24" i="22"/>
  <c r="L24" i="22"/>
  <c r="A25" i="22"/>
  <c r="F28" i="21"/>
  <c r="E28" i="21"/>
  <c r="G28" i="21"/>
  <c r="J28" i="21"/>
  <c r="I28" i="21"/>
  <c r="C28" i="21"/>
  <c r="L28" i="21"/>
  <c r="B28" i="21"/>
  <c r="K28" i="21"/>
  <c r="D28" i="21"/>
  <c r="H28" i="21"/>
  <c r="A29" i="21"/>
  <c r="A26" i="22" l="1"/>
  <c r="N25" i="22"/>
  <c r="D25" i="22"/>
  <c r="K25" i="22"/>
  <c r="M25" i="22"/>
  <c r="E25" i="22"/>
  <c r="C25" i="22"/>
  <c r="H25" i="22"/>
  <c r="I25" i="22"/>
  <c r="J25" i="22"/>
  <c r="G25" i="22"/>
  <c r="B25" i="22"/>
  <c r="L25" i="22"/>
  <c r="F25" i="22"/>
  <c r="H29" i="21"/>
  <c r="I29" i="21"/>
  <c r="K29" i="21"/>
  <c r="B29" i="21"/>
  <c r="L29" i="21"/>
  <c r="J29" i="21"/>
  <c r="C29" i="21"/>
  <c r="G29" i="21"/>
  <c r="E29" i="21"/>
  <c r="F29" i="21"/>
  <c r="D29" i="21"/>
  <c r="A30" i="21"/>
  <c r="F26" i="22" l="1"/>
  <c r="C26" i="22"/>
  <c r="G26" i="22"/>
  <c r="D26" i="22"/>
  <c r="H26" i="22"/>
  <c r="N26" i="22"/>
  <c r="B26" i="22"/>
  <c r="M26" i="22"/>
  <c r="I26" i="22"/>
  <c r="L26" i="22"/>
  <c r="K26" i="22"/>
  <c r="J26" i="22"/>
  <c r="E26" i="22"/>
  <c r="A27" i="22"/>
  <c r="A28" i="22" s="1"/>
  <c r="J30" i="21"/>
  <c r="G30" i="21"/>
  <c r="L30" i="21"/>
  <c r="F30" i="21"/>
  <c r="H30" i="21"/>
  <c r="E30" i="21"/>
  <c r="C30" i="21"/>
  <c r="D30" i="21"/>
  <c r="I30" i="21"/>
  <c r="K30" i="21"/>
  <c r="B30" i="21"/>
  <c r="A31" i="21"/>
  <c r="K28" i="22" l="1"/>
  <c r="D28" i="22"/>
  <c r="H28" i="22"/>
  <c r="M28" i="22"/>
  <c r="J28" i="22"/>
  <c r="E28" i="22"/>
  <c r="L28" i="22"/>
  <c r="B28" i="22"/>
  <c r="G28" i="22"/>
  <c r="I28" i="22"/>
  <c r="C28" i="22"/>
  <c r="N28" i="22"/>
  <c r="F28" i="22"/>
  <c r="C27" i="22"/>
  <c r="H27" i="22"/>
  <c r="N27" i="22"/>
  <c r="J27" i="22"/>
  <c r="K27" i="22"/>
  <c r="I27" i="22"/>
  <c r="M27" i="22"/>
  <c r="D27" i="22"/>
  <c r="F27" i="22"/>
  <c r="E27" i="22"/>
  <c r="B27" i="22"/>
  <c r="G27" i="22"/>
  <c r="L27" i="22"/>
  <c r="A29" i="22"/>
  <c r="A30" i="22" s="1"/>
  <c r="C31" i="21"/>
  <c r="I31" i="21"/>
  <c r="G31" i="21"/>
  <c r="J31" i="21"/>
  <c r="D31" i="21"/>
  <c r="E31" i="21"/>
  <c r="K31" i="21"/>
  <c r="L31" i="21"/>
  <c r="B31" i="21"/>
  <c r="F31" i="21"/>
  <c r="H31" i="21"/>
  <c r="A32" i="21"/>
  <c r="A31" i="22" l="1"/>
  <c r="N31" i="22" s="1"/>
  <c r="K30" i="22"/>
  <c r="L30" i="22"/>
  <c r="J30" i="22"/>
  <c r="E30" i="22"/>
  <c r="H30" i="22"/>
  <c r="F30" i="22"/>
  <c r="M30" i="22"/>
  <c r="D30" i="22"/>
  <c r="G30" i="22"/>
  <c r="I30" i="22"/>
  <c r="C30" i="22"/>
  <c r="B30" i="22"/>
  <c r="N30" i="22"/>
  <c r="N29" i="22"/>
  <c r="F29" i="22"/>
  <c r="I29" i="22"/>
  <c r="C29" i="22"/>
  <c r="E29" i="22"/>
  <c r="G29" i="22"/>
  <c r="H29" i="22"/>
  <c r="D29" i="22"/>
  <c r="B29" i="22"/>
  <c r="M29" i="22"/>
  <c r="L29" i="22"/>
  <c r="K29" i="22"/>
  <c r="J29" i="22"/>
  <c r="A32" i="22"/>
  <c r="A33" i="22" s="1"/>
  <c r="L32" i="21"/>
  <c r="E32" i="21"/>
  <c r="K32" i="21"/>
  <c r="G32" i="21"/>
  <c r="C32" i="21"/>
  <c r="I32" i="21"/>
  <c r="F32" i="21"/>
  <c r="H32" i="21"/>
  <c r="J32" i="21"/>
  <c r="B32" i="21"/>
  <c r="D32" i="21"/>
  <c r="A33" i="21"/>
  <c r="E31" i="22" l="1"/>
  <c r="D31" i="22"/>
  <c r="B31" i="22"/>
  <c r="J31" i="22"/>
  <c r="K31" i="22"/>
  <c r="F31" i="22"/>
  <c r="I31" i="22"/>
  <c r="H31" i="22"/>
  <c r="G31" i="22"/>
  <c r="C31" i="22"/>
  <c r="L31" i="22"/>
  <c r="M31" i="22"/>
  <c r="D33" i="22"/>
  <c r="E33" i="22"/>
  <c r="K33" i="22"/>
  <c r="H33" i="22"/>
  <c r="F33" i="22"/>
  <c r="C33" i="22"/>
  <c r="B33" i="22"/>
  <c r="A34" i="22"/>
  <c r="I34" i="22" s="1"/>
  <c r="L33" i="22"/>
  <c r="J33" i="22"/>
  <c r="M33" i="22"/>
  <c r="G33" i="22"/>
  <c r="N33" i="22"/>
  <c r="I33" i="22"/>
  <c r="G32" i="22"/>
  <c r="E32" i="22"/>
  <c r="N32" i="22"/>
  <c r="H32" i="22"/>
  <c r="C32" i="22"/>
  <c r="K32" i="22"/>
  <c r="J32" i="22"/>
  <c r="B32" i="22"/>
  <c r="F32" i="22"/>
  <c r="L32" i="22"/>
  <c r="M32" i="22"/>
  <c r="I32" i="22"/>
  <c r="D32" i="22"/>
  <c r="C33" i="21"/>
  <c r="J33" i="21"/>
  <c r="L33" i="21"/>
  <c r="H33" i="21"/>
  <c r="E33" i="21"/>
  <c r="F33" i="21"/>
  <c r="B33" i="21"/>
  <c r="D33" i="21"/>
  <c r="I33" i="21"/>
  <c r="G33" i="21"/>
  <c r="K33" i="21"/>
  <c r="A34" i="21"/>
  <c r="N34" i="22" l="1"/>
  <c r="A35" i="22"/>
  <c r="F35" i="22" s="1"/>
  <c r="E34" i="22"/>
  <c r="L34" i="22"/>
  <c r="F34" i="22"/>
  <c r="J34" i="22"/>
  <c r="B34" i="22"/>
  <c r="D34" i="22"/>
  <c r="G34" i="22"/>
  <c r="C34" i="22"/>
  <c r="K34" i="22"/>
  <c r="M34" i="22"/>
  <c r="H34" i="22"/>
  <c r="M35" i="22"/>
  <c r="H35" i="22"/>
  <c r="B35" i="22"/>
  <c r="E35" i="22"/>
  <c r="J35" i="22"/>
  <c r="G35" i="22"/>
  <c r="L35" i="22"/>
  <c r="I35" i="22"/>
  <c r="K35" i="22"/>
  <c r="A36" i="22"/>
  <c r="B34" i="21"/>
  <c r="H34" i="21"/>
  <c r="L34" i="21"/>
  <c r="D34" i="21"/>
  <c r="E34" i="21"/>
  <c r="F34" i="21"/>
  <c r="I34" i="21"/>
  <c r="G34" i="21"/>
  <c r="K34" i="21"/>
  <c r="J34" i="21"/>
  <c r="C34" i="21"/>
  <c r="A35" i="21"/>
  <c r="N35" i="22" l="1"/>
  <c r="D35" i="22"/>
  <c r="C35" i="22"/>
  <c r="H36" i="22"/>
  <c r="M36" i="22"/>
  <c r="J36" i="22"/>
  <c r="L36" i="22"/>
  <c r="B36" i="22"/>
  <c r="G36" i="22"/>
  <c r="F36" i="22"/>
  <c r="K36" i="22"/>
  <c r="I36" i="22"/>
  <c r="E36" i="22"/>
  <c r="C36" i="22"/>
  <c r="D36" i="22"/>
  <c r="N36" i="22"/>
  <c r="A37" i="22"/>
  <c r="K35" i="21"/>
  <c r="J35" i="21"/>
  <c r="L35" i="21"/>
  <c r="F35" i="21"/>
  <c r="I35" i="21"/>
  <c r="B35" i="21"/>
  <c r="G35" i="21"/>
  <c r="C35" i="21"/>
  <c r="E35" i="21"/>
  <c r="D35" i="21"/>
  <c r="H35" i="21"/>
  <c r="A36" i="21"/>
  <c r="C37" i="22" l="1"/>
  <c r="I37" i="22"/>
  <c r="H37" i="22"/>
  <c r="B37" i="22"/>
  <c r="D37" i="22"/>
  <c r="E37" i="22"/>
  <c r="L37" i="22"/>
  <c r="G37" i="22"/>
  <c r="F37" i="22"/>
  <c r="M37" i="22"/>
  <c r="J37" i="22"/>
  <c r="K37" i="22"/>
  <c r="N37" i="22"/>
  <c r="A38" i="22"/>
  <c r="B36" i="21"/>
  <c r="E36" i="21"/>
  <c r="J36" i="21"/>
  <c r="C36" i="21"/>
  <c r="H36" i="21"/>
  <c r="I36" i="21"/>
  <c r="D36" i="21"/>
  <c r="F36" i="21"/>
  <c r="K36" i="21"/>
  <c r="L36" i="21"/>
  <c r="G36" i="21"/>
  <c r="A37" i="21"/>
  <c r="I38" i="22" l="1"/>
  <c r="F38" i="22"/>
  <c r="B38" i="22"/>
  <c r="L38" i="22"/>
  <c r="H38" i="22"/>
  <c r="D38" i="22"/>
  <c r="J38" i="22"/>
  <c r="G38" i="22"/>
  <c r="C38" i="22"/>
  <c r="K38" i="22"/>
  <c r="N38" i="22"/>
  <c r="M38" i="22"/>
  <c r="E38" i="22"/>
  <c r="A39" i="22"/>
  <c r="K37" i="21"/>
  <c r="L37" i="21"/>
  <c r="E37" i="21"/>
  <c r="J37" i="21"/>
  <c r="G37" i="21"/>
  <c r="D37" i="21"/>
  <c r="B37" i="21"/>
  <c r="F37" i="21"/>
  <c r="I37" i="21"/>
  <c r="H37" i="21"/>
  <c r="C37" i="21"/>
  <c r="A38" i="21"/>
  <c r="F39" i="22" l="1"/>
  <c r="B39" i="22"/>
  <c r="I39" i="22"/>
  <c r="E39" i="22"/>
  <c r="K39" i="22"/>
  <c r="H39" i="22"/>
  <c r="M39" i="22"/>
  <c r="L39" i="22"/>
  <c r="J39" i="22"/>
  <c r="G39" i="22"/>
  <c r="D39" i="22"/>
  <c r="N39" i="22"/>
  <c r="C39" i="22"/>
  <c r="A40" i="22"/>
  <c r="C38" i="21"/>
  <c r="H38" i="21"/>
  <c r="E38" i="21"/>
  <c r="D38" i="21"/>
  <c r="J38" i="21"/>
  <c r="F38" i="21"/>
  <c r="B38" i="21"/>
  <c r="K38" i="21"/>
  <c r="G38" i="21"/>
  <c r="L38" i="21"/>
  <c r="I38" i="21"/>
  <c r="A39" i="21"/>
  <c r="B40" i="22" l="1"/>
  <c r="D40" i="22"/>
  <c r="G40" i="22"/>
  <c r="F40" i="22"/>
  <c r="K40" i="22"/>
  <c r="H40" i="22"/>
  <c r="J40" i="22"/>
  <c r="L40" i="22"/>
  <c r="E40" i="22"/>
  <c r="N40" i="22"/>
  <c r="I40" i="22"/>
  <c r="C40" i="22"/>
  <c r="M40" i="22"/>
  <c r="A41" i="22"/>
  <c r="I39" i="21"/>
  <c r="C39" i="21"/>
  <c r="J39" i="21"/>
  <c r="H39" i="21"/>
  <c r="D39" i="21"/>
  <c r="E39" i="21"/>
  <c r="B39" i="21"/>
  <c r="F39" i="21"/>
  <c r="G39" i="21"/>
  <c r="L39" i="21"/>
  <c r="K39" i="21"/>
  <c r="A40" i="21"/>
  <c r="J41" i="22" l="1"/>
  <c r="H41" i="22"/>
  <c r="N41" i="22"/>
  <c r="E41" i="22"/>
  <c r="C41" i="22"/>
  <c r="D41" i="22"/>
  <c r="L41" i="22"/>
  <c r="G41" i="22"/>
  <c r="I41" i="22"/>
  <c r="K41" i="22"/>
  <c r="B41" i="22"/>
  <c r="F41" i="22"/>
  <c r="M41" i="22"/>
  <c r="A42" i="22"/>
  <c r="H40" i="21"/>
  <c r="D40" i="21"/>
  <c r="F40" i="21"/>
  <c r="J40" i="21"/>
  <c r="L40" i="21"/>
  <c r="I40" i="21"/>
  <c r="E40" i="21"/>
  <c r="K40" i="21"/>
  <c r="C40" i="21"/>
  <c r="G40" i="21"/>
  <c r="B40" i="21"/>
  <c r="A41" i="21"/>
  <c r="E42" i="22" l="1"/>
  <c r="N42" i="22"/>
  <c r="D42" i="22"/>
  <c r="J42" i="22"/>
  <c r="I42" i="22"/>
  <c r="M42" i="22"/>
  <c r="G42" i="22"/>
  <c r="F42" i="22"/>
  <c r="B42" i="22"/>
  <c r="C42" i="22"/>
  <c r="H42" i="22"/>
  <c r="K42" i="22"/>
  <c r="L42" i="22"/>
  <c r="A43" i="22"/>
  <c r="C41" i="21"/>
  <c r="E41" i="21"/>
  <c r="K41" i="21"/>
  <c r="L41" i="21"/>
  <c r="D41" i="21"/>
  <c r="I41" i="21"/>
  <c r="J41" i="21"/>
  <c r="B41" i="21"/>
  <c r="F41" i="21"/>
  <c r="H41" i="21"/>
  <c r="G41" i="21"/>
  <c r="A42" i="21"/>
  <c r="D43" i="22" l="1"/>
  <c r="K43" i="22"/>
  <c r="N43" i="22"/>
  <c r="H43" i="22"/>
  <c r="E43" i="22"/>
  <c r="G43" i="22"/>
  <c r="B43" i="22"/>
  <c r="C43" i="22"/>
  <c r="I43" i="22"/>
  <c r="L43" i="22"/>
  <c r="J43" i="22"/>
  <c r="F43" i="22"/>
  <c r="M43" i="22"/>
  <c r="A44" i="22"/>
  <c r="B42" i="21"/>
  <c r="E42" i="21"/>
  <c r="F42" i="21"/>
  <c r="K42" i="21"/>
  <c r="G42" i="21"/>
  <c r="J42" i="21"/>
  <c r="I42" i="21"/>
  <c r="H42" i="21"/>
  <c r="D42" i="21"/>
  <c r="L42" i="21"/>
  <c r="C42" i="21"/>
  <c r="A43" i="21"/>
  <c r="C44" i="22" l="1"/>
  <c r="E44" i="22"/>
  <c r="D44" i="22"/>
  <c r="N44" i="22"/>
  <c r="B44" i="22"/>
  <c r="H44" i="22"/>
  <c r="M44" i="22"/>
  <c r="J44" i="22"/>
  <c r="G44" i="22"/>
  <c r="L44" i="22"/>
  <c r="K44" i="22"/>
  <c r="I44" i="22"/>
  <c r="F44" i="22"/>
  <c r="A45" i="22"/>
  <c r="I43" i="21"/>
  <c r="B43" i="21"/>
  <c r="H43" i="21"/>
  <c r="E43" i="21"/>
  <c r="G43" i="21"/>
  <c r="D43" i="21"/>
  <c r="F43" i="21"/>
  <c r="L43" i="21"/>
  <c r="K43" i="21"/>
  <c r="J43" i="21"/>
  <c r="C43" i="21"/>
  <c r="A44" i="21"/>
  <c r="G45" i="22" l="1"/>
  <c r="N45" i="22"/>
  <c r="I45" i="22"/>
  <c r="D45" i="22"/>
  <c r="K45" i="22"/>
  <c r="B45" i="22"/>
  <c r="M45" i="22"/>
  <c r="H45" i="22"/>
  <c r="L45" i="22"/>
  <c r="E45" i="22"/>
  <c r="J45" i="22"/>
  <c r="C45" i="22"/>
  <c r="F45" i="22"/>
  <c r="A46" i="22"/>
  <c r="D44" i="21"/>
  <c r="H44" i="21"/>
  <c r="I44" i="21"/>
  <c r="L44" i="21"/>
  <c r="G44" i="21"/>
  <c r="B44" i="21"/>
  <c r="E44" i="21"/>
  <c r="K44" i="21"/>
  <c r="F44" i="21"/>
  <c r="J44" i="21"/>
  <c r="C44" i="21"/>
  <c r="A45" i="21"/>
  <c r="N46" i="22" l="1"/>
  <c r="K46" i="22"/>
  <c r="L46" i="22"/>
  <c r="F46" i="22"/>
  <c r="H46" i="22"/>
  <c r="J46" i="22"/>
  <c r="B46" i="22"/>
  <c r="E46" i="22"/>
  <c r="D46" i="22"/>
  <c r="M46" i="22"/>
  <c r="C46" i="22"/>
  <c r="I46" i="22"/>
  <c r="G46" i="22"/>
  <c r="A47" i="22"/>
  <c r="B45" i="21"/>
  <c r="K45" i="21"/>
  <c r="L45" i="21"/>
  <c r="I45" i="21"/>
  <c r="C45" i="21"/>
  <c r="G45" i="21"/>
  <c r="H45" i="21"/>
  <c r="E45" i="21"/>
  <c r="J45" i="21"/>
  <c r="F45" i="21"/>
  <c r="D45" i="21"/>
  <c r="A46" i="21"/>
  <c r="H47" i="22" l="1"/>
  <c r="L47" i="22"/>
  <c r="N47" i="22"/>
  <c r="G47" i="22"/>
  <c r="B47" i="22"/>
  <c r="F47" i="22"/>
  <c r="I47" i="22"/>
  <c r="C47" i="22"/>
  <c r="K47" i="22"/>
  <c r="D47" i="22"/>
  <c r="M47" i="22"/>
  <c r="J47" i="22"/>
  <c r="E47" i="22"/>
  <c r="A48" i="22"/>
  <c r="K46" i="21"/>
  <c r="I46" i="21"/>
  <c r="E46" i="21"/>
  <c r="B46" i="21"/>
  <c r="F46" i="21"/>
  <c r="D46" i="21"/>
  <c r="G46" i="21"/>
  <c r="H46" i="21"/>
  <c r="L46" i="21"/>
  <c r="C46" i="21"/>
  <c r="J46" i="21"/>
  <c r="A47" i="21"/>
  <c r="E48" i="22" l="1"/>
  <c r="N48" i="22"/>
  <c r="C48" i="22"/>
  <c r="J48" i="22"/>
  <c r="M48" i="22"/>
  <c r="B48" i="22"/>
  <c r="D48" i="22"/>
  <c r="F48" i="22"/>
  <c r="K48" i="22"/>
  <c r="L48" i="22"/>
  <c r="I48" i="22"/>
  <c r="G48" i="22"/>
  <c r="H48" i="22"/>
  <c r="A49" i="22"/>
  <c r="D47" i="21"/>
  <c r="J47" i="21"/>
  <c r="E47" i="21"/>
  <c r="L47" i="21"/>
  <c r="B47" i="21"/>
  <c r="G47" i="21"/>
  <c r="F47" i="21"/>
  <c r="C47" i="21"/>
  <c r="I47" i="21"/>
  <c r="K47" i="21"/>
  <c r="H47" i="21"/>
  <c r="A48" i="21"/>
  <c r="D49" i="22" l="1"/>
  <c r="I49" i="22"/>
  <c r="L49" i="22"/>
  <c r="E49" i="22"/>
  <c r="F49" i="22"/>
  <c r="B49" i="22"/>
  <c r="J49" i="22"/>
  <c r="N49" i="22"/>
  <c r="K49" i="22"/>
  <c r="H49" i="22"/>
  <c r="C49" i="22"/>
  <c r="M49" i="22"/>
  <c r="G49" i="22"/>
  <c r="A50" i="22"/>
  <c r="H48" i="21"/>
  <c r="E48" i="21"/>
  <c r="J48" i="21"/>
  <c r="K48" i="21"/>
  <c r="D48" i="21"/>
  <c r="L48" i="21"/>
  <c r="F48" i="21"/>
  <c r="C48" i="21"/>
  <c r="B48" i="21"/>
  <c r="G48" i="21"/>
  <c r="I48" i="21"/>
  <c r="A49" i="21"/>
  <c r="H50" i="22" l="1"/>
  <c r="I50" i="22"/>
  <c r="L50" i="22"/>
  <c r="B50" i="22"/>
  <c r="M50" i="22"/>
  <c r="K50" i="22"/>
  <c r="F50" i="22"/>
  <c r="C50" i="22"/>
  <c r="G50" i="22"/>
  <c r="E50" i="22"/>
  <c r="N50" i="22"/>
  <c r="J50" i="22"/>
  <c r="D50" i="22"/>
  <c r="A51" i="22"/>
  <c r="B51" i="22" s="1"/>
  <c r="D49" i="21"/>
  <c r="E49" i="21"/>
  <c r="B49" i="21"/>
  <c r="C49" i="21"/>
  <c r="I49" i="21"/>
  <c r="L49" i="21"/>
  <c r="F49" i="21"/>
  <c r="K49" i="21"/>
  <c r="H49" i="21"/>
  <c r="J49" i="21"/>
  <c r="G49" i="21"/>
  <c r="A50" i="21"/>
  <c r="L51" i="22" l="1"/>
  <c r="H51" i="22"/>
  <c r="F51" i="22"/>
  <c r="I51" i="22"/>
  <c r="G51" i="22"/>
  <c r="J51" i="22"/>
  <c r="N51" i="22"/>
  <c r="C51" i="22"/>
  <c r="D51" i="22"/>
  <c r="K51" i="22"/>
  <c r="M51" i="22"/>
  <c r="A52" i="22"/>
  <c r="B52" i="22" s="1"/>
  <c r="K50" i="21"/>
  <c r="H50" i="21"/>
  <c r="I50" i="21"/>
  <c r="B50" i="21"/>
  <c r="C50" i="21"/>
  <c r="D50" i="21"/>
  <c r="E50" i="21"/>
  <c r="G50" i="21"/>
  <c r="J50" i="21"/>
  <c r="L50" i="21"/>
  <c r="F50" i="21"/>
  <c r="A51" i="21"/>
  <c r="F52" i="22" l="1"/>
  <c r="N52" i="22"/>
  <c r="C52" i="22"/>
  <c r="G52" i="22"/>
  <c r="D52" i="22"/>
  <c r="J52" i="22"/>
  <c r="L52" i="22"/>
  <c r="M52" i="22"/>
  <c r="I52" i="22"/>
  <c r="H52" i="22"/>
  <c r="K52" i="22"/>
  <c r="E52" i="22"/>
  <c r="A53" i="22"/>
  <c r="B53" i="22" s="1"/>
  <c r="B51" i="21"/>
  <c r="E51" i="21"/>
  <c r="L51" i="21"/>
  <c r="F51" i="21"/>
  <c r="C51" i="21"/>
  <c r="K51" i="21"/>
  <c r="H51" i="21"/>
  <c r="I51" i="21"/>
  <c r="D51" i="21"/>
  <c r="G51" i="21"/>
  <c r="J51" i="21"/>
  <c r="A52" i="21"/>
  <c r="C53" i="22" l="1"/>
  <c r="F53" i="22"/>
  <c r="D53" i="22"/>
  <c r="N53" i="22"/>
  <c r="L53" i="22"/>
  <c r="H53" i="22"/>
  <c r="E53" i="22"/>
  <c r="I53" i="22"/>
  <c r="K53" i="22"/>
  <c r="J53" i="22"/>
  <c r="G53" i="22"/>
  <c r="M53" i="22"/>
  <c r="A54" i="22"/>
  <c r="B54" i="22" s="1"/>
  <c r="E52" i="21"/>
  <c r="L52" i="21"/>
  <c r="C52" i="21"/>
  <c r="J52" i="21"/>
  <c r="H52" i="21"/>
  <c r="B52" i="21"/>
  <c r="I52" i="21"/>
  <c r="F52" i="21"/>
  <c r="G52" i="21"/>
  <c r="D52" i="21"/>
  <c r="K52" i="21"/>
  <c r="A53" i="21"/>
  <c r="I54" i="22" l="1"/>
  <c r="M54" i="22"/>
  <c r="F54" i="22"/>
  <c r="J54" i="22"/>
  <c r="G54" i="22"/>
  <c r="K54" i="22"/>
  <c r="N54" i="22"/>
  <c r="D54" i="22"/>
  <c r="E54" i="22"/>
  <c r="H54" i="22"/>
  <c r="C54" i="22"/>
  <c r="L54" i="22"/>
  <c r="A55" i="22"/>
  <c r="B55" i="22" s="1"/>
  <c r="E53" i="21"/>
  <c r="K53" i="21"/>
  <c r="I53" i="21"/>
  <c r="L53" i="21"/>
  <c r="J53" i="21"/>
  <c r="C53" i="21"/>
  <c r="F53" i="21"/>
  <c r="B53" i="21"/>
  <c r="H53" i="21"/>
  <c r="D53" i="21"/>
  <c r="G53" i="21"/>
  <c r="A54" i="21"/>
  <c r="L55" i="22" l="1"/>
  <c r="I55" i="22"/>
  <c r="E55" i="22"/>
  <c r="J55" i="22"/>
  <c r="M55" i="22"/>
  <c r="N55" i="22"/>
  <c r="G55" i="22"/>
  <c r="D55" i="22"/>
  <c r="K55" i="22"/>
  <c r="F55" i="22"/>
  <c r="H55" i="22"/>
  <c r="C55" i="22"/>
  <c r="A56" i="22"/>
  <c r="B56" i="22" s="1"/>
  <c r="K54" i="21"/>
  <c r="D54" i="21"/>
  <c r="C54" i="21"/>
  <c r="J54" i="21"/>
  <c r="B54" i="21"/>
  <c r="F54" i="21"/>
  <c r="H54" i="21"/>
  <c r="I54" i="21"/>
  <c r="L54" i="21"/>
  <c r="G54" i="21"/>
  <c r="E54" i="21"/>
  <c r="A55" i="21"/>
  <c r="D56" i="22" l="1"/>
  <c r="G56" i="22"/>
  <c r="E56" i="22"/>
  <c r="H56" i="22"/>
  <c r="F56" i="22"/>
  <c r="M56" i="22"/>
  <c r="J56" i="22"/>
  <c r="L56" i="22"/>
  <c r="K56" i="22"/>
  <c r="I56" i="22"/>
  <c r="C56" i="22"/>
  <c r="N56" i="22"/>
  <c r="A57" i="22"/>
  <c r="B57" i="22" s="1"/>
  <c r="G55" i="21"/>
  <c r="E55" i="21"/>
  <c r="J55" i="21"/>
  <c r="L55" i="21"/>
  <c r="K55" i="21"/>
  <c r="I55" i="21"/>
  <c r="D55" i="21"/>
  <c r="H55" i="21"/>
  <c r="C55" i="21"/>
  <c r="F55" i="21"/>
  <c r="B55" i="21"/>
  <c r="A56" i="21"/>
  <c r="F57" i="22" l="1"/>
  <c r="J57" i="22"/>
  <c r="N57" i="22"/>
  <c r="C57" i="22"/>
  <c r="H57" i="22"/>
  <c r="D57" i="22"/>
  <c r="L57" i="22"/>
  <c r="M57" i="22"/>
  <c r="K57" i="22"/>
  <c r="E57" i="22"/>
  <c r="I57" i="22"/>
  <c r="G57" i="22"/>
  <c r="A58" i="22"/>
  <c r="B58" i="22" s="1"/>
  <c r="L56" i="21"/>
  <c r="F56" i="21"/>
  <c r="I56" i="21"/>
  <c r="D56" i="21"/>
  <c r="B56" i="21"/>
  <c r="G56" i="21"/>
  <c r="E56" i="21"/>
  <c r="H56" i="21"/>
  <c r="K56" i="21"/>
  <c r="C56" i="21"/>
  <c r="J56" i="21"/>
  <c r="A57" i="21"/>
  <c r="M58" i="22" l="1"/>
  <c r="K58" i="22"/>
  <c r="F58" i="22"/>
  <c r="L58" i="22"/>
  <c r="N58" i="22"/>
  <c r="D58" i="22"/>
  <c r="I58" i="22"/>
  <c r="E58" i="22"/>
  <c r="C58" i="22"/>
  <c r="G58" i="22"/>
  <c r="H58" i="22"/>
  <c r="J58" i="22"/>
  <c r="A59" i="22"/>
  <c r="B59" i="22" s="1"/>
  <c r="J57" i="21"/>
  <c r="F57" i="21"/>
  <c r="K57" i="21"/>
  <c r="G57" i="21"/>
  <c r="L57" i="21"/>
  <c r="C57" i="21"/>
  <c r="B57" i="21"/>
  <c r="I57" i="21"/>
  <c r="H57" i="21"/>
  <c r="D57" i="21"/>
  <c r="E57" i="21"/>
  <c r="A58" i="21"/>
  <c r="G59" i="22" l="1"/>
  <c r="J59" i="22"/>
  <c r="M59" i="22"/>
  <c r="C59" i="22"/>
  <c r="N59" i="22"/>
  <c r="L59" i="22"/>
  <c r="I59" i="22"/>
  <c r="F59" i="22"/>
  <c r="D59" i="22"/>
  <c r="E59" i="22"/>
  <c r="H59" i="22"/>
  <c r="K59" i="22"/>
  <c r="A60" i="22"/>
  <c r="B60" i="22" s="1"/>
  <c r="L58" i="21"/>
  <c r="K58" i="21"/>
  <c r="I58" i="21"/>
  <c r="H58" i="21"/>
  <c r="C58" i="21"/>
  <c r="E58" i="21"/>
  <c r="D58" i="21"/>
  <c r="F58" i="21"/>
  <c r="B58" i="21"/>
  <c r="G58" i="21"/>
  <c r="J58" i="21"/>
  <c r="A59" i="21"/>
  <c r="L60" i="22" l="1"/>
  <c r="I60" i="22"/>
  <c r="E60" i="22"/>
  <c r="M60" i="22"/>
  <c r="C60" i="22"/>
  <c r="G60" i="22"/>
  <c r="D60" i="22"/>
  <c r="H60" i="22"/>
  <c r="K60" i="22"/>
  <c r="F60" i="22"/>
  <c r="N60" i="22"/>
  <c r="J60" i="22"/>
  <c r="A61" i="22"/>
  <c r="B61" i="22" s="1"/>
  <c r="J59" i="21"/>
  <c r="L59" i="21"/>
  <c r="G59" i="21"/>
  <c r="E59" i="21"/>
  <c r="K59" i="21"/>
  <c r="H59" i="21"/>
  <c r="F59" i="21"/>
  <c r="C59" i="21"/>
  <c r="I59" i="21"/>
  <c r="B59" i="21"/>
  <c r="D59" i="21"/>
  <c r="A60" i="21"/>
  <c r="N61" i="22" l="1"/>
  <c r="E61" i="22"/>
  <c r="G61" i="22"/>
  <c r="M61" i="22"/>
  <c r="H61" i="22"/>
  <c r="K61" i="22"/>
  <c r="J61" i="22"/>
  <c r="F61" i="22"/>
  <c r="D61" i="22"/>
  <c r="C61" i="22"/>
  <c r="L61" i="22"/>
  <c r="I61" i="22"/>
  <c r="A62" i="22"/>
  <c r="B62" i="22" s="1"/>
  <c r="E60" i="21"/>
  <c r="D60" i="21"/>
  <c r="J60" i="21"/>
  <c r="L60" i="21"/>
  <c r="I60" i="21"/>
  <c r="C60" i="21"/>
  <c r="G60" i="21"/>
  <c r="F60" i="21"/>
  <c r="K60" i="21"/>
  <c r="B60" i="21"/>
  <c r="H60" i="21"/>
  <c r="A61" i="21"/>
  <c r="J62" i="22" l="1"/>
  <c r="H62" i="22"/>
  <c r="C62" i="22"/>
  <c r="N62" i="22"/>
  <c r="K62" i="22"/>
  <c r="F62" i="22"/>
  <c r="E62" i="22"/>
  <c r="G62" i="22"/>
  <c r="I62" i="22"/>
  <c r="D62" i="22"/>
  <c r="L62" i="22"/>
  <c r="M62" i="22"/>
  <c r="A63" i="22"/>
  <c r="B63" i="22" s="1"/>
  <c r="I61" i="21"/>
  <c r="D61" i="21"/>
  <c r="H61" i="21"/>
  <c r="F61" i="21"/>
  <c r="E61" i="21"/>
  <c r="K61" i="21"/>
  <c r="C61" i="21"/>
  <c r="B61" i="21"/>
  <c r="L61" i="21"/>
  <c r="J61" i="21"/>
  <c r="G61" i="21"/>
  <c r="A62" i="21"/>
  <c r="L63" i="22" l="1"/>
  <c r="J63" i="22"/>
  <c r="E63" i="22"/>
  <c r="K63" i="22"/>
  <c r="M63" i="22"/>
  <c r="I63" i="22"/>
  <c r="G63" i="22"/>
  <c r="C63" i="22"/>
  <c r="D63" i="22"/>
  <c r="F63" i="22"/>
  <c r="N63" i="22"/>
  <c r="H63" i="22"/>
  <c r="A64" i="22"/>
  <c r="B64" i="22" s="1"/>
  <c r="F62" i="21"/>
  <c r="H62" i="21"/>
  <c r="G62" i="21"/>
  <c r="K62" i="21"/>
  <c r="J62" i="21"/>
  <c r="I62" i="21"/>
  <c r="C62" i="21"/>
  <c r="E62" i="21"/>
  <c r="D62" i="21"/>
  <c r="B62" i="21"/>
  <c r="L62" i="21"/>
  <c r="A63" i="21"/>
  <c r="D64" i="22" l="1"/>
  <c r="G64" i="22"/>
  <c r="E64" i="22"/>
  <c r="H64" i="22"/>
  <c r="F64" i="22"/>
  <c r="J64" i="22"/>
  <c r="N64" i="22"/>
  <c r="I64" i="22"/>
  <c r="C64" i="22"/>
  <c r="K64" i="22"/>
  <c r="L64" i="22"/>
  <c r="M64" i="22"/>
  <c r="A65" i="22"/>
  <c r="B65" i="22" s="1"/>
  <c r="E63" i="21"/>
  <c r="G63" i="21"/>
  <c r="C63" i="21"/>
  <c r="I63" i="21"/>
  <c r="L63" i="21"/>
  <c r="D63" i="21"/>
  <c r="H63" i="21"/>
  <c r="F63" i="21"/>
  <c r="K63" i="21"/>
  <c r="B63" i="21"/>
  <c r="J63" i="21"/>
  <c r="A64" i="21"/>
  <c r="J65" i="22" l="1"/>
  <c r="N65" i="22"/>
  <c r="D65" i="22"/>
  <c r="H65" i="22"/>
  <c r="I65" i="22"/>
  <c r="G65" i="22"/>
  <c r="C65" i="22"/>
  <c r="K65" i="22"/>
  <c r="L65" i="22"/>
  <c r="E65" i="22"/>
  <c r="M65" i="22"/>
  <c r="F65" i="22"/>
  <c r="A66" i="22"/>
  <c r="B66" i="22" s="1"/>
  <c r="G64" i="21"/>
  <c r="K64" i="21"/>
  <c r="B64" i="21"/>
  <c r="J64" i="21"/>
  <c r="E64" i="21"/>
  <c r="I64" i="21"/>
  <c r="D64" i="21"/>
  <c r="H64" i="21"/>
  <c r="F64" i="21"/>
  <c r="L64" i="21"/>
  <c r="C64" i="21"/>
  <c r="A65" i="21"/>
  <c r="E66" i="22" l="1"/>
  <c r="C66" i="22"/>
  <c r="N66" i="22"/>
  <c r="J66" i="22"/>
  <c r="G66" i="22"/>
  <c r="H66" i="22"/>
  <c r="I66" i="22"/>
  <c r="D66" i="22"/>
  <c r="L66" i="22"/>
  <c r="M66" i="22"/>
  <c r="K66" i="22"/>
  <c r="F66" i="22"/>
  <c r="A67" i="22"/>
  <c r="B67" i="22" s="1"/>
  <c r="I65" i="21"/>
  <c r="E65" i="21"/>
  <c r="L65" i="21"/>
  <c r="K65" i="21"/>
  <c r="H65" i="21"/>
  <c r="D65" i="21"/>
  <c r="F65" i="21"/>
  <c r="J65" i="21"/>
  <c r="B65" i="21"/>
  <c r="C65" i="21"/>
  <c r="G65" i="21"/>
  <c r="A66" i="21"/>
  <c r="L67" i="22" l="1"/>
  <c r="F67" i="22"/>
  <c r="G67" i="22"/>
  <c r="H67" i="22"/>
  <c r="M67" i="22"/>
  <c r="I67" i="22"/>
  <c r="N67" i="22"/>
  <c r="J67" i="22"/>
  <c r="E67" i="22"/>
  <c r="C67" i="22"/>
  <c r="K67" i="22"/>
  <c r="D67" i="22"/>
  <c r="A68" i="22"/>
  <c r="B68" i="22" s="1"/>
  <c r="J66" i="21"/>
  <c r="F66" i="21"/>
  <c r="B66" i="21"/>
  <c r="L66" i="21"/>
  <c r="E66" i="21"/>
  <c r="D66" i="21"/>
  <c r="C66" i="21"/>
  <c r="I66" i="21"/>
  <c r="H66" i="21"/>
  <c r="K66" i="21"/>
  <c r="G66" i="21"/>
  <c r="A67" i="21"/>
  <c r="L67" i="21" l="1"/>
  <c r="F67" i="21"/>
  <c r="E67" i="21"/>
  <c r="B67" i="21"/>
  <c r="D67" i="21"/>
  <c r="K67" i="21"/>
  <c r="J67" i="21"/>
  <c r="G67" i="21"/>
  <c r="I67" i="21"/>
  <c r="C67" i="21"/>
  <c r="H67" i="21"/>
  <c r="A68" i="21"/>
  <c r="C68" i="22"/>
  <c r="G68" i="22"/>
  <c r="K68" i="22"/>
  <c r="I68" i="22"/>
  <c r="D68" i="22"/>
  <c r="J68" i="22"/>
  <c r="L68" i="22"/>
  <c r="E68" i="22"/>
  <c r="H68" i="22"/>
  <c r="M68" i="22"/>
  <c r="F68" i="22"/>
  <c r="N68" i="22"/>
  <c r="A69" i="22"/>
  <c r="B69" i="22" s="1"/>
  <c r="C68" i="21" l="1"/>
  <c r="I68" i="21"/>
  <c r="L68" i="21"/>
  <c r="J68" i="21"/>
  <c r="K68" i="21"/>
  <c r="H68" i="21"/>
  <c r="E68" i="21"/>
  <c r="F68" i="21"/>
  <c r="D68" i="21"/>
  <c r="B68" i="21"/>
  <c r="G68" i="21"/>
  <c r="A69" i="21"/>
  <c r="F69" i="22"/>
  <c r="D69" i="22"/>
  <c r="N69" i="22"/>
  <c r="E69" i="22"/>
  <c r="G69" i="22"/>
  <c r="K69" i="22"/>
  <c r="H69" i="22"/>
  <c r="M69" i="22"/>
  <c r="I69" i="22"/>
  <c r="L69" i="22"/>
  <c r="J69" i="22"/>
  <c r="C69" i="22"/>
  <c r="A70" i="22"/>
  <c r="B70" i="22" s="1"/>
  <c r="J69" i="21" l="1"/>
  <c r="C69" i="21"/>
  <c r="F69" i="21"/>
  <c r="L69" i="21"/>
  <c r="E69" i="21"/>
  <c r="D69" i="21"/>
  <c r="G69" i="21"/>
  <c r="H69" i="21"/>
  <c r="I69" i="21"/>
  <c r="B69" i="21"/>
  <c r="K69" i="21"/>
  <c r="A70" i="21"/>
  <c r="E70" i="22"/>
  <c r="I70" i="22"/>
  <c r="M70" i="22"/>
  <c r="H70" i="22"/>
  <c r="J70" i="22"/>
  <c r="N70" i="22"/>
  <c r="C70" i="22"/>
  <c r="F70" i="22"/>
  <c r="K70" i="22"/>
  <c r="G70" i="22"/>
  <c r="D70" i="22"/>
  <c r="L70" i="22"/>
  <c r="A71" i="22"/>
  <c r="B71" i="22" s="1"/>
  <c r="H70" i="21" l="1"/>
  <c r="C70" i="21"/>
  <c r="J70" i="21"/>
  <c r="B70" i="21"/>
  <c r="L70" i="21"/>
  <c r="K70" i="21"/>
  <c r="D70" i="21"/>
  <c r="I70" i="21"/>
  <c r="F70" i="21"/>
  <c r="E70" i="21"/>
  <c r="G70" i="21"/>
  <c r="A71" i="21"/>
  <c r="G71" i="22"/>
  <c r="H71" i="22"/>
  <c r="D71" i="22"/>
  <c r="L71" i="22"/>
  <c r="C71" i="22"/>
  <c r="E71" i="22"/>
  <c r="K71" i="22"/>
  <c r="M71" i="22"/>
  <c r="I71" i="22"/>
  <c r="F71" i="22"/>
  <c r="J71" i="22"/>
  <c r="N71" i="22"/>
  <c r="A72" i="22"/>
  <c r="B72" i="22" s="1"/>
  <c r="E72" i="22" l="1"/>
  <c r="G72" i="22"/>
  <c r="F72" i="22"/>
  <c r="H72" i="22"/>
  <c r="L72" i="22"/>
  <c r="I72" i="22"/>
  <c r="M72" i="22"/>
  <c r="D72" i="22"/>
  <c r="J72" i="22"/>
  <c r="N72" i="22"/>
  <c r="C72" i="22"/>
  <c r="K72" i="22"/>
  <c r="A73" i="22"/>
  <c r="B73" i="22" s="1"/>
  <c r="E71" i="21"/>
  <c r="I71" i="21"/>
  <c r="K71" i="21"/>
  <c r="G71" i="21"/>
  <c r="H71" i="21"/>
  <c r="C71" i="21"/>
  <c r="J71" i="21"/>
  <c r="B71" i="21"/>
  <c r="D71" i="21"/>
  <c r="L71" i="21"/>
  <c r="F71" i="21"/>
  <c r="A72" i="21"/>
  <c r="M73" i="22" l="1"/>
  <c r="M2" i="22" s="1"/>
  <c r="F73" i="22"/>
  <c r="F2" i="22" s="1"/>
  <c r="J73" i="22"/>
  <c r="J2" i="22" s="1"/>
  <c r="N73" i="22"/>
  <c r="N2" i="22" s="1"/>
  <c r="C73" i="22"/>
  <c r="H73" i="22"/>
  <c r="H2" i="22" s="1"/>
  <c r="K73" i="22"/>
  <c r="K2" i="22" s="1"/>
  <c r="I73" i="22"/>
  <c r="I2" i="22" s="1"/>
  <c r="D73" i="22"/>
  <c r="G73" i="22"/>
  <c r="G2" i="22" s="1"/>
  <c r="L73" i="22"/>
  <c r="L2" i="22" s="1"/>
  <c r="E73" i="22"/>
  <c r="E2" i="22" s="1"/>
  <c r="A74" i="22"/>
  <c r="B74" i="22" s="1"/>
  <c r="B72" i="21"/>
  <c r="I72" i="21"/>
  <c r="D72" i="21"/>
  <c r="F72" i="21"/>
  <c r="L72" i="21"/>
  <c r="C72" i="21"/>
  <c r="J72" i="21"/>
  <c r="G72" i="21"/>
  <c r="H72" i="21"/>
  <c r="K72" i="21"/>
  <c r="E72" i="21"/>
  <c r="A73" i="21"/>
  <c r="D73" i="21" l="1"/>
  <c r="E73" i="21"/>
  <c r="L73" i="21"/>
  <c r="I73" i="21"/>
  <c r="J73" i="21"/>
  <c r="F73" i="21"/>
  <c r="K73" i="21"/>
  <c r="G73" i="21"/>
  <c r="C73" i="21"/>
  <c r="B73" i="21"/>
  <c r="H73" i="21"/>
  <c r="A74" i="21"/>
  <c r="N74" i="22"/>
  <c r="L74" i="22"/>
  <c r="G74" i="22"/>
  <c r="K74" i="22"/>
  <c r="H74" i="22"/>
  <c r="I74" i="22"/>
  <c r="E74" i="22"/>
  <c r="C74" i="22"/>
  <c r="M74" i="22"/>
  <c r="D74" i="22"/>
  <c r="F74" i="22"/>
  <c r="J74" i="22"/>
  <c r="A75" i="22"/>
  <c r="A76" i="22" s="1"/>
  <c r="C74" i="21" l="1"/>
  <c r="E74" i="21"/>
  <c r="G74" i="21"/>
  <c r="I74" i="21"/>
  <c r="L74" i="21"/>
  <c r="B74" i="21"/>
  <c r="F74" i="21"/>
  <c r="J74" i="21"/>
  <c r="K74" i="21"/>
  <c r="H74" i="21"/>
  <c r="D74" i="21"/>
  <c r="A75" i="21"/>
  <c r="L75" i="21" l="1"/>
  <c r="D75" i="21"/>
  <c r="B75" i="21"/>
  <c r="J75" i="21"/>
  <c r="G75" i="21"/>
  <c r="K75" i="21"/>
  <c r="H75" i="21"/>
  <c r="F75" i="21"/>
  <c r="C75" i="21"/>
  <c r="E75" i="21"/>
  <c r="I75" i="21"/>
  <c r="A76" i="21"/>
  <c r="C76" i="21" l="1"/>
  <c r="I76" i="21"/>
  <c r="J76" i="21"/>
  <c r="L76" i="21"/>
  <c r="B76" i="21"/>
  <c r="K76" i="21"/>
  <c r="E76" i="21"/>
  <c r="G76" i="21"/>
  <c r="F76" i="21"/>
  <c r="H76" i="21"/>
  <c r="D76" i="21"/>
  <c r="A77" i="21"/>
  <c r="D77" i="21" l="1"/>
  <c r="I77" i="21"/>
  <c r="J77" i="21"/>
  <c r="E77" i="21"/>
  <c r="H77" i="21"/>
  <c r="G77" i="21"/>
  <c r="B77" i="21"/>
  <c r="L77" i="21"/>
  <c r="C77" i="21"/>
  <c r="F77" i="21"/>
  <c r="K77" i="21"/>
  <c r="A78" i="21"/>
  <c r="F78" i="21" l="1"/>
  <c r="H78" i="21"/>
  <c r="D78" i="21"/>
  <c r="G78" i="21"/>
  <c r="K78" i="21"/>
  <c r="J78" i="21"/>
  <c r="C78" i="21"/>
  <c r="I78" i="21"/>
  <c r="L78" i="21"/>
  <c r="B78" i="21"/>
  <c r="E78" i="21"/>
  <c r="A79" i="21"/>
  <c r="H79" i="21" l="1"/>
  <c r="B79" i="21"/>
  <c r="G79" i="21"/>
  <c r="D79" i="21"/>
  <c r="K79" i="21"/>
  <c r="L79" i="21"/>
  <c r="C79" i="21"/>
  <c r="E79" i="21"/>
  <c r="I79" i="21"/>
  <c r="F79" i="21"/>
  <c r="J79" i="21"/>
  <c r="A80" i="21"/>
  <c r="K80" i="21" l="1"/>
  <c r="L80" i="21"/>
  <c r="J80" i="21"/>
  <c r="I80" i="21"/>
  <c r="D80" i="21"/>
  <c r="C80" i="21"/>
  <c r="F80" i="21"/>
  <c r="H80" i="21"/>
  <c r="B80" i="21"/>
  <c r="G80" i="21"/>
  <c r="E80" i="21"/>
  <c r="A81" i="21"/>
  <c r="B81" i="21" l="1"/>
  <c r="K81" i="21"/>
  <c r="H81" i="21"/>
  <c r="J81" i="21"/>
  <c r="G81" i="21"/>
  <c r="F81" i="21"/>
  <c r="D81" i="21"/>
  <c r="E81" i="21"/>
  <c r="I81" i="21"/>
  <c r="C81" i="21"/>
  <c r="L81" i="21"/>
  <c r="A82" i="21"/>
  <c r="L82" i="21" l="1"/>
  <c r="C82" i="21"/>
  <c r="H82" i="21"/>
  <c r="D82" i="21"/>
  <c r="J82" i="21"/>
  <c r="E82" i="21"/>
  <c r="G82" i="21"/>
  <c r="F82" i="21"/>
  <c r="B82" i="21"/>
  <c r="I82" i="21"/>
  <c r="K82" i="21"/>
  <c r="A83" i="21"/>
  <c r="C83" i="21" l="1"/>
  <c r="B83" i="21"/>
  <c r="G83" i="21"/>
  <c r="J83" i="21"/>
  <c r="E83" i="21"/>
  <c r="L83" i="21"/>
  <c r="I83" i="21"/>
  <c r="F83" i="21"/>
  <c r="H83" i="21"/>
  <c r="K83" i="21"/>
  <c r="D83" i="21"/>
  <c r="A84" i="21"/>
  <c r="G84" i="21" l="1"/>
  <c r="F84" i="21"/>
  <c r="C84" i="21"/>
  <c r="E84" i="21"/>
  <c r="B84" i="21"/>
  <c r="J84" i="21"/>
  <c r="D84" i="21"/>
  <c r="H84" i="21"/>
  <c r="K84" i="21"/>
  <c r="I84" i="21"/>
  <c r="L84" i="21"/>
  <c r="A85" i="21"/>
  <c r="E85" i="21" l="1"/>
  <c r="K85" i="21"/>
  <c r="H85" i="21"/>
  <c r="J85" i="21"/>
  <c r="G85" i="21"/>
  <c r="L85" i="21"/>
  <c r="C85" i="21"/>
  <c r="B85" i="21"/>
  <c r="F85" i="21"/>
  <c r="I85" i="21"/>
  <c r="D85" i="21"/>
  <c r="A86" i="21"/>
  <c r="C86" i="21" l="1"/>
  <c r="G86" i="21"/>
  <c r="J86" i="21"/>
  <c r="H86" i="21"/>
  <c r="D86" i="21"/>
  <c r="I86" i="21"/>
  <c r="K86" i="21"/>
  <c r="E86" i="21"/>
  <c r="L86" i="21"/>
  <c r="F86" i="21"/>
  <c r="B86" i="21"/>
  <c r="A87" i="21"/>
  <c r="H87" i="21" l="1"/>
  <c r="F87" i="21"/>
  <c r="L87" i="21"/>
  <c r="E87" i="21"/>
  <c r="B87" i="21"/>
  <c r="D87" i="21"/>
  <c r="G87" i="21"/>
  <c r="I87" i="21"/>
  <c r="C87" i="21"/>
  <c r="K87" i="21"/>
  <c r="J87" i="21"/>
  <c r="A88" i="21"/>
  <c r="C88" i="21" l="1"/>
  <c r="H88" i="21"/>
  <c r="F88" i="21"/>
  <c r="B88" i="21"/>
  <c r="G88" i="21"/>
  <c r="J88" i="21"/>
  <c r="L88" i="21"/>
  <c r="I88" i="21"/>
  <c r="D88" i="21"/>
  <c r="E88" i="21"/>
  <c r="K88" i="21"/>
  <c r="A89" i="21"/>
  <c r="E89" i="21" l="1"/>
  <c r="I89" i="21"/>
  <c r="G89" i="21"/>
  <c r="J89" i="21"/>
  <c r="L89" i="21"/>
  <c r="B89" i="21"/>
  <c r="K89" i="21"/>
  <c r="C89" i="21"/>
  <c r="F89" i="21"/>
  <c r="D89" i="21"/>
  <c r="H89" i="21"/>
  <c r="A90" i="21"/>
  <c r="C90" i="21" l="1"/>
  <c r="H90" i="21"/>
  <c r="G90" i="21"/>
  <c r="J90" i="21"/>
  <c r="L90" i="21"/>
  <c r="E90" i="21"/>
  <c r="B90" i="21"/>
  <c r="F90" i="21"/>
  <c r="D90" i="21"/>
  <c r="I90" i="21"/>
  <c r="K90" i="21"/>
  <c r="A91" i="21"/>
  <c r="L91" i="21" l="1"/>
  <c r="G91" i="21"/>
  <c r="I91" i="21"/>
  <c r="F91" i="21"/>
  <c r="E91" i="21"/>
  <c r="C91" i="21"/>
  <c r="B91" i="21"/>
  <c r="K91" i="21"/>
  <c r="D91" i="21"/>
  <c r="H91" i="21"/>
  <c r="J91" i="21"/>
  <c r="A92" i="21"/>
  <c r="I92" i="21" l="1"/>
  <c r="C92" i="21"/>
  <c r="E92" i="21"/>
  <c r="D92" i="21"/>
  <c r="G92" i="21"/>
  <c r="J92" i="21"/>
  <c r="K92" i="21"/>
  <c r="H92" i="21"/>
  <c r="B92" i="21"/>
  <c r="L92" i="21"/>
  <c r="F92" i="21"/>
  <c r="A93" i="21"/>
  <c r="F93" i="21" l="1"/>
  <c r="D93" i="21"/>
  <c r="I93" i="21"/>
  <c r="K93" i="21"/>
  <c r="G93" i="21"/>
  <c r="C93" i="21"/>
  <c r="E93" i="21"/>
  <c r="H93" i="21"/>
  <c r="L93" i="21"/>
  <c r="B93" i="21"/>
  <c r="J93" i="21"/>
  <c r="A94" i="21"/>
  <c r="C94" i="21" l="1"/>
  <c r="F94" i="21"/>
  <c r="K94" i="21"/>
  <c r="E94" i="21"/>
  <c r="H94" i="21"/>
  <c r="D94" i="21"/>
  <c r="B94" i="21"/>
  <c r="G94" i="21"/>
  <c r="I94" i="21"/>
  <c r="J94" i="21"/>
  <c r="L94" i="21"/>
  <c r="A95" i="21"/>
  <c r="F95" i="21" l="1"/>
  <c r="K95" i="21"/>
  <c r="C95" i="21"/>
  <c r="B95" i="21"/>
  <c r="I95" i="21"/>
  <c r="D95" i="21"/>
  <c r="E95" i="21"/>
  <c r="G95" i="21"/>
  <c r="L95" i="21"/>
  <c r="J95" i="21"/>
  <c r="H95" i="21"/>
  <c r="A96" i="21"/>
  <c r="C96" i="21" l="1"/>
  <c r="K96" i="21"/>
  <c r="I96" i="21"/>
  <c r="G96" i="21"/>
  <c r="L96" i="21"/>
  <c r="J96" i="21"/>
  <c r="E96" i="21"/>
  <c r="H96" i="21"/>
  <c r="F96" i="21"/>
  <c r="D96" i="21"/>
  <c r="B96" i="21"/>
  <c r="A97" i="21"/>
  <c r="I97" i="21" l="1"/>
  <c r="K97" i="21"/>
  <c r="H97" i="21"/>
  <c r="D97" i="21"/>
  <c r="J97" i="21"/>
  <c r="F97" i="21"/>
  <c r="G97" i="21"/>
  <c r="C97" i="21"/>
  <c r="L97" i="21"/>
  <c r="E97" i="21"/>
  <c r="B97" i="21"/>
  <c r="A98" i="21"/>
  <c r="G98" i="21" l="1"/>
  <c r="J98" i="21"/>
  <c r="C98" i="21"/>
  <c r="F98" i="21"/>
  <c r="K98" i="21"/>
  <c r="B98" i="21"/>
  <c r="I98" i="21"/>
  <c r="D98" i="21"/>
  <c r="L98" i="21"/>
  <c r="H98" i="21"/>
  <c r="E98" i="21"/>
  <c r="A99" i="21"/>
  <c r="J99" i="21" l="1"/>
  <c r="L99" i="21"/>
  <c r="H99" i="21"/>
  <c r="E99" i="21"/>
  <c r="B99" i="21"/>
  <c r="C99" i="21"/>
  <c r="I99" i="21"/>
  <c r="F99" i="21"/>
  <c r="K99" i="21"/>
  <c r="G99" i="21"/>
  <c r="D99" i="21"/>
  <c r="A100" i="21"/>
  <c r="L100" i="21" l="1"/>
  <c r="D100" i="21"/>
  <c r="E100" i="21"/>
  <c r="G100" i="21"/>
  <c r="H100" i="21"/>
  <c r="J100" i="21"/>
  <c r="F100" i="21"/>
  <c r="B100" i="21"/>
  <c r="I100" i="21"/>
  <c r="K100" i="21"/>
  <c r="C100" i="21"/>
  <c r="A101" i="21"/>
  <c r="I101" i="21" l="1"/>
  <c r="E101" i="21"/>
  <c r="L101" i="21"/>
  <c r="F101" i="21"/>
  <c r="D101" i="21"/>
  <c r="J101" i="21"/>
  <c r="B101" i="21"/>
  <c r="K101" i="21"/>
  <c r="C101" i="21"/>
  <c r="G101" i="21"/>
  <c r="H101" i="21"/>
  <c r="A102" i="21"/>
  <c r="F102" i="21" l="1"/>
  <c r="H102" i="21"/>
  <c r="L102" i="21"/>
  <c r="K102" i="21"/>
  <c r="I102" i="21"/>
  <c r="D102" i="21"/>
  <c r="B102" i="21"/>
  <c r="C102" i="21"/>
  <c r="J102" i="21"/>
  <c r="G102" i="21"/>
  <c r="E102" i="21"/>
  <c r="A103" i="21"/>
  <c r="H103" i="21" l="1"/>
  <c r="K103" i="21"/>
  <c r="L103" i="21"/>
  <c r="J103" i="21"/>
  <c r="D103" i="21"/>
  <c r="B103" i="21"/>
  <c r="G103" i="21"/>
  <c r="E103" i="21"/>
  <c r="I103" i="21"/>
  <c r="C103" i="21"/>
  <c r="F103" i="21"/>
  <c r="A104" i="21"/>
  <c r="B104" i="21" l="1"/>
  <c r="F104" i="21"/>
  <c r="D104" i="21"/>
  <c r="G104" i="21"/>
  <c r="L104" i="21"/>
  <c r="H104" i="21"/>
  <c r="K104" i="21"/>
  <c r="E104" i="21"/>
  <c r="I104" i="21"/>
  <c r="J104" i="21"/>
  <c r="C104" i="21"/>
  <c r="A105" i="21"/>
  <c r="F105" i="21" l="1"/>
  <c r="D105" i="21"/>
  <c r="G105" i="21"/>
  <c r="E105" i="21"/>
  <c r="J105" i="21"/>
  <c r="C105" i="21"/>
  <c r="L105" i="21"/>
  <c r="B105" i="21"/>
  <c r="I105" i="21"/>
  <c r="K105" i="21"/>
  <c r="H105" i="21"/>
  <c r="A106" i="21"/>
  <c r="L106" i="21" l="1"/>
  <c r="G106" i="21"/>
  <c r="B106" i="21"/>
  <c r="C106" i="21"/>
  <c r="F106" i="21"/>
  <c r="E106" i="21"/>
  <c r="K106" i="21"/>
  <c r="J106" i="21"/>
  <c r="H106" i="21"/>
  <c r="I106" i="21"/>
  <c r="D106" i="21"/>
  <c r="A107" i="21"/>
  <c r="D107" i="21" l="1"/>
  <c r="L107" i="21"/>
  <c r="G107" i="21"/>
  <c r="C107" i="21"/>
  <c r="H107" i="21"/>
  <c r="B107" i="21"/>
  <c r="J107" i="21"/>
  <c r="I107" i="21"/>
  <c r="K107" i="21"/>
  <c r="F107" i="21"/>
  <c r="E107" i="21"/>
  <c r="A108" i="21"/>
  <c r="D108" i="21" l="1"/>
  <c r="C108" i="21"/>
  <c r="H108" i="21"/>
  <c r="B108" i="21"/>
  <c r="F108" i="21"/>
  <c r="J108" i="21"/>
  <c r="E108" i="21"/>
  <c r="L108" i="21"/>
  <c r="K108" i="21"/>
  <c r="I108" i="21"/>
  <c r="G108" i="21"/>
  <c r="A109" i="21"/>
  <c r="B109" i="21" l="1"/>
  <c r="G109" i="21"/>
  <c r="C109" i="21"/>
  <c r="D109" i="21"/>
  <c r="I109" i="21"/>
  <c r="F109" i="21"/>
  <c r="J109" i="21"/>
  <c r="K109" i="21"/>
  <c r="H109" i="21"/>
  <c r="L109" i="21"/>
  <c r="E109" i="21"/>
  <c r="A110" i="21"/>
  <c r="F110" i="21" l="1"/>
  <c r="C110" i="21"/>
  <c r="K110" i="21"/>
  <c r="I110" i="21"/>
  <c r="L110" i="21"/>
  <c r="J110" i="21"/>
  <c r="D110" i="21"/>
  <c r="B110" i="21"/>
  <c r="H110" i="21"/>
  <c r="G110" i="21"/>
  <c r="E110" i="21"/>
  <c r="A111" i="21"/>
  <c r="E111" i="21" l="1"/>
  <c r="J111" i="21"/>
  <c r="D111" i="21"/>
  <c r="G111" i="21"/>
  <c r="B111" i="21"/>
  <c r="C111" i="21"/>
  <c r="L111" i="21"/>
  <c r="K111" i="21"/>
  <c r="I111" i="21"/>
  <c r="F111" i="21"/>
  <c r="H111" i="21"/>
  <c r="A112" i="21"/>
  <c r="C112" i="21" l="1"/>
  <c r="H112" i="21"/>
  <c r="L112" i="21"/>
  <c r="E112" i="21"/>
  <c r="K112" i="21"/>
  <c r="J112" i="21"/>
  <c r="D112" i="21"/>
  <c r="B112" i="21"/>
  <c r="G112" i="21"/>
  <c r="I112" i="21"/>
  <c r="F112" i="21"/>
  <c r="A113" i="21"/>
  <c r="F113" i="21" l="1"/>
  <c r="L113" i="21"/>
  <c r="D113" i="21"/>
  <c r="C113" i="21"/>
  <c r="E113" i="21"/>
  <c r="B113" i="21"/>
  <c r="I113" i="21"/>
  <c r="G113" i="21"/>
  <c r="J113" i="21"/>
  <c r="K113" i="21"/>
  <c r="H113" i="21"/>
  <c r="A114" i="21"/>
  <c r="I114" i="21" l="1"/>
  <c r="L114" i="21"/>
  <c r="J114" i="21"/>
  <c r="D114" i="21"/>
  <c r="B114" i="21"/>
  <c r="C114" i="21"/>
  <c r="G114" i="21"/>
  <c r="E114" i="21"/>
  <c r="K114" i="21"/>
  <c r="F114" i="21"/>
  <c r="H114" i="21"/>
  <c r="A115" i="21"/>
  <c r="E115" i="21" l="1"/>
  <c r="F115" i="21"/>
  <c r="K115" i="21"/>
  <c r="I115" i="21"/>
  <c r="L115" i="21"/>
  <c r="C115" i="21"/>
  <c r="B115" i="21"/>
  <c r="J115" i="21"/>
  <c r="D115" i="21"/>
  <c r="H115" i="21"/>
  <c r="G115" i="21"/>
  <c r="A116" i="21"/>
  <c r="C116" i="21" l="1"/>
  <c r="L116" i="21"/>
  <c r="B116" i="21"/>
  <c r="J116" i="21"/>
  <c r="K116" i="21"/>
  <c r="I116" i="21"/>
  <c r="G116" i="21"/>
  <c r="H116" i="21"/>
  <c r="E116" i="21"/>
  <c r="D116" i="21"/>
  <c r="F116" i="21"/>
  <c r="A117" i="21"/>
  <c r="D117" i="21" l="1"/>
  <c r="B117" i="21"/>
  <c r="C117" i="21"/>
  <c r="L117" i="21"/>
  <c r="H117" i="21"/>
  <c r="E117" i="21"/>
  <c r="I117" i="21"/>
  <c r="G117" i="21"/>
  <c r="J117" i="21"/>
  <c r="K117" i="21"/>
  <c r="F117" i="21"/>
  <c r="A118" i="21"/>
  <c r="D118" i="21" l="1"/>
  <c r="H118" i="21"/>
  <c r="F118" i="21"/>
  <c r="G118" i="21"/>
  <c r="J118" i="21"/>
  <c r="C118" i="21"/>
  <c r="B118" i="21"/>
  <c r="K118" i="21"/>
  <c r="E118" i="21"/>
  <c r="I118" i="21"/>
  <c r="L118" i="21"/>
  <c r="A119" i="21"/>
  <c r="G119" i="21" l="1"/>
  <c r="I119" i="21"/>
  <c r="J119" i="21"/>
  <c r="H119" i="21"/>
  <c r="C119" i="21"/>
  <c r="B119" i="21"/>
  <c r="F119" i="21"/>
  <c r="K119" i="21"/>
  <c r="L119" i="21"/>
  <c r="E119" i="21"/>
  <c r="D119" i="21"/>
  <c r="A120" i="21"/>
  <c r="F120" i="21" l="1"/>
  <c r="H120" i="21"/>
  <c r="J120" i="21"/>
  <c r="G120" i="21"/>
  <c r="I120" i="21"/>
  <c r="E120" i="21"/>
  <c r="B120" i="21"/>
  <c r="K120" i="21"/>
  <c r="C120" i="21"/>
  <c r="D120" i="21"/>
  <c r="L120" i="21"/>
  <c r="A121" i="21"/>
  <c r="E121" i="21" l="1"/>
  <c r="C121" i="21"/>
  <c r="B121" i="21"/>
  <c r="L121" i="21"/>
  <c r="H121" i="21"/>
  <c r="D121" i="21"/>
  <c r="F121" i="21"/>
  <c r="I121" i="21"/>
  <c r="K121" i="21"/>
  <c r="J121" i="21"/>
  <c r="G121" i="21"/>
  <c r="A122" i="21"/>
  <c r="B122" i="21" l="1"/>
  <c r="G122" i="21"/>
  <c r="J122" i="21"/>
  <c r="I122" i="21"/>
  <c r="C122" i="21"/>
  <c r="E122" i="21"/>
  <c r="D122" i="21"/>
  <c r="F122" i="21"/>
  <c r="K122" i="21"/>
  <c r="H122" i="21"/>
  <c r="L122" i="21"/>
  <c r="A123" i="21"/>
  <c r="F123" i="21" l="1"/>
  <c r="J123" i="21"/>
  <c r="G123" i="21"/>
  <c r="L123" i="21"/>
  <c r="H123" i="21"/>
  <c r="E123" i="21"/>
  <c r="I123" i="21"/>
  <c r="C123" i="21"/>
  <c r="B123" i="21"/>
  <c r="K123" i="21"/>
  <c r="D123" i="21"/>
  <c r="A124" i="21"/>
  <c r="J124" i="21" l="1"/>
  <c r="C124" i="21"/>
  <c r="G124" i="21"/>
  <c r="E124" i="21"/>
  <c r="F124" i="21"/>
  <c r="I124" i="21"/>
  <c r="H124" i="21"/>
  <c r="B124" i="21"/>
  <c r="K124" i="21"/>
  <c r="D124" i="21"/>
  <c r="L124" i="21"/>
  <c r="A125" i="21"/>
  <c r="I125" i="21" l="1"/>
  <c r="G125" i="21"/>
  <c r="H125" i="21"/>
  <c r="C125" i="21"/>
  <c r="B125" i="21"/>
  <c r="J125" i="21"/>
  <c r="K125" i="21"/>
  <c r="L125" i="21"/>
  <c r="F125" i="21"/>
  <c r="D125" i="21"/>
  <c r="E125" i="21"/>
  <c r="A126" i="21"/>
  <c r="E126" i="21" l="1"/>
  <c r="J126" i="21"/>
  <c r="L126" i="21"/>
  <c r="I126" i="21"/>
  <c r="B126" i="21"/>
  <c r="K126" i="21"/>
  <c r="H126" i="21"/>
  <c r="C126" i="21"/>
  <c r="D126" i="21"/>
  <c r="F126" i="21"/>
  <c r="G126" i="21"/>
  <c r="A127" i="21"/>
  <c r="K127" i="21" l="1"/>
  <c r="G127" i="21"/>
  <c r="L127" i="21"/>
  <c r="H127" i="21"/>
  <c r="B127" i="21"/>
  <c r="D127" i="21"/>
  <c r="F127" i="21"/>
  <c r="E127" i="21"/>
  <c r="I127" i="21"/>
  <c r="C127" i="21"/>
  <c r="J127" i="21"/>
  <c r="A128" i="21"/>
  <c r="I128" i="21" l="1"/>
  <c r="H128" i="21"/>
  <c r="L128" i="21"/>
  <c r="C128" i="21"/>
  <c r="J128" i="21"/>
  <c r="E128" i="21"/>
  <c r="F128" i="21"/>
  <c r="B128" i="21"/>
  <c r="G128" i="21"/>
  <c r="K128" i="21"/>
  <c r="D128" i="21"/>
  <c r="A129" i="21"/>
  <c r="H129" i="21" l="1"/>
  <c r="G129" i="21"/>
  <c r="B129" i="21"/>
  <c r="L129" i="21"/>
  <c r="F129" i="21"/>
  <c r="K129" i="21"/>
  <c r="C129" i="21"/>
  <c r="J129" i="21"/>
  <c r="E129" i="21"/>
  <c r="D129" i="21"/>
  <c r="I129" i="21"/>
  <c r="A130" i="21"/>
  <c r="L130" i="21" l="1"/>
  <c r="G130" i="21"/>
  <c r="F130" i="21"/>
  <c r="J130" i="21"/>
  <c r="H130" i="21"/>
  <c r="I130" i="21"/>
  <c r="E130" i="21"/>
  <c r="B130" i="21"/>
  <c r="K130" i="21"/>
  <c r="C130" i="21"/>
  <c r="D130" i="21"/>
  <c r="A131" i="21"/>
  <c r="D131" i="21" l="1"/>
  <c r="G131" i="21"/>
  <c r="C131" i="21"/>
  <c r="H131" i="21"/>
  <c r="B131" i="21"/>
  <c r="L131" i="21"/>
  <c r="K131" i="21"/>
  <c r="F131" i="21"/>
  <c r="I131" i="21"/>
  <c r="E131" i="21"/>
  <c r="J131" i="21"/>
  <c r="A132" i="21"/>
  <c r="D132" i="21" l="1"/>
  <c r="J132" i="21"/>
  <c r="I132" i="21"/>
  <c r="B132" i="21"/>
  <c r="K132" i="21"/>
  <c r="C132" i="21"/>
  <c r="F132" i="21"/>
  <c r="L132" i="21"/>
  <c r="H132" i="21"/>
  <c r="G132" i="21"/>
  <c r="E132" i="21"/>
  <c r="A133" i="21"/>
  <c r="B133" i="21" l="1"/>
  <c r="K133" i="21"/>
  <c r="L133" i="21"/>
  <c r="G133" i="21"/>
  <c r="D133" i="21"/>
  <c r="H133" i="21"/>
  <c r="J133" i="21"/>
  <c r="F133" i="21"/>
  <c r="C133" i="21"/>
  <c r="E133" i="21"/>
  <c r="I133" i="21"/>
  <c r="A134" i="21"/>
  <c r="H134" i="21" l="1"/>
  <c r="I134" i="21"/>
  <c r="C134" i="21"/>
  <c r="E134" i="21"/>
  <c r="L134" i="21"/>
  <c r="G134" i="21"/>
  <c r="B134" i="21"/>
  <c r="F134" i="21"/>
  <c r="K134" i="21"/>
  <c r="D134" i="21"/>
  <c r="J134" i="21"/>
  <c r="A135" i="21"/>
  <c r="G135" i="21" l="1"/>
  <c r="I135" i="21"/>
  <c r="H135" i="21"/>
  <c r="B135" i="21"/>
  <c r="C135" i="21"/>
  <c r="F135" i="21"/>
  <c r="K135" i="21"/>
  <c r="J135" i="21"/>
  <c r="L135" i="21"/>
  <c r="E135" i="21"/>
  <c r="D135" i="21"/>
  <c r="A136" i="21"/>
  <c r="L136" i="21" l="1"/>
  <c r="G136" i="21"/>
  <c r="J136" i="21"/>
  <c r="H136" i="21"/>
  <c r="I136" i="21"/>
  <c r="E136" i="21"/>
  <c r="B136" i="21"/>
  <c r="K136" i="21"/>
  <c r="C136" i="21"/>
  <c r="D136" i="21"/>
  <c r="F136" i="21"/>
  <c r="A137" i="21"/>
  <c r="D137" i="21" l="1"/>
  <c r="C137" i="21"/>
  <c r="L137" i="21"/>
  <c r="H137" i="21"/>
  <c r="I137" i="21"/>
  <c r="B137" i="21"/>
  <c r="F137" i="21"/>
  <c r="J137" i="21"/>
  <c r="K137" i="21"/>
  <c r="E137" i="21"/>
  <c r="G137" i="21"/>
  <c r="A138" i="21"/>
  <c r="E138" i="21" l="1"/>
  <c r="F138" i="21"/>
  <c r="G138" i="21"/>
  <c r="J138" i="21"/>
  <c r="C138" i="21"/>
  <c r="I138" i="21"/>
  <c r="B138" i="21"/>
  <c r="D138" i="21"/>
  <c r="K138" i="21"/>
  <c r="H138" i="21"/>
  <c r="L138" i="21"/>
  <c r="A139" i="21"/>
  <c r="L139" i="21" l="1"/>
  <c r="B139" i="21"/>
  <c r="G139" i="21"/>
  <c r="K139" i="21"/>
  <c r="H139" i="21"/>
  <c r="F139" i="21"/>
  <c r="E139" i="21"/>
  <c r="C139" i="21"/>
  <c r="D139" i="21"/>
  <c r="J139" i="21"/>
  <c r="I139" i="21"/>
  <c r="A140" i="21"/>
  <c r="D140" i="21" l="1"/>
  <c r="C140" i="21"/>
  <c r="J140" i="21"/>
  <c r="E140" i="21"/>
  <c r="K140" i="21"/>
  <c r="I140" i="21"/>
  <c r="F140" i="21"/>
  <c r="B140" i="21"/>
  <c r="H140" i="21"/>
  <c r="L140" i="21"/>
  <c r="G140" i="21"/>
  <c r="A141" i="21"/>
  <c r="I141" i="21" l="1"/>
  <c r="L141" i="21"/>
  <c r="H141" i="21"/>
  <c r="C141" i="21"/>
  <c r="B141" i="21"/>
  <c r="D141" i="21"/>
  <c r="G141" i="21"/>
  <c r="K141" i="21"/>
  <c r="F141" i="21"/>
  <c r="J141" i="21"/>
  <c r="E141" i="21"/>
  <c r="A142" i="21"/>
  <c r="K142" i="21" l="1"/>
  <c r="J142" i="21"/>
  <c r="E142" i="21"/>
  <c r="I142" i="21"/>
  <c r="F142" i="21"/>
  <c r="G142" i="21"/>
  <c r="H142" i="21"/>
  <c r="C142" i="21"/>
  <c r="D142" i="21"/>
  <c r="B142" i="21"/>
  <c r="L142" i="21"/>
  <c r="A143" i="21"/>
  <c r="K143" i="21" l="1"/>
  <c r="J143" i="21"/>
  <c r="L143" i="21"/>
  <c r="D143" i="21"/>
  <c r="F143" i="21"/>
  <c r="I143" i="21"/>
  <c r="H143" i="21"/>
  <c r="B143" i="21"/>
  <c r="E143" i="21"/>
  <c r="C143" i="21"/>
  <c r="G143" i="21"/>
  <c r="A144" i="21"/>
  <c r="E144" i="21" l="1"/>
  <c r="L144" i="21"/>
  <c r="J144" i="21"/>
  <c r="C144" i="21"/>
  <c r="F144" i="21"/>
  <c r="H144" i="21"/>
  <c r="G144" i="21"/>
  <c r="K144" i="21"/>
  <c r="I144" i="21"/>
  <c r="B144" i="21"/>
  <c r="D144" i="21"/>
  <c r="A145" i="21"/>
  <c r="B145" i="21" l="1"/>
  <c r="H145" i="21"/>
  <c r="D145" i="21"/>
  <c r="F145" i="21"/>
  <c r="L145" i="21"/>
  <c r="G145" i="21"/>
  <c r="C145" i="21"/>
  <c r="I145" i="21"/>
  <c r="J145" i="21"/>
  <c r="K145" i="21"/>
  <c r="E145" i="21"/>
  <c r="A146" i="21"/>
  <c r="E146" i="21" l="1"/>
  <c r="L146" i="21"/>
  <c r="D146" i="21"/>
  <c r="H146" i="21"/>
  <c r="B146" i="21"/>
  <c r="K146" i="21"/>
  <c r="I146" i="21"/>
  <c r="J146" i="21"/>
  <c r="F146" i="21"/>
  <c r="C146" i="21"/>
  <c r="G146" i="21"/>
  <c r="A147" i="21"/>
  <c r="G147" i="21" l="1"/>
  <c r="B147" i="21"/>
  <c r="C147" i="21"/>
  <c r="J147" i="21"/>
  <c r="K147" i="21"/>
  <c r="H147" i="21"/>
  <c r="F147" i="21"/>
  <c r="E147" i="21"/>
  <c r="L147" i="21"/>
  <c r="D147" i="21"/>
  <c r="I147" i="21"/>
  <c r="A148" i="21"/>
  <c r="J148" i="21" l="1"/>
  <c r="D148" i="21"/>
  <c r="I148" i="21"/>
  <c r="F148" i="21"/>
  <c r="G148" i="21"/>
  <c r="C148" i="21"/>
  <c r="B148" i="21"/>
  <c r="L148" i="21"/>
  <c r="H148" i="21"/>
  <c r="E148" i="21"/>
  <c r="K148" i="21"/>
  <c r="A149" i="21"/>
  <c r="D149" i="21" l="1"/>
  <c r="F149" i="21"/>
  <c r="B149" i="21"/>
  <c r="J149" i="21"/>
  <c r="H149" i="21"/>
  <c r="K149" i="21"/>
  <c r="G149" i="21"/>
  <c r="L149" i="21"/>
  <c r="C149" i="21"/>
  <c r="I149" i="21"/>
  <c r="E149" i="21"/>
  <c r="A150" i="21"/>
  <c r="K150" i="21" l="1"/>
  <c r="B150" i="21"/>
  <c r="C150" i="21"/>
  <c r="H150" i="21"/>
  <c r="D150" i="21"/>
  <c r="L150" i="21"/>
  <c r="E150" i="21"/>
  <c r="J150" i="21"/>
  <c r="F150" i="21"/>
  <c r="G150" i="21"/>
  <c r="I150" i="21"/>
  <c r="A151" i="21"/>
  <c r="G151" i="21" l="1"/>
  <c r="D151" i="21"/>
  <c r="I151" i="21"/>
  <c r="H151" i="21"/>
  <c r="C151" i="21"/>
  <c r="E151" i="21"/>
  <c r="B151" i="21"/>
  <c r="J151" i="21"/>
  <c r="K151" i="21"/>
  <c r="L151" i="21"/>
  <c r="F151" i="21"/>
  <c r="A152" i="21"/>
  <c r="J152" i="21" l="1"/>
  <c r="E152" i="21"/>
  <c r="I152" i="21"/>
  <c r="D152" i="21"/>
  <c r="B152" i="21"/>
  <c r="H152" i="21"/>
  <c r="K152" i="21"/>
  <c r="F152" i="21"/>
  <c r="C152" i="21"/>
  <c r="G152" i="21"/>
  <c r="L152" i="21"/>
  <c r="A153" i="21"/>
  <c r="B153" i="21" l="1"/>
  <c r="C153" i="21"/>
  <c r="D153" i="21"/>
  <c r="G153" i="21"/>
  <c r="L153" i="21"/>
  <c r="H153" i="21"/>
  <c r="E153" i="21"/>
  <c r="F153" i="21"/>
  <c r="I153" i="21"/>
  <c r="J153" i="21"/>
  <c r="K153" i="21"/>
  <c r="A154" i="21"/>
  <c r="D154" i="21" l="1"/>
  <c r="F154" i="21"/>
  <c r="G154" i="21"/>
  <c r="L154" i="21"/>
  <c r="C154" i="21"/>
  <c r="B154" i="21"/>
  <c r="J154" i="21"/>
  <c r="E154" i="21"/>
  <c r="H154" i="21"/>
  <c r="I154" i="21"/>
  <c r="K154" i="21"/>
  <c r="A155" i="21"/>
  <c r="J155" i="21" l="1"/>
  <c r="H155" i="21"/>
  <c r="I155" i="21"/>
  <c r="L155" i="21"/>
  <c r="B155" i="21"/>
  <c r="K155" i="21"/>
  <c r="E155" i="21"/>
  <c r="C155" i="21"/>
  <c r="D155" i="21"/>
  <c r="G155" i="21"/>
  <c r="F155" i="21"/>
  <c r="A156" i="21"/>
  <c r="K156" i="21" l="1"/>
  <c r="C156" i="21"/>
  <c r="L156" i="21"/>
  <c r="B156" i="21"/>
  <c r="D156" i="21"/>
  <c r="E156" i="21"/>
  <c r="H156" i="21"/>
  <c r="I156" i="21"/>
  <c r="J156" i="21"/>
  <c r="F156" i="21"/>
  <c r="G156" i="21"/>
  <c r="A157" i="21"/>
  <c r="L157" i="21" l="1"/>
  <c r="J157" i="21"/>
  <c r="K157" i="21"/>
  <c r="C157" i="21"/>
  <c r="E157" i="21"/>
  <c r="H157" i="21"/>
  <c r="B157" i="21"/>
  <c r="F157" i="21"/>
  <c r="D157" i="21"/>
  <c r="I157" i="21"/>
  <c r="G157" i="21"/>
  <c r="A158" i="21"/>
  <c r="D158" i="21" l="1"/>
  <c r="I158" i="21"/>
  <c r="K158" i="21"/>
  <c r="B158" i="21"/>
  <c r="E158" i="21"/>
  <c r="F158" i="21"/>
  <c r="G158" i="21"/>
  <c r="C158" i="21"/>
  <c r="J158" i="21"/>
  <c r="L158" i="21"/>
  <c r="H158" i="21"/>
  <c r="A159" i="21"/>
  <c r="E159" i="21" l="1"/>
  <c r="B159" i="21"/>
  <c r="D159" i="21"/>
  <c r="G159" i="21"/>
  <c r="L159" i="21"/>
  <c r="H159" i="21"/>
  <c r="I159" i="21"/>
  <c r="F159" i="21"/>
  <c r="J159" i="21"/>
  <c r="C159" i="21"/>
  <c r="K159" i="21"/>
  <c r="A160" i="21"/>
  <c r="K160" i="21" l="1"/>
  <c r="I160" i="21"/>
  <c r="B160" i="21"/>
  <c r="C160" i="21"/>
  <c r="H160" i="21"/>
  <c r="E160" i="21"/>
  <c r="D160" i="21"/>
  <c r="F160" i="21"/>
  <c r="L160" i="21"/>
  <c r="G160" i="21"/>
  <c r="J160" i="21"/>
  <c r="A161" i="21"/>
  <c r="E161" i="21" l="1"/>
  <c r="I161" i="21"/>
  <c r="H161" i="21"/>
  <c r="B161" i="21"/>
  <c r="D161" i="21"/>
  <c r="G161" i="21"/>
  <c r="C161" i="21"/>
  <c r="L161" i="21"/>
  <c r="F161" i="21"/>
  <c r="J161" i="21"/>
  <c r="K161" i="21"/>
  <c r="A162" i="21"/>
  <c r="J162" i="21" l="1"/>
  <c r="F162" i="21"/>
  <c r="G162" i="21"/>
  <c r="H162" i="21"/>
  <c r="D162" i="21"/>
  <c r="K162" i="21"/>
  <c r="B162" i="21"/>
  <c r="E162" i="21"/>
  <c r="L162" i="21"/>
  <c r="C162" i="21"/>
  <c r="I162" i="21"/>
  <c r="A163" i="21"/>
  <c r="G163" i="21" l="1"/>
  <c r="B163" i="21"/>
  <c r="C163" i="21"/>
  <c r="J163" i="21"/>
  <c r="K163" i="21"/>
  <c r="L163" i="21"/>
  <c r="F163" i="21"/>
  <c r="E163" i="21"/>
  <c r="H163" i="21"/>
  <c r="D163" i="21"/>
  <c r="I163" i="21"/>
  <c r="A164" i="21"/>
  <c r="J164" i="21" l="1"/>
  <c r="F164" i="21"/>
  <c r="G164" i="21"/>
  <c r="B164" i="21"/>
  <c r="H164" i="21"/>
  <c r="C164" i="21"/>
  <c r="K164" i="21"/>
  <c r="I164" i="21"/>
  <c r="L164" i="21"/>
  <c r="E164" i="21"/>
  <c r="D164" i="21"/>
  <c r="A165" i="21"/>
  <c r="F165" i="21" l="1"/>
  <c r="I165" i="21"/>
  <c r="J165" i="21"/>
  <c r="E165" i="21"/>
  <c r="K165" i="21"/>
  <c r="H165" i="21"/>
  <c r="D165" i="21"/>
  <c r="G165" i="21"/>
  <c r="C165" i="21"/>
  <c r="L165" i="21"/>
  <c r="B165" i="21"/>
  <c r="A166" i="21"/>
  <c r="G166" i="21" l="1"/>
  <c r="C166" i="21"/>
  <c r="I166" i="21"/>
  <c r="B166" i="21"/>
  <c r="L166" i="21"/>
  <c r="H166" i="21"/>
  <c r="K166" i="21"/>
  <c r="E166" i="21"/>
  <c r="J166" i="21"/>
  <c r="F166" i="21"/>
  <c r="D166" i="21"/>
  <c r="A167" i="21"/>
  <c r="D167" i="21" l="1"/>
  <c r="F167" i="21"/>
  <c r="L167" i="21"/>
  <c r="G167" i="21"/>
  <c r="E167" i="21"/>
  <c r="I167" i="21"/>
  <c r="H167" i="21"/>
  <c r="C167" i="21"/>
  <c r="B167" i="21"/>
  <c r="J167" i="21"/>
  <c r="K167" i="21"/>
  <c r="A168" i="21"/>
  <c r="H168" i="21" l="1"/>
  <c r="C168" i="21"/>
  <c r="K168" i="21"/>
  <c r="F168" i="21"/>
  <c r="G168" i="21"/>
  <c r="L168" i="21"/>
  <c r="D168" i="21"/>
  <c r="I168" i="21"/>
  <c r="B168" i="21"/>
  <c r="J168" i="21"/>
  <c r="E168" i="21"/>
  <c r="A169" i="21"/>
  <c r="D169" i="21" l="1"/>
  <c r="B169" i="21"/>
  <c r="C169" i="21"/>
  <c r="H169" i="21"/>
  <c r="K169" i="21"/>
  <c r="E169" i="21"/>
  <c r="I169" i="21"/>
  <c r="J169" i="21"/>
  <c r="G169" i="21"/>
  <c r="F169" i="21"/>
  <c r="L169" i="21"/>
  <c r="A170" i="21"/>
  <c r="E170" i="21" l="1"/>
  <c r="G170" i="21"/>
  <c r="D170" i="21"/>
  <c r="I170" i="21"/>
  <c r="J170" i="21"/>
  <c r="F170" i="21"/>
  <c r="B170" i="21"/>
  <c r="L170" i="21"/>
  <c r="H170" i="21"/>
  <c r="C170" i="21"/>
  <c r="K170" i="21"/>
  <c r="A171" i="21"/>
  <c r="G171" i="21" l="1"/>
  <c r="C171" i="21"/>
  <c r="K171" i="21"/>
  <c r="J171" i="21"/>
  <c r="E171" i="21"/>
  <c r="D171" i="21"/>
  <c r="L171" i="21"/>
  <c r="F171" i="21"/>
  <c r="H171" i="21"/>
  <c r="I171" i="21"/>
  <c r="B171" i="21"/>
  <c r="A172" i="21"/>
  <c r="H172" i="21" l="1"/>
  <c r="E172" i="21"/>
  <c r="J172" i="21"/>
  <c r="B172" i="21"/>
  <c r="K172" i="21"/>
  <c r="D172" i="21"/>
  <c r="I172" i="21"/>
  <c r="C172" i="21"/>
  <c r="L172" i="21"/>
  <c r="F172" i="21"/>
  <c r="G172" i="21"/>
  <c r="A173" i="21"/>
  <c r="E173" i="21" l="1"/>
  <c r="F173" i="21"/>
  <c r="H173" i="21"/>
  <c r="D173" i="21"/>
  <c r="B173" i="21"/>
  <c r="G173" i="21"/>
  <c r="L173" i="21"/>
  <c r="J173" i="21"/>
  <c r="K173" i="21"/>
  <c r="C173" i="21"/>
  <c r="I173" i="21"/>
  <c r="A174" i="21"/>
  <c r="E174" i="21" l="1"/>
  <c r="G174" i="21"/>
  <c r="C174" i="21"/>
  <c r="H174" i="21"/>
  <c r="K174" i="21"/>
  <c r="D174" i="21"/>
  <c r="L174" i="21"/>
  <c r="I174" i="21"/>
  <c r="J174" i="21"/>
  <c r="B174" i="21"/>
  <c r="F174" i="21"/>
  <c r="A175" i="21"/>
  <c r="G175" i="21" l="1"/>
  <c r="B175" i="21"/>
  <c r="F175" i="21"/>
  <c r="J175" i="21"/>
  <c r="K175" i="21"/>
  <c r="C175" i="21"/>
  <c r="D175" i="21"/>
  <c r="H175" i="21"/>
  <c r="I175" i="21"/>
  <c r="L175" i="21"/>
  <c r="E175" i="21"/>
  <c r="A176" i="21"/>
  <c r="I176" i="21" l="1"/>
  <c r="D176" i="21"/>
  <c r="L176" i="21"/>
  <c r="F176" i="21"/>
  <c r="E176" i="21"/>
  <c r="G176" i="21"/>
  <c r="B176" i="21"/>
  <c r="H176" i="21"/>
  <c r="C176" i="21"/>
  <c r="K176" i="21"/>
  <c r="J176" i="21"/>
  <c r="A177" i="21"/>
  <c r="D177" i="21" l="1"/>
  <c r="J177" i="21"/>
  <c r="C177" i="21"/>
  <c r="K177" i="21"/>
  <c r="G177" i="21"/>
  <c r="H177" i="21"/>
  <c r="I177" i="21"/>
  <c r="L177" i="21"/>
  <c r="B177" i="21"/>
  <c r="E177" i="21"/>
  <c r="F177" i="21"/>
  <c r="A178" i="21"/>
  <c r="D178" i="21" l="1"/>
  <c r="K178" i="21"/>
  <c r="I178" i="21"/>
  <c r="L178" i="21"/>
  <c r="C178" i="21"/>
  <c r="F178" i="21"/>
  <c r="G178" i="21"/>
  <c r="B178" i="21"/>
  <c r="E178" i="21"/>
  <c r="H178" i="21"/>
  <c r="J178" i="21"/>
  <c r="A179" i="21"/>
  <c r="K179" i="21" l="1"/>
  <c r="H179" i="21"/>
  <c r="E179" i="21"/>
  <c r="L179" i="21"/>
  <c r="D179" i="21"/>
  <c r="G179" i="21"/>
  <c r="I179" i="21"/>
  <c r="B179" i="21"/>
  <c r="C179" i="21"/>
  <c r="J179" i="21"/>
  <c r="F179" i="21"/>
  <c r="A180" i="21"/>
  <c r="J180" i="21" l="1"/>
  <c r="C180" i="21"/>
  <c r="F180" i="21"/>
  <c r="G180" i="21"/>
  <c r="B180" i="21"/>
  <c r="H180" i="21"/>
  <c r="E180" i="21"/>
  <c r="K180" i="21"/>
  <c r="I180" i="21"/>
  <c r="L180" i="21"/>
  <c r="D180" i="21"/>
  <c r="A181" i="21"/>
  <c r="E181" i="21" l="1"/>
  <c r="D181" i="21"/>
  <c r="G181" i="21"/>
  <c r="L181" i="21"/>
  <c r="C181" i="21"/>
  <c r="I181" i="21"/>
  <c r="H181" i="21"/>
  <c r="B181" i="21"/>
  <c r="J181" i="21"/>
  <c r="F181" i="21"/>
  <c r="K181" i="21"/>
  <c r="A182" i="21"/>
  <c r="G182" i="21" l="1"/>
  <c r="D182" i="21"/>
  <c r="E182" i="21"/>
  <c r="L182" i="21"/>
  <c r="F182" i="21"/>
  <c r="I182" i="21"/>
  <c r="B182" i="21"/>
  <c r="C182" i="21"/>
  <c r="H182" i="21"/>
  <c r="K182" i="21"/>
  <c r="J182" i="21"/>
  <c r="A183" i="21"/>
  <c r="B183" i="21" l="1"/>
  <c r="C183" i="21"/>
  <c r="E183" i="21"/>
  <c r="H183" i="21"/>
  <c r="J183" i="21"/>
  <c r="L183" i="21"/>
  <c r="K183" i="21"/>
  <c r="D183" i="21"/>
  <c r="G183" i="21"/>
  <c r="I183" i="21"/>
  <c r="F183" i="21"/>
  <c r="A184" i="21"/>
  <c r="H184" i="21" l="1"/>
  <c r="K184" i="21"/>
  <c r="F184" i="21"/>
  <c r="C184" i="21"/>
  <c r="G184" i="21"/>
  <c r="E184" i="21"/>
  <c r="J184" i="21"/>
  <c r="D184" i="21"/>
  <c r="I184" i="21"/>
  <c r="L184" i="21"/>
  <c r="B184" i="21"/>
  <c r="A185" i="21"/>
  <c r="L185" i="21" l="1"/>
  <c r="E185" i="21"/>
  <c r="F185" i="21"/>
  <c r="I185" i="21"/>
  <c r="J185" i="21"/>
  <c r="D185" i="21"/>
  <c r="G185" i="21"/>
  <c r="C185" i="21"/>
  <c r="K185" i="21"/>
  <c r="B185" i="21"/>
  <c r="H185" i="21"/>
  <c r="A186" i="21"/>
  <c r="B186" i="21" l="1"/>
  <c r="L186" i="21"/>
  <c r="D186" i="21"/>
  <c r="I186" i="21"/>
  <c r="K186" i="21"/>
  <c r="H186" i="21"/>
  <c r="F186" i="21"/>
  <c r="E186" i="21"/>
  <c r="G186" i="21"/>
  <c r="C186" i="21"/>
  <c r="J186" i="21"/>
  <c r="A187" i="21"/>
  <c r="L187" i="21" l="1"/>
  <c r="D187" i="21"/>
  <c r="G187" i="21"/>
  <c r="C187" i="21"/>
  <c r="I187" i="21"/>
  <c r="F187" i="21"/>
  <c r="H187" i="21"/>
  <c r="J187" i="21"/>
  <c r="B187" i="21"/>
  <c r="E187" i="21"/>
  <c r="K187" i="21"/>
  <c r="A188" i="21"/>
  <c r="H188" i="21" l="1"/>
  <c r="E188" i="21"/>
  <c r="L188" i="21"/>
  <c r="F188" i="21"/>
  <c r="J188" i="21"/>
  <c r="K188" i="21"/>
  <c r="C188" i="21"/>
  <c r="D188" i="21"/>
  <c r="G188" i="21"/>
  <c r="I188" i="21"/>
  <c r="B188" i="21"/>
  <c r="A189" i="21"/>
  <c r="K189" i="21" l="1"/>
  <c r="D189" i="21"/>
  <c r="F189" i="21"/>
  <c r="J189" i="21"/>
  <c r="H189" i="21"/>
  <c r="G189" i="21"/>
  <c r="B189" i="21"/>
  <c r="L189" i="21"/>
  <c r="E189" i="21"/>
  <c r="C189" i="21"/>
  <c r="I189" i="21"/>
  <c r="A190" i="21"/>
  <c r="L190" i="21" l="1"/>
  <c r="D190" i="21"/>
  <c r="C190" i="21"/>
  <c r="I190" i="21"/>
  <c r="E190" i="21"/>
  <c r="F190" i="21"/>
  <c r="K190" i="21"/>
  <c r="H190" i="21"/>
  <c r="J190" i="21"/>
  <c r="B190" i="21"/>
  <c r="G190" i="21"/>
  <c r="A191" i="21"/>
  <c r="L191" i="21" l="1"/>
  <c r="G191" i="21"/>
  <c r="I191" i="21"/>
  <c r="D191" i="21"/>
  <c r="J191" i="21"/>
  <c r="H191" i="21"/>
  <c r="C191" i="21"/>
  <c r="B191" i="21"/>
  <c r="K191" i="21"/>
  <c r="E191" i="21"/>
  <c r="F191" i="21"/>
  <c r="A192" i="21"/>
  <c r="L192" i="21" l="1"/>
  <c r="K192" i="21"/>
  <c r="E192" i="21"/>
  <c r="J192" i="21"/>
  <c r="H192" i="21"/>
  <c r="D192" i="21"/>
  <c r="F192" i="21"/>
  <c r="G192" i="21"/>
  <c r="C192" i="21"/>
  <c r="B192" i="21"/>
  <c r="I192" i="21"/>
  <c r="A193" i="21"/>
  <c r="H193" i="21" l="1"/>
  <c r="L193" i="21"/>
  <c r="C193" i="21"/>
  <c r="B193" i="21"/>
  <c r="K193" i="21"/>
  <c r="J193" i="21"/>
  <c r="G193" i="21"/>
  <c r="E193" i="21"/>
  <c r="I193" i="21"/>
  <c r="D193" i="21"/>
  <c r="F193" i="21"/>
  <c r="A194" i="21"/>
  <c r="D194" i="21" l="1"/>
  <c r="K194" i="21"/>
  <c r="L194" i="21"/>
  <c r="E194" i="21"/>
  <c r="C194" i="21"/>
  <c r="F194" i="21"/>
  <c r="G194" i="21"/>
  <c r="H194" i="21"/>
  <c r="I194" i="21"/>
  <c r="B194" i="21"/>
  <c r="J194" i="21"/>
  <c r="A195" i="21"/>
  <c r="D195" i="21" l="1"/>
  <c r="F195" i="21"/>
  <c r="G195" i="21"/>
  <c r="E195" i="21"/>
  <c r="H195" i="21"/>
  <c r="I195" i="21"/>
  <c r="J195" i="21"/>
  <c r="B195" i="21"/>
  <c r="C195" i="21"/>
  <c r="K195" i="21"/>
  <c r="L195" i="21"/>
  <c r="A196" i="21"/>
  <c r="D196" i="21" l="1"/>
  <c r="C196" i="21"/>
  <c r="F196" i="21"/>
  <c r="G196" i="21"/>
  <c r="H196" i="21"/>
  <c r="I196" i="21"/>
  <c r="B196" i="21"/>
  <c r="J196" i="21"/>
  <c r="K196" i="21"/>
  <c r="L196" i="21"/>
  <c r="E196" i="21"/>
  <c r="A197" i="21"/>
  <c r="D197" i="21" l="1"/>
  <c r="I197" i="21"/>
  <c r="J197" i="21"/>
  <c r="B197" i="21"/>
  <c r="C197" i="21"/>
  <c r="K197" i="21"/>
  <c r="L197" i="21"/>
  <c r="E197" i="21"/>
  <c r="G197" i="21"/>
  <c r="F197" i="21"/>
  <c r="H197" i="21"/>
  <c r="A198" i="21"/>
  <c r="D198" i="21" l="1"/>
  <c r="I198" i="21"/>
  <c r="B198" i="21"/>
  <c r="J198" i="21"/>
  <c r="K198" i="21"/>
  <c r="L198" i="21"/>
  <c r="E198" i="21"/>
  <c r="C198" i="21"/>
  <c r="F198" i="21"/>
  <c r="G198" i="21"/>
  <c r="H198" i="21"/>
  <c r="A199" i="21"/>
  <c r="D199" i="21" l="1"/>
  <c r="C199" i="21"/>
  <c r="K199" i="21"/>
  <c r="L199" i="21"/>
  <c r="E199" i="21"/>
  <c r="G199" i="21"/>
  <c r="F199" i="21"/>
  <c r="H199" i="21"/>
  <c r="I199" i="21"/>
  <c r="J199" i="21"/>
  <c r="B199" i="21"/>
  <c r="A200" i="21"/>
  <c r="D200" i="21" l="1"/>
  <c r="L200" i="21"/>
  <c r="E200" i="21"/>
  <c r="C200" i="21"/>
  <c r="F200" i="21"/>
  <c r="G200" i="21"/>
  <c r="H200" i="21"/>
  <c r="J200" i="21"/>
  <c r="B200" i="21"/>
  <c r="I200" i="21"/>
  <c r="K200" i="21"/>
  <c r="A201" i="21"/>
  <c r="D201" i="21" l="1"/>
  <c r="G201" i="21"/>
  <c r="F201" i="21"/>
  <c r="H201" i="21"/>
  <c r="I201" i="21"/>
  <c r="J201" i="21"/>
  <c r="B201" i="21"/>
  <c r="C201" i="21"/>
  <c r="K201" i="21"/>
  <c r="L201" i="21"/>
  <c r="E201" i="21"/>
  <c r="A202" i="21"/>
  <c r="D202" i="21" l="1"/>
  <c r="G202" i="21"/>
  <c r="H202" i="21"/>
  <c r="I202" i="21"/>
  <c r="B202" i="21"/>
  <c r="J202" i="21"/>
  <c r="K202" i="21"/>
  <c r="L202" i="21"/>
  <c r="E202" i="21"/>
  <c r="C202" i="21"/>
  <c r="F202" i="21"/>
  <c r="A203" i="21"/>
  <c r="D203" i="21" l="1"/>
  <c r="J203" i="21"/>
  <c r="B203" i="21"/>
  <c r="C203" i="21"/>
  <c r="K203" i="21"/>
  <c r="L203" i="21"/>
  <c r="F203" i="21"/>
  <c r="G203" i="21"/>
  <c r="E203" i="21"/>
  <c r="H203" i="21"/>
  <c r="I203" i="21"/>
  <c r="A204" i="21"/>
  <c r="D204" i="21" l="1"/>
  <c r="B204" i="21"/>
  <c r="J204" i="21"/>
  <c r="K204" i="21"/>
  <c r="L204" i="21"/>
  <c r="E204" i="21"/>
  <c r="C204" i="21"/>
  <c r="F204" i="21"/>
  <c r="G204" i="21"/>
  <c r="H204" i="21"/>
  <c r="I204" i="21"/>
  <c r="A205" i="21"/>
  <c r="D205" i="21" l="1"/>
  <c r="L205" i="21"/>
  <c r="L2" i="21" s="1"/>
  <c r="E205" i="21"/>
  <c r="E2" i="21" s="1"/>
  <c r="G205" i="21"/>
  <c r="G2" i="21" s="1"/>
  <c r="F205" i="21"/>
  <c r="F2" i="21" s="1"/>
  <c r="H205" i="21"/>
  <c r="H2" i="21" s="1"/>
  <c r="I205" i="21"/>
  <c r="I2" i="21" s="1"/>
  <c r="J205" i="21"/>
  <c r="J2" i="21" s="1"/>
  <c r="B205" i="21"/>
  <c r="C205" i="21"/>
  <c r="K205" i="21"/>
  <c r="K2" i="21" s="1"/>
  <c r="A206" i="21"/>
  <c r="D206" i="21" l="1"/>
  <c r="E206" i="21"/>
  <c r="C206" i="21"/>
  <c r="F206" i="21"/>
  <c r="G206" i="21"/>
  <c r="H206" i="21"/>
  <c r="I206" i="21"/>
  <c r="B206" i="21"/>
  <c r="J206" i="21"/>
  <c r="K206" i="21"/>
  <c r="L206" i="21"/>
  <c r="A207" i="21"/>
  <c r="D207" i="21" l="1"/>
  <c r="H207" i="21"/>
  <c r="I207" i="21"/>
  <c r="J207" i="21"/>
  <c r="B207" i="21"/>
  <c r="C207" i="21"/>
  <c r="K207" i="21"/>
  <c r="L207" i="21"/>
  <c r="E207" i="21"/>
  <c r="G207" i="21"/>
  <c r="F207" i="21"/>
  <c r="A208" i="21"/>
  <c r="D208" i="21" l="1"/>
  <c r="H208" i="21"/>
  <c r="J208" i="21"/>
  <c r="B208" i="21"/>
  <c r="I208" i="21"/>
  <c r="K208" i="21"/>
  <c r="L208" i="21"/>
  <c r="E208" i="21"/>
  <c r="C208" i="21"/>
  <c r="F208" i="21"/>
  <c r="G208" i="21"/>
  <c r="A209" i="21"/>
  <c r="D209" i="21" l="1"/>
  <c r="B209" i="21"/>
  <c r="C209" i="21"/>
  <c r="K209" i="21"/>
  <c r="L209" i="21"/>
  <c r="E209" i="21"/>
  <c r="G209" i="21"/>
  <c r="F209" i="21"/>
  <c r="H209" i="21"/>
  <c r="I209" i="21"/>
  <c r="J209" i="21"/>
  <c r="A210" i="21"/>
  <c r="D210" i="21" l="1"/>
  <c r="K210" i="21"/>
  <c r="L210" i="21"/>
  <c r="E210" i="21"/>
  <c r="C210" i="21"/>
  <c r="F210" i="21"/>
  <c r="G210" i="21"/>
  <c r="H210" i="21"/>
  <c r="I210" i="21"/>
  <c r="B210" i="21"/>
  <c r="J210" i="21"/>
  <c r="A211" i="21"/>
  <c r="D211" i="21" l="1"/>
  <c r="F211" i="21"/>
  <c r="G211" i="21"/>
  <c r="E211" i="21"/>
  <c r="H211" i="21"/>
  <c r="I211" i="21"/>
  <c r="J211" i="21"/>
  <c r="B211" i="21"/>
  <c r="C211" i="21"/>
  <c r="K211" i="21"/>
  <c r="L211" i="21"/>
  <c r="A212" i="21"/>
  <c r="D212" i="21" l="1"/>
  <c r="C212" i="21"/>
  <c r="F212" i="21"/>
  <c r="G212" i="21"/>
  <c r="H212" i="21"/>
  <c r="J212" i="21"/>
  <c r="B212" i="21"/>
  <c r="I212" i="21"/>
  <c r="K212" i="21"/>
  <c r="L212" i="21"/>
  <c r="E212" i="21"/>
  <c r="A213" i="21"/>
  <c r="D213" i="21" l="1"/>
  <c r="I213" i="21"/>
  <c r="J213" i="21"/>
  <c r="B213" i="21"/>
  <c r="C213" i="21"/>
  <c r="K213" i="21"/>
  <c r="L213" i="21"/>
  <c r="E213" i="21"/>
  <c r="G213" i="21"/>
  <c r="F213" i="21"/>
  <c r="H213" i="21"/>
  <c r="A214" i="21"/>
  <c r="D214" i="21" l="1"/>
  <c r="I214" i="21"/>
  <c r="B214" i="21"/>
  <c r="J214" i="21"/>
  <c r="K214" i="21"/>
  <c r="L214" i="21"/>
  <c r="E214" i="21"/>
  <c r="C214" i="21"/>
  <c r="F214" i="21"/>
  <c r="G214" i="21"/>
  <c r="H214" i="21"/>
  <c r="A215" i="21"/>
  <c r="D215" i="21" l="1"/>
  <c r="C215" i="21"/>
  <c r="K215" i="21"/>
  <c r="L215" i="21"/>
  <c r="E215" i="21"/>
  <c r="G215" i="21"/>
  <c r="F215" i="21"/>
  <c r="H215" i="21"/>
  <c r="I215" i="21"/>
  <c r="J215" i="21"/>
  <c r="B215" i="21"/>
  <c r="A216" i="21"/>
  <c r="D216" i="21" l="1"/>
  <c r="L216" i="21"/>
  <c r="E216" i="21"/>
  <c r="C216" i="21"/>
  <c r="F216" i="21"/>
  <c r="G216" i="21"/>
  <c r="H216" i="21"/>
  <c r="J216" i="21"/>
  <c r="B216" i="21"/>
  <c r="I216" i="21"/>
  <c r="K216" i="21"/>
  <c r="A217" i="21"/>
  <c r="D217" i="21" l="1"/>
  <c r="G217" i="21"/>
  <c r="F217" i="21"/>
  <c r="H217" i="21"/>
  <c r="I217" i="21"/>
  <c r="J217" i="21"/>
  <c r="B217" i="21"/>
  <c r="C217" i="21"/>
  <c r="K217" i="21"/>
  <c r="L217" i="21"/>
  <c r="E217" i="21"/>
  <c r="A218" i="21"/>
  <c r="D218" i="21" l="1"/>
  <c r="G218" i="21"/>
  <c r="H218" i="21"/>
  <c r="I218" i="21"/>
  <c r="B218" i="21"/>
  <c r="J218" i="21"/>
  <c r="K218" i="21"/>
  <c r="L218" i="21"/>
  <c r="E218" i="21"/>
  <c r="C218" i="21"/>
  <c r="F218" i="21"/>
  <c r="A219" i="21"/>
  <c r="D219" i="21" l="1"/>
  <c r="J219" i="21"/>
  <c r="B219" i="21"/>
  <c r="C219" i="21"/>
  <c r="K219" i="21"/>
  <c r="L219" i="21"/>
  <c r="F219" i="21"/>
  <c r="G219" i="21"/>
  <c r="E219" i="21"/>
  <c r="H219" i="21"/>
  <c r="I219" i="21"/>
  <c r="A220" i="21"/>
  <c r="D220" i="21" l="1"/>
  <c r="B220" i="21"/>
  <c r="J220" i="21"/>
  <c r="K220" i="21"/>
  <c r="L220" i="21"/>
  <c r="E220" i="21"/>
  <c r="C220" i="21"/>
  <c r="F220" i="21"/>
  <c r="G220" i="21"/>
  <c r="H220" i="21"/>
  <c r="I220" i="21"/>
  <c r="A221" i="21"/>
  <c r="D221" i="21" l="1"/>
  <c r="L221" i="21"/>
  <c r="E221" i="21"/>
  <c r="G221" i="21"/>
  <c r="F221" i="21"/>
  <c r="H221" i="21"/>
  <c r="I221" i="21"/>
  <c r="J221" i="21"/>
  <c r="B221" i="21"/>
  <c r="C221" i="21"/>
  <c r="K221" i="21"/>
  <c r="A222" i="21"/>
  <c r="D222" i="21" l="1"/>
  <c r="E222" i="21"/>
  <c r="C222" i="21"/>
  <c r="F222" i="21"/>
  <c r="G222" i="21"/>
  <c r="H222" i="21"/>
  <c r="I222" i="21"/>
  <c r="B222" i="21"/>
  <c r="J222" i="21"/>
  <c r="K222" i="21"/>
  <c r="L222" i="21"/>
  <c r="A223" i="21"/>
  <c r="G223" i="21" l="1"/>
  <c r="F223" i="21"/>
  <c r="H223" i="21"/>
  <c r="E223" i="21"/>
  <c r="I223" i="21"/>
  <c r="J223" i="21"/>
  <c r="C223" i="21"/>
  <c r="B223" i="21"/>
  <c r="K223" i="21"/>
  <c r="D223" i="21"/>
  <c r="L223" i="21"/>
  <c r="A224" i="21"/>
  <c r="E224" i="21" l="1"/>
  <c r="F224" i="21"/>
  <c r="G224" i="21"/>
  <c r="H224" i="21"/>
  <c r="B224" i="21"/>
  <c r="J224" i="21"/>
  <c r="K224" i="21"/>
  <c r="I224" i="21"/>
  <c r="D224" i="21"/>
  <c r="C224" i="21"/>
  <c r="L224" i="21"/>
  <c r="A225" i="21"/>
  <c r="G225" i="21" l="1"/>
  <c r="E225" i="21"/>
  <c r="H225" i="21"/>
  <c r="F225" i="21"/>
  <c r="I225" i="21"/>
  <c r="C225" i="21"/>
  <c r="J225" i="21"/>
  <c r="B225" i="21"/>
  <c r="K225" i="21"/>
  <c r="D225" i="21"/>
  <c r="L225" i="21"/>
  <c r="A226" i="21"/>
  <c r="E226" i="21" l="1"/>
  <c r="F226" i="21"/>
  <c r="G226" i="21"/>
  <c r="H226" i="21"/>
  <c r="B226" i="21"/>
  <c r="I226" i="21"/>
  <c r="K226" i="21"/>
  <c r="J226" i="21"/>
  <c r="D226" i="21"/>
  <c r="C226" i="21"/>
  <c r="L226" i="21"/>
  <c r="A227" i="21"/>
  <c r="G227" i="21" l="1"/>
  <c r="F227" i="21"/>
  <c r="H227" i="21"/>
  <c r="E227" i="21"/>
  <c r="I227" i="21"/>
  <c r="C227" i="21"/>
  <c r="J227" i="21"/>
  <c r="B227" i="21"/>
  <c r="K227" i="21"/>
  <c r="D227" i="21"/>
  <c r="L227" i="21"/>
  <c r="A228" i="21"/>
  <c r="E228" i="21" l="1"/>
  <c r="F228" i="21"/>
  <c r="G228" i="21"/>
  <c r="H228" i="21"/>
  <c r="B228" i="21"/>
  <c r="I228" i="21"/>
  <c r="K228" i="21"/>
  <c r="J228" i="21"/>
  <c r="D228" i="21"/>
  <c r="C228" i="21"/>
  <c r="L228" i="21"/>
  <c r="A229" i="21"/>
  <c r="G229" i="21" l="1"/>
  <c r="E229" i="21"/>
  <c r="H229" i="21"/>
  <c r="F229" i="21"/>
  <c r="I229" i="21"/>
  <c r="C229" i="21"/>
  <c r="J229" i="21"/>
  <c r="B229" i="21"/>
  <c r="K229" i="21"/>
  <c r="D229" i="21"/>
  <c r="L229" i="21"/>
  <c r="A230" i="21"/>
  <c r="E230" i="21" l="1"/>
  <c r="F230" i="21"/>
  <c r="G230" i="21"/>
  <c r="H230" i="21"/>
  <c r="B230" i="21"/>
  <c r="I230" i="21"/>
  <c r="K230" i="21"/>
  <c r="J230" i="21"/>
  <c r="D230" i="21"/>
  <c r="C230" i="21"/>
  <c r="L230" i="21"/>
  <c r="A231" i="21"/>
  <c r="G231" i="21" l="1"/>
  <c r="E231" i="21"/>
  <c r="H231" i="21"/>
  <c r="F231" i="21"/>
  <c r="I231" i="21"/>
  <c r="C231" i="21"/>
  <c r="J231" i="21"/>
  <c r="B231" i="21"/>
  <c r="K231" i="21"/>
  <c r="D231" i="21"/>
  <c r="L231" i="21"/>
  <c r="A232" i="21"/>
  <c r="E232" i="21" l="1"/>
  <c r="F232" i="21"/>
  <c r="G232" i="21"/>
  <c r="H232" i="21"/>
  <c r="B232" i="21"/>
  <c r="J232" i="21"/>
  <c r="K232" i="21"/>
  <c r="I232" i="21"/>
  <c r="D232" i="21"/>
  <c r="C232" i="21"/>
  <c r="L232" i="21"/>
  <c r="A233" i="21"/>
  <c r="G233" i="21" l="1"/>
  <c r="E233" i="21"/>
  <c r="H233" i="21"/>
  <c r="F233" i="21"/>
  <c r="I233" i="21"/>
  <c r="C233" i="21"/>
  <c r="J233" i="21"/>
  <c r="B233" i="21"/>
  <c r="K233" i="21"/>
  <c r="D233" i="21"/>
  <c r="L233" i="21"/>
  <c r="A234" i="21"/>
  <c r="E234" i="21" l="1"/>
  <c r="F234" i="21"/>
  <c r="G234" i="21"/>
  <c r="H234" i="21"/>
  <c r="B234" i="21"/>
  <c r="I234" i="21"/>
  <c r="K234" i="21"/>
  <c r="J234" i="21"/>
  <c r="D234" i="21"/>
  <c r="C234" i="21"/>
  <c r="L234" i="21"/>
  <c r="A235" i="21"/>
  <c r="G235" i="21" l="1"/>
  <c r="F235" i="21"/>
  <c r="H235" i="21"/>
  <c r="E235" i="21"/>
  <c r="I235" i="21"/>
  <c r="C235" i="21"/>
  <c r="J235" i="21"/>
  <c r="B235" i="21"/>
  <c r="K235" i="21"/>
  <c r="D235" i="21"/>
  <c r="L235" i="21"/>
  <c r="A236" i="21"/>
  <c r="E236" i="21" l="1"/>
  <c r="F236" i="21"/>
  <c r="G236" i="21"/>
  <c r="H236" i="21"/>
  <c r="B236" i="21"/>
  <c r="I236" i="21"/>
  <c r="K236" i="21"/>
  <c r="J236" i="21"/>
  <c r="D236" i="21"/>
  <c r="C236" i="21"/>
  <c r="L236" i="21"/>
  <c r="A237" i="21"/>
  <c r="G237" i="21" l="1"/>
  <c r="E237" i="21"/>
  <c r="H237" i="21"/>
  <c r="F237" i="21"/>
  <c r="I237" i="21"/>
  <c r="C237" i="21"/>
  <c r="J237" i="21"/>
  <c r="B237" i="21"/>
  <c r="K237" i="21"/>
  <c r="D237" i="21"/>
  <c r="L237" i="21"/>
  <c r="A238" i="21"/>
  <c r="E238" i="21" l="1"/>
  <c r="F238" i="21"/>
  <c r="G238" i="21"/>
  <c r="H238" i="21"/>
  <c r="B238" i="21"/>
  <c r="I238" i="21"/>
  <c r="K238" i="21"/>
  <c r="J238" i="21"/>
  <c r="D238" i="21"/>
  <c r="C238" i="21"/>
  <c r="L238" i="21"/>
  <c r="A239" i="21"/>
  <c r="G239" i="21" l="1"/>
  <c r="E239" i="21"/>
  <c r="H239" i="21"/>
  <c r="F239" i="21"/>
  <c r="I239" i="21"/>
  <c r="C239" i="21"/>
  <c r="J239" i="21"/>
  <c r="B239" i="21"/>
  <c r="K239" i="21"/>
  <c r="D239" i="21"/>
  <c r="L239" i="21"/>
  <c r="A240" i="21"/>
  <c r="E240" i="21" l="1"/>
  <c r="F240" i="21"/>
  <c r="G240" i="21"/>
  <c r="H240" i="21"/>
  <c r="B240" i="21"/>
  <c r="J240" i="21"/>
  <c r="K240" i="21"/>
  <c r="I240" i="21"/>
  <c r="D240" i="21"/>
  <c r="C240" i="21"/>
  <c r="L240" i="21"/>
  <c r="A241" i="21"/>
  <c r="G241" i="21" l="1"/>
  <c r="E241" i="21"/>
  <c r="H241" i="21"/>
  <c r="F241" i="21"/>
  <c r="I241" i="21"/>
  <c r="C241" i="21"/>
  <c r="J241" i="21"/>
  <c r="B241" i="21"/>
  <c r="K241" i="21"/>
  <c r="D241" i="21"/>
  <c r="L241" i="21"/>
  <c r="A242" i="21"/>
  <c r="E242" i="21" l="1"/>
  <c r="F242" i="21"/>
  <c r="G242" i="21"/>
  <c r="H242" i="21"/>
  <c r="B242" i="21"/>
  <c r="I242" i="21"/>
  <c r="K242" i="21"/>
  <c r="J242" i="21"/>
  <c r="D242" i="21"/>
  <c r="C242" i="21"/>
  <c r="L242" i="21"/>
  <c r="A243" i="21"/>
  <c r="G243" i="21" l="1"/>
  <c r="F243" i="21"/>
  <c r="H243" i="21"/>
  <c r="E243" i="21"/>
  <c r="I243" i="21"/>
  <c r="C243" i="21"/>
  <c r="J243" i="21"/>
  <c r="B243" i="21"/>
  <c r="K243" i="21"/>
  <c r="D243" i="21"/>
  <c r="L243" i="21"/>
  <c r="A244" i="21"/>
  <c r="E244" i="21" l="1"/>
  <c r="F244" i="21"/>
  <c r="G244" i="21"/>
  <c r="H244" i="21"/>
  <c r="B244" i="21"/>
  <c r="J244" i="21"/>
  <c r="K244" i="21"/>
  <c r="I244" i="21"/>
  <c r="D244" i="21"/>
  <c r="C244" i="21"/>
  <c r="L244" i="21"/>
  <c r="A245" i="21"/>
  <c r="G245" i="21" l="1"/>
  <c r="E245" i="21"/>
  <c r="H245" i="21"/>
  <c r="F245" i="21"/>
  <c r="I245" i="21"/>
  <c r="C245" i="21"/>
  <c r="J245" i="21"/>
  <c r="B245" i="21"/>
  <c r="K245" i="21"/>
  <c r="D245" i="21"/>
  <c r="L245" i="21"/>
  <c r="A246" i="21"/>
  <c r="E246" i="21" l="1"/>
  <c r="F246" i="21"/>
  <c r="G246" i="21"/>
  <c r="H246" i="21"/>
  <c r="B246" i="21"/>
  <c r="I246" i="21"/>
  <c r="K246" i="21"/>
  <c r="J246" i="21"/>
  <c r="D246" i="21"/>
  <c r="C246" i="21"/>
  <c r="L246" i="21"/>
  <c r="A247" i="21"/>
  <c r="G247" i="21" l="1"/>
  <c r="E247" i="21"/>
  <c r="H247" i="21"/>
  <c r="F247" i="21"/>
  <c r="I247" i="21"/>
  <c r="C247" i="21"/>
  <c r="J247" i="21"/>
  <c r="B247" i="21"/>
  <c r="K247" i="21"/>
  <c r="D247" i="21"/>
  <c r="L247" i="21"/>
  <c r="A248" i="21"/>
  <c r="E248" i="21" l="1"/>
  <c r="F248" i="21"/>
  <c r="G248" i="21"/>
  <c r="H248" i="21"/>
  <c r="B248" i="21"/>
  <c r="J248" i="21"/>
  <c r="K248" i="21"/>
  <c r="I248" i="21"/>
  <c r="D248" i="21"/>
  <c r="C248" i="21"/>
  <c r="L248" i="21"/>
  <c r="A249" i="21"/>
  <c r="G249" i="21" l="1"/>
  <c r="E249" i="21"/>
  <c r="H249" i="21"/>
  <c r="F249" i="21"/>
  <c r="I249" i="21"/>
  <c r="C249" i="21"/>
  <c r="J249" i="21"/>
  <c r="B249" i="21"/>
  <c r="K249" i="21"/>
  <c r="D249" i="21"/>
  <c r="L249" i="21"/>
  <c r="A250" i="21"/>
  <c r="H250" i="21" l="1"/>
  <c r="F250" i="21"/>
  <c r="I250" i="21"/>
  <c r="K250" i="21"/>
  <c r="B250" i="21"/>
  <c r="L250" i="21"/>
  <c r="D250" i="21"/>
  <c r="J250" i="21"/>
  <c r="E250" i="21"/>
  <c r="C250" i="21"/>
  <c r="G250" i="21"/>
  <c r="A251" i="21"/>
  <c r="D251" i="21" l="1"/>
  <c r="K251" i="21"/>
  <c r="L251" i="21"/>
  <c r="J251" i="21"/>
  <c r="E251" i="21"/>
  <c r="C251" i="21"/>
  <c r="G251" i="21"/>
  <c r="H251" i="21"/>
  <c r="I251" i="21"/>
  <c r="B251" i="21"/>
  <c r="F251" i="21"/>
  <c r="A252" i="21"/>
  <c r="D252" i="21" l="1"/>
  <c r="L252" i="21"/>
  <c r="E252" i="21"/>
  <c r="J252" i="21"/>
  <c r="H252" i="21"/>
  <c r="F252" i="21"/>
  <c r="I252" i="21"/>
  <c r="G252" i="21"/>
  <c r="B252" i="21"/>
  <c r="C252" i="21"/>
  <c r="K252" i="21"/>
  <c r="A253" i="21"/>
  <c r="D253" i="21" l="1"/>
  <c r="K253" i="21"/>
  <c r="L253" i="21"/>
  <c r="F253" i="21"/>
  <c r="E253" i="21"/>
  <c r="C253" i="21"/>
  <c r="G253" i="21"/>
  <c r="H253" i="21"/>
  <c r="I253" i="21"/>
  <c r="B253" i="21"/>
  <c r="J253" i="21"/>
  <c r="A254" i="21"/>
  <c r="D254" i="21" l="1"/>
  <c r="L254" i="21"/>
  <c r="E254" i="21"/>
  <c r="G254" i="21"/>
  <c r="H254" i="21"/>
  <c r="J254" i="21"/>
  <c r="I254" i="21"/>
  <c r="F254" i="21"/>
  <c r="B254" i="21"/>
  <c r="C254" i="21"/>
  <c r="K254" i="21"/>
  <c r="A255" i="21"/>
  <c r="D255" i="21" l="1"/>
  <c r="K255" i="21"/>
  <c r="L255" i="21"/>
  <c r="B255" i="21"/>
  <c r="E255" i="21"/>
  <c r="C255" i="21"/>
  <c r="G255" i="21"/>
  <c r="H255" i="21"/>
  <c r="I255" i="21"/>
  <c r="F255" i="21"/>
  <c r="J255" i="21"/>
  <c r="A256" i="21"/>
  <c r="D256" i="21" l="1"/>
  <c r="L256" i="21"/>
  <c r="E256" i="21"/>
  <c r="F256" i="21"/>
  <c r="H256" i="21"/>
  <c r="G256" i="21"/>
  <c r="I256" i="21"/>
  <c r="J256" i="21"/>
  <c r="B256" i="21"/>
  <c r="C256" i="21"/>
  <c r="K256" i="21"/>
  <c r="A257" i="21"/>
  <c r="D257" i="21" l="1"/>
  <c r="J257" i="21"/>
  <c r="L257" i="21"/>
  <c r="K257" i="21"/>
  <c r="E257" i="21"/>
  <c r="C257" i="21"/>
  <c r="G257" i="21"/>
  <c r="H257" i="21"/>
  <c r="I257" i="21"/>
  <c r="B257" i="21"/>
  <c r="F257" i="21"/>
  <c r="A258" i="21"/>
  <c r="D258" i="21" l="1"/>
  <c r="L258" i="21"/>
  <c r="E258" i="21"/>
  <c r="H258" i="21"/>
  <c r="G258" i="21"/>
  <c r="I258" i="21"/>
  <c r="J258" i="21"/>
  <c r="B258" i="21"/>
  <c r="C258" i="21"/>
  <c r="K258" i="21"/>
  <c r="F258" i="21"/>
  <c r="A259" i="21"/>
  <c r="L259" i="21" l="1"/>
  <c r="J259" i="21"/>
  <c r="E259" i="21"/>
  <c r="C259" i="21"/>
  <c r="H259" i="21"/>
  <c r="I259" i="21"/>
  <c r="K259" i="21"/>
  <c r="G259" i="21"/>
  <c r="B259" i="21"/>
  <c r="F259" i="21"/>
  <c r="D259" i="21"/>
  <c r="A260" i="21"/>
  <c r="L260" i="21" l="1"/>
  <c r="E260" i="21"/>
  <c r="H260" i="21"/>
  <c r="J260" i="21"/>
  <c r="I260" i="21"/>
  <c r="G260" i="21"/>
  <c r="B260" i="21"/>
  <c r="C260" i="21"/>
  <c r="K260" i="21"/>
  <c r="D260" i="21"/>
  <c r="F260" i="21"/>
  <c r="A261" i="21"/>
  <c r="L261" i="21" l="1"/>
  <c r="F261" i="21"/>
  <c r="E261" i="21"/>
  <c r="H261" i="21"/>
  <c r="I261" i="21"/>
  <c r="D261" i="21"/>
  <c r="G261" i="21"/>
  <c r="C261" i="21"/>
  <c r="J261" i="21"/>
  <c r="K261" i="21"/>
  <c r="B261" i="21"/>
  <c r="A262" i="21"/>
  <c r="L262" i="21" l="1"/>
  <c r="E262" i="21"/>
  <c r="H262" i="21"/>
  <c r="J262" i="21"/>
  <c r="I262" i="21"/>
  <c r="F262" i="21"/>
  <c r="C262" i="21"/>
  <c r="K262" i="21"/>
  <c r="D262" i="21"/>
  <c r="G262" i="21"/>
  <c r="B262" i="21"/>
  <c r="A263" i="21"/>
  <c r="L263" i="21" l="1"/>
  <c r="B263" i="21"/>
  <c r="E263" i="21"/>
  <c r="H263" i="21"/>
  <c r="I263" i="21"/>
  <c r="J263" i="21"/>
  <c r="K263" i="21"/>
  <c r="D263" i="21"/>
  <c r="C263" i="21"/>
  <c r="G263" i="21"/>
  <c r="F263" i="21"/>
  <c r="A264" i="21"/>
  <c r="L264" i="21" l="1"/>
  <c r="E264" i="21"/>
  <c r="H264" i="21"/>
  <c r="G264" i="21"/>
  <c r="I264" i="21"/>
  <c r="J264" i="21"/>
  <c r="B264" i="21"/>
  <c r="C264" i="21"/>
  <c r="K264" i="21"/>
  <c r="D264" i="21"/>
  <c r="F264" i="21"/>
  <c r="A265" i="21"/>
  <c r="L265" i="21" l="1"/>
  <c r="K265" i="21"/>
  <c r="E265" i="21"/>
  <c r="H265" i="21"/>
  <c r="I265" i="21"/>
  <c r="D265" i="21"/>
  <c r="C265" i="21"/>
  <c r="G265" i="21"/>
  <c r="B265" i="21"/>
  <c r="F265" i="21"/>
  <c r="J265" i="21"/>
  <c r="A266" i="21"/>
  <c r="L266" i="21" l="1"/>
  <c r="E266" i="21"/>
  <c r="H266" i="21"/>
  <c r="G266" i="21"/>
  <c r="I266" i="21"/>
  <c r="J266" i="21"/>
  <c r="C266" i="21"/>
  <c r="K266" i="21"/>
  <c r="D266" i="21"/>
  <c r="F266" i="21"/>
  <c r="B266" i="21"/>
  <c r="A267" i="21"/>
  <c r="L267" i="21" l="1"/>
  <c r="J267" i="21"/>
  <c r="E267" i="21"/>
  <c r="H267" i="21"/>
  <c r="I267" i="21"/>
  <c r="F267" i="21"/>
  <c r="K267" i="21"/>
  <c r="D267" i="21"/>
  <c r="C267" i="21"/>
  <c r="G267" i="21"/>
  <c r="B267" i="21"/>
  <c r="A268" i="21"/>
  <c r="L268" i="21" l="1"/>
  <c r="E268" i="21"/>
  <c r="H268" i="21"/>
  <c r="F268" i="21"/>
  <c r="I268" i="21"/>
  <c r="G268" i="21"/>
  <c r="B268" i="21"/>
  <c r="C268" i="21"/>
  <c r="K268" i="21"/>
  <c r="D268" i="21"/>
  <c r="J268" i="21"/>
  <c r="A269" i="21"/>
  <c r="L269" i="21" l="1"/>
  <c r="F269" i="21"/>
  <c r="E269" i="21"/>
  <c r="H269" i="21"/>
  <c r="I269" i="21"/>
  <c r="D269" i="21"/>
  <c r="C269" i="21"/>
  <c r="G269" i="21"/>
  <c r="B269" i="21"/>
  <c r="J269" i="21"/>
  <c r="K269" i="21"/>
  <c r="A270" i="21"/>
  <c r="L270" i="21" l="1"/>
  <c r="E270" i="21"/>
  <c r="H270" i="21"/>
  <c r="J270" i="21"/>
  <c r="I270" i="21"/>
  <c r="F270" i="21"/>
  <c r="C270" i="21"/>
  <c r="K270" i="21"/>
  <c r="D270" i="21"/>
  <c r="G270" i="21"/>
  <c r="B270" i="21"/>
  <c r="A271" i="21"/>
  <c r="L271" i="21" l="1"/>
  <c r="K271" i="21"/>
  <c r="E271" i="21"/>
  <c r="H271" i="21"/>
  <c r="I271" i="21"/>
  <c r="J271" i="21"/>
  <c r="B271" i="21"/>
  <c r="D271" i="21"/>
  <c r="C271" i="21"/>
  <c r="G271" i="21"/>
  <c r="F271" i="21"/>
  <c r="A272" i="21"/>
  <c r="L272" i="21" l="1"/>
  <c r="E272" i="21"/>
  <c r="H272" i="21"/>
  <c r="G272" i="21"/>
  <c r="I272" i="21"/>
  <c r="J272" i="21"/>
  <c r="B272" i="21"/>
  <c r="C272" i="21"/>
  <c r="K272" i="21"/>
  <c r="D272" i="21"/>
  <c r="F272" i="21"/>
  <c r="A273" i="21"/>
  <c r="L273" i="21" l="1"/>
  <c r="K273" i="21"/>
  <c r="E273" i="21"/>
  <c r="H273" i="21"/>
  <c r="I273" i="21"/>
  <c r="D273" i="21"/>
  <c r="C273" i="21"/>
  <c r="G273" i="21"/>
  <c r="B273" i="21"/>
  <c r="F273" i="21"/>
  <c r="J273" i="21"/>
  <c r="A274" i="21"/>
  <c r="L274" i="21" l="1"/>
  <c r="E274" i="21"/>
  <c r="H274" i="21"/>
  <c r="G274" i="21"/>
  <c r="I274" i="21"/>
  <c r="J274" i="21"/>
  <c r="C274" i="21"/>
  <c r="K274" i="21"/>
  <c r="D274" i="21"/>
  <c r="F274" i="21"/>
  <c r="B274" i="21"/>
  <c r="A275" i="21"/>
  <c r="L275" i="21" l="1"/>
  <c r="J275" i="21"/>
  <c r="E275" i="21"/>
  <c r="H275" i="21"/>
  <c r="I275" i="21"/>
  <c r="B275" i="21"/>
  <c r="F275" i="21"/>
  <c r="D275" i="21"/>
  <c r="C275" i="21"/>
  <c r="G275" i="21"/>
  <c r="K275" i="21"/>
  <c r="A276" i="21"/>
  <c r="L276" i="21" l="1"/>
  <c r="E276" i="21"/>
  <c r="H276" i="21"/>
  <c r="J276" i="21"/>
  <c r="I276" i="21"/>
  <c r="G276" i="21"/>
  <c r="B276" i="21"/>
  <c r="C276" i="21"/>
  <c r="K276" i="21"/>
  <c r="D276" i="21"/>
  <c r="F276" i="21"/>
  <c r="A277" i="21"/>
  <c r="L277" i="21" l="1"/>
  <c r="F277" i="21"/>
  <c r="E277" i="21"/>
  <c r="H277" i="21"/>
  <c r="I277" i="21"/>
  <c r="D277" i="21"/>
  <c r="C277" i="21"/>
  <c r="G277" i="21"/>
  <c r="J277" i="21"/>
  <c r="K277" i="21"/>
  <c r="B277" i="21"/>
  <c r="A278" i="21"/>
  <c r="L278" i="21" l="1"/>
  <c r="E278" i="21"/>
  <c r="H278" i="21"/>
  <c r="J278" i="21"/>
  <c r="I278" i="21"/>
  <c r="F278" i="21"/>
  <c r="C278" i="21"/>
  <c r="K278" i="21"/>
  <c r="D278" i="21"/>
  <c r="G278" i="21"/>
  <c r="B278" i="21"/>
  <c r="A279" i="21"/>
  <c r="L279" i="21" l="1"/>
  <c r="B279" i="21"/>
  <c r="E279" i="21"/>
  <c r="H279" i="21"/>
  <c r="I279" i="21"/>
  <c r="J279" i="21"/>
  <c r="K279" i="21"/>
  <c r="D279" i="21"/>
  <c r="C279" i="21"/>
  <c r="G279" i="21"/>
  <c r="F279" i="21"/>
  <c r="A280" i="21"/>
  <c r="L280" i="21" l="1"/>
  <c r="E280" i="21"/>
  <c r="H280" i="21"/>
  <c r="G280" i="21"/>
  <c r="I280" i="21"/>
  <c r="J280" i="21"/>
  <c r="B280" i="21"/>
  <c r="C280" i="21"/>
  <c r="K280" i="21"/>
  <c r="D280" i="21"/>
  <c r="F280" i="21"/>
  <c r="A281" i="21"/>
  <c r="L281" i="21" l="1"/>
  <c r="K281" i="21"/>
  <c r="E281" i="21"/>
  <c r="H281" i="21"/>
  <c r="I281" i="21"/>
  <c r="D281" i="21"/>
  <c r="C281" i="21"/>
  <c r="G281" i="21"/>
  <c r="B281" i="21"/>
  <c r="F281" i="21"/>
  <c r="J281" i="21"/>
  <c r="A282" i="21"/>
  <c r="L282" i="21" l="1"/>
  <c r="E282" i="21"/>
  <c r="H282" i="21"/>
  <c r="G282" i="21"/>
  <c r="I282" i="21"/>
  <c r="J282" i="21"/>
  <c r="C282" i="21"/>
  <c r="K282" i="21"/>
  <c r="D282" i="21"/>
  <c r="F282" i="21"/>
  <c r="B282" i="21"/>
  <c r="A283" i="21"/>
  <c r="L283" i="21" l="1"/>
  <c r="J283" i="21"/>
  <c r="E283" i="21"/>
  <c r="H283" i="21"/>
  <c r="I283" i="21"/>
  <c r="F283" i="21"/>
  <c r="K283" i="21"/>
  <c r="D283" i="21"/>
  <c r="C283" i="21"/>
  <c r="G283" i="21"/>
  <c r="B283" i="21"/>
  <c r="A284" i="21"/>
  <c r="L284" i="21" l="1"/>
  <c r="E284" i="21"/>
  <c r="H284" i="21"/>
  <c r="F284" i="21"/>
  <c r="I284" i="21"/>
  <c r="G284" i="21"/>
  <c r="B284" i="21"/>
  <c r="C284" i="21"/>
  <c r="K284" i="21"/>
  <c r="D284" i="21"/>
  <c r="J284" i="21"/>
  <c r="A285" i="21"/>
  <c r="L285" i="21" l="1"/>
  <c r="F285" i="21"/>
  <c r="E285" i="21"/>
  <c r="H285" i="21"/>
  <c r="I285" i="21"/>
  <c r="D285" i="21"/>
  <c r="C285" i="21"/>
  <c r="G285" i="21"/>
  <c r="B285" i="21"/>
  <c r="J285" i="21"/>
  <c r="K285" i="21"/>
  <c r="A286" i="21"/>
  <c r="L286" i="21" l="1"/>
  <c r="E286" i="21"/>
  <c r="H286" i="21"/>
  <c r="J286" i="21"/>
  <c r="I286" i="21"/>
  <c r="F286" i="21"/>
  <c r="C286" i="21"/>
  <c r="K286" i="21"/>
  <c r="D286" i="21"/>
  <c r="G286" i="21"/>
  <c r="B286" i="21"/>
  <c r="A287" i="21"/>
  <c r="L287" i="21" l="1"/>
  <c r="K287" i="21"/>
  <c r="E287" i="21"/>
  <c r="H287" i="21"/>
  <c r="I287" i="21"/>
  <c r="J287" i="21"/>
  <c r="B287" i="21"/>
  <c r="D287" i="21"/>
  <c r="C287" i="21"/>
  <c r="G287" i="21"/>
  <c r="F287" i="21"/>
  <c r="A288" i="21"/>
  <c r="L288" i="21" l="1"/>
  <c r="E288" i="21"/>
  <c r="H288" i="21"/>
  <c r="G288" i="21"/>
  <c r="I288" i="21"/>
  <c r="J288" i="21"/>
  <c r="B288" i="21"/>
  <c r="C288" i="21"/>
  <c r="K288" i="21"/>
  <c r="D288" i="21"/>
  <c r="F288" i="21"/>
  <c r="A289" i="21"/>
  <c r="L289" i="21" l="1"/>
  <c r="K289" i="21"/>
  <c r="E289" i="21"/>
  <c r="H289" i="21"/>
  <c r="I289" i="21"/>
  <c r="D289" i="21"/>
  <c r="C289" i="21"/>
  <c r="G289" i="21"/>
  <c r="B289" i="21"/>
  <c r="F289" i="21"/>
  <c r="J289" i="21"/>
  <c r="A290" i="21"/>
  <c r="L290" i="21" l="1"/>
  <c r="E290" i="21"/>
  <c r="H290" i="21"/>
  <c r="G290" i="21"/>
  <c r="C290" i="21"/>
  <c r="B290" i="21"/>
  <c r="K290" i="21"/>
  <c r="D290" i="21"/>
  <c r="F290" i="21"/>
  <c r="J290" i="21"/>
  <c r="I290" i="21"/>
  <c r="A291" i="21"/>
  <c r="L291" i="21" l="1"/>
  <c r="J291" i="21"/>
  <c r="E291" i="21"/>
  <c r="H291" i="21"/>
  <c r="G291" i="21"/>
  <c r="I291" i="21"/>
  <c r="K291" i="21"/>
  <c r="B291" i="21"/>
  <c r="F291" i="21"/>
  <c r="C291" i="21"/>
  <c r="D291" i="21"/>
  <c r="A292" i="21"/>
  <c r="L292" i="21" l="1"/>
  <c r="E292" i="21"/>
  <c r="B292" i="21"/>
  <c r="K292" i="21"/>
  <c r="D292" i="21"/>
  <c r="F292" i="21"/>
  <c r="J292" i="21"/>
  <c r="G292" i="21"/>
  <c r="C292" i="21"/>
  <c r="H292" i="21"/>
  <c r="I292" i="21"/>
  <c r="A293" i="21"/>
  <c r="H293" i="21" l="1"/>
  <c r="B293" i="21"/>
  <c r="I293" i="21"/>
  <c r="D293" i="21"/>
  <c r="F293" i="21"/>
  <c r="G293" i="21"/>
  <c r="J293" i="21"/>
  <c r="L293" i="21"/>
  <c r="C293" i="21"/>
  <c r="E293" i="21"/>
  <c r="K293" i="21"/>
  <c r="A294" i="21"/>
  <c r="H294" i="21" l="1"/>
  <c r="J294" i="21"/>
  <c r="D294" i="21"/>
  <c r="L294" i="21"/>
  <c r="E294" i="21"/>
  <c r="F294" i="21"/>
  <c r="G294" i="21"/>
  <c r="K294" i="21"/>
  <c r="B294" i="21"/>
  <c r="C294" i="21"/>
  <c r="I294" i="21"/>
  <c r="A295" i="21"/>
  <c r="H295" i="21" l="1"/>
  <c r="I295" i="21"/>
  <c r="B295" i="21"/>
  <c r="J295" i="21"/>
  <c r="K295" i="21"/>
  <c r="F295" i="21"/>
  <c r="D295" i="21"/>
  <c r="L295" i="21"/>
  <c r="E295" i="21"/>
  <c r="C295" i="21"/>
  <c r="G295" i="21"/>
  <c r="A296" i="21"/>
  <c r="I296" i="21" l="1"/>
  <c r="C296" i="21"/>
  <c r="B296" i="21"/>
  <c r="K296" i="21"/>
  <c r="D296" i="21"/>
  <c r="L296" i="21"/>
  <c r="E296" i="21"/>
  <c r="G296" i="21"/>
  <c r="F296" i="21"/>
  <c r="H296" i="21"/>
  <c r="J296" i="21"/>
  <c r="A297" i="21"/>
  <c r="H297" i="21" l="1"/>
  <c r="F297" i="21"/>
  <c r="B297" i="21"/>
  <c r="I297" i="21"/>
  <c r="K297" i="21"/>
  <c r="J297" i="21"/>
  <c r="D297" i="21"/>
  <c r="C297" i="21"/>
  <c r="L297" i="21"/>
  <c r="E297" i="21"/>
  <c r="G297" i="21"/>
  <c r="A298" i="21"/>
  <c r="I298" i="21" l="1"/>
  <c r="C298" i="21"/>
  <c r="B298" i="21"/>
  <c r="K298" i="21"/>
  <c r="D298" i="21"/>
  <c r="L298" i="21"/>
  <c r="E298" i="21"/>
  <c r="G298" i="21"/>
  <c r="F298" i="21"/>
  <c r="H298" i="21"/>
  <c r="J298" i="21"/>
  <c r="A299" i="21"/>
  <c r="H299" i="21" l="1"/>
  <c r="F299" i="21"/>
  <c r="B299" i="21"/>
  <c r="I299" i="21"/>
  <c r="K299" i="21"/>
  <c r="J299" i="21"/>
  <c r="D299" i="21"/>
  <c r="C299" i="21"/>
  <c r="L299" i="21"/>
  <c r="E299" i="21"/>
  <c r="G299" i="21"/>
  <c r="A300" i="21"/>
  <c r="I300" i="21" l="1"/>
  <c r="C300" i="21"/>
  <c r="B300" i="21"/>
  <c r="K300" i="21"/>
  <c r="D300" i="21"/>
  <c r="L300" i="21"/>
  <c r="E300" i="21"/>
  <c r="G300" i="21"/>
  <c r="F300" i="21"/>
  <c r="H300" i="21"/>
  <c r="J300" i="21"/>
  <c r="A301" i="21"/>
  <c r="H301" i="21" l="1"/>
  <c r="F301" i="21"/>
  <c r="B301" i="21"/>
  <c r="I301" i="21"/>
  <c r="K301" i="21"/>
  <c r="J301" i="21"/>
  <c r="D301" i="21"/>
  <c r="C301" i="21"/>
  <c r="L301" i="21"/>
  <c r="E301" i="21"/>
  <c r="G301" i="21"/>
  <c r="A302" i="21"/>
  <c r="I302" i="21" l="1"/>
  <c r="C302" i="21"/>
  <c r="B302" i="21"/>
  <c r="K302" i="21"/>
  <c r="D302" i="21"/>
  <c r="L302" i="21"/>
  <c r="J302" i="21"/>
  <c r="G302" i="21"/>
  <c r="E302" i="21"/>
  <c r="H302" i="21"/>
  <c r="F302" i="21"/>
  <c r="A303" i="21"/>
  <c r="H303" i="21" l="1"/>
  <c r="F303" i="21"/>
  <c r="B303" i="21"/>
  <c r="I303" i="21"/>
  <c r="K303" i="21"/>
  <c r="J303" i="21"/>
  <c r="D303" i="21"/>
  <c r="C303" i="21"/>
  <c r="L303" i="21"/>
  <c r="E303" i="21"/>
  <c r="G303" i="21"/>
  <c r="A304" i="21"/>
  <c r="I304" i="21" l="1"/>
  <c r="C304" i="21"/>
  <c r="B304" i="21"/>
  <c r="K304" i="21"/>
  <c r="D304" i="21"/>
  <c r="L304" i="21"/>
  <c r="F304" i="21"/>
  <c r="G304" i="21"/>
  <c r="J304" i="21"/>
  <c r="H304" i="21"/>
  <c r="E304" i="21"/>
  <c r="A305" i="21"/>
  <c r="H305" i="21" l="1"/>
  <c r="F305" i="21"/>
  <c r="B305" i="21"/>
  <c r="I305" i="21"/>
  <c r="K305" i="21"/>
  <c r="J305" i="21"/>
  <c r="D305" i="21"/>
  <c r="C305" i="21"/>
  <c r="L305" i="21"/>
  <c r="E305" i="21"/>
  <c r="G305" i="21"/>
  <c r="A306" i="21"/>
  <c r="I306" i="21" l="1"/>
  <c r="C306" i="21"/>
  <c r="B306" i="21"/>
  <c r="K306" i="21"/>
  <c r="D306" i="21"/>
  <c r="L306" i="21"/>
  <c r="E306" i="21"/>
  <c r="G306" i="21"/>
  <c r="F306" i="21"/>
  <c r="H306" i="21"/>
  <c r="J306" i="21"/>
  <c r="A307" i="21"/>
  <c r="H307" i="21" l="1"/>
  <c r="F307" i="21"/>
  <c r="B307" i="21"/>
  <c r="I307" i="21"/>
  <c r="K307" i="21"/>
  <c r="J307" i="21"/>
  <c r="D307" i="21"/>
  <c r="C307" i="21"/>
  <c r="L307" i="21"/>
  <c r="E307" i="21"/>
  <c r="G307" i="21"/>
  <c r="A308" i="21"/>
  <c r="I308" i="21" l="1"/>
  <c r="C308" i="21"/>
  <c r="B308" i="21"/>
  <c r="K308" i="21"/>
  <c r="D308" i="21"/>
  <c r="L308" i="21"/>
  <c r="E308" i="21"/>
  <c r="G308" i="21"/>
  <c r="F308" i="21"/>
  <c r="H308" i="21"/>
  <c r="J308" i="21"/>
  <c r="A309" i="21"/>
  <c r="H309" i="21" l="1"/>
  <c r="J309" i="21"/>
  <c r="B309" i="21"/>
  <c r="F309" i="21"/>
  <c r="K309" i="21"/>
  <c r="I309" i="21"/>
  <c r="D309" i="21"/>
  <c r="C309" i="21"/>
  <c r="L309" i="21"/>
  <c r="E309" i="21"/>
  <c r="G309" i="21"/>
  <c r="A310" i="21"/>
  <c r="I310" i="21" l="1"/>
  <c r="C310" i="21"/>
  <c r="B310" i="21"/>
  <c r="K310" i="21"/>
  <c r="D310" i="21"/>
  <c r="L310" i="21"/>
  <c r="E310" i="21"/>
  <c r="G310" i="21"/>
  <c r="F310" i="21"/>
  <c r="H310" i="21"/>
  <c r="J310" i="21"/>
  <c r="A311" i="21"/>
  <c r="H311" i="21" l="1"/>
  <c r="I311" i="21"/>
  <c r="B311" i="21"/>
  <c r="J311" i="21"/>
  <c r="K311" i="21"/>
  <c r="F311" i="21"/>
  <c r="D311" i="21"/>
  <c r="C311" i="21"/>
  <c r="L311" i="21"/>
  <c r="E311" i="21"/>
  <c r="G311" i="21"/>
  <c r="A312" i="21"/>
  <c r="I312" i="21" l="1"/>
  <c r="C312" i="21"/>
  <c r="B312" i="21"/>
  <c r="K312" i="21"/>
  <c r="D312" i="21"/>
  <c r="L312" i="21"/>
  <c r="E312" i="21"/>
  <c r="G312" i="21"/>
  <c r="F312" i="21"/>
  <c r="H312" i="21"/>
  <c r="J312" i="21"/>
  <c r="A313" i="21"/>
  <c r="H313" i="21" l="1"/>
  <c r="F313" i="21"/>
  <c r="B313" i="21"/>
  <c r="I313" i="21"/>
  <c r="K313" i="21"/>
  <c r="J313" i="21"/>
  <c r="D313" i="21"/>
  <c r="C313" i="21"/>
  <c r="L313" i="21"/>
  <c r="E313" i="21"/>
  <c r="G313" i="21"/>
  <c r="A314" i="21"/>
  <c r="I314" i="21" l="1"/>
  <c r="C314" i="21"/>
  <c r="B314" i="21"/>
  <c r="K314" i="21"/>
  <c r="D314" i="21"/>
  <c r="L314" i="21"/>
  <c r="E314" i="21"/>
  <c r="G314" i="21"/>
  <c r="F314" i="21"/>
  <c r="H314" i="21"/>
  <c r="J314" i="21"/>
  <c r="A315" i="21"/>
  <c r="H315" i="21" l="1"/>
  <c r="F315" i="21"/>
  <c r="B315" i="21"/>
  <c r="I315" i="21"/>
  <c r="K315" i="21"/>
  <c r="J315" i="21"/>
  <c r="D315" i="21"/>
  <c r="C315" i="21"/>
  <c r="L315" i="21"/>
  <c r="E315" i="21"/>
  <c r="G315" i="21"/>
  <c r="A316" i="21"/>
  <c r="I316" i="21" l="1"/>
  <c r="C316" i="21"/>
  <c r="B316" i="21"/>
  <c r="K316" i="21"/>
  <c r="D316" i="21"/>
  <c r="L316" i="21"/>
  <c r="E316" i="21"/>
  <c r="G316" i="21"/>
  <c r="F316" i="21"/>
  <c r="H316" i="21"/>
  <c r="J316" i="21"/>
  <c r="A317" i="21"/>
  <c r="H317" i="21" l="1"/>
  <c r="F317" i="21"/>
  <c r="B317" i="21"/>
  <c r="I317" i="21"/>
  <c r="K317" i="21"/>
  <c r="J317" i="21"/>
  <c r="D317" i="21"/>
  <c r="C317" i="21"/>
  <c r="L317" i="21"/>
  <c r="E317" i="21"/>
  <c r="G317" i="21"/>
  <c r="A318" i="21"/>
  <c r="I318" i="21" l="1"/>
  <c r="C318" i="21"/>
  <c r="B318" i="21"/>
  <c r="K318" i="21"/>
  <c r="D318" i="21"/>
  <c r="L318" i="21"/>
  <c r="J318" i="21"/>
  <c r="G318" i="21"/>
  <c r="E318" i="21"/>
  <c r="H318" i="21"/>
  <c r="F318" i="21"/>
  <c r="A319" i="21"/>
  <c r="H319" i="21" l="1"/>
  <c r="F319" i="21"/>
  <c r="B319" i="21"/>
  <c r="I319" i="21"/>
  <c r="K319" i="21"/>
  <c r="J319" i="21"/>
  <c r="D319" i="21"/>
  <c r="C319" i="21"/>
  <c r="L319" i="21"/>
  <c r="E319" i="21"/>
  <c r="G319" i="21"/>
  <c r="A320" i="21"/>
  <c r="I320" i="21" l="1"/>
  <c r="C320" i="21"/>
  <c r="B320" i="21"/>
  <c r="K320" i="21"/>
  <c r="D320" i="21"/>
  <c r="L320" i="21"/>
  <c r="F320" i="21"/>
  <c r="G320" i="21"/>
  <c r="J320" i="21"/>
  <c r="H320" i="21"/>
  <c r="E320" i="21"/>
  <c r="A321" i="21"/>
  <c r="H321" i="21" l="1"/>
  <c r="F321" i="21"/>
  <c r="B321" i="21"/>
  <c r="I321" i="21"/>
  <c r="K321" i="21"/>
  <c r="J321" i="21"/>
  <c r="D321" i="21"/>
  <c r="C321" i="21"/>
  <c r="L321" i="21"/>
  <c r="E321" i="21"/>
  <c r="G321" i="21"/>
  <c r="A322" i="21"/>
  <c r="I322" i="21" l="1"/>
  <c r="C322" i="21"/>
  <c r="B322" i="21"/>
  <c r="K322" i="21"/>
  <c r="D322" i="21"/>
  <c r="L322" i="21"/>
  <c r="E322" i="21"/>
  <c r="G322" i="21"/>
  <c r="F322" i="21"/>
  <c r="H322" i="21"/>
  <c r="J322" i="21"/>
  <c r="A323" i="21"/>
  <c r="H323" i="21" l="1"/>
  <c r="F323" i="21"/>
  <c r="B323" i="21"/>
  <c r="I323" i="21"/>
  <c r="K323" i="21"/>
  <c r="J323" i="21"/>
  <c r="D323" i="21"/>
  <c r="C323" i="21"/>
  <c r="L323" i="21"/>
  <c r="E323" i="21"/>
  <c r="G323" i="21"/>
  <c r="A324" i="21"/>
  <c r="I324" i="21" l="1"/>
  <c r="C324" i="21"/>
  <c r="B324" i="21"/>
  <c r="K324" i="21"/>
  <c r="D324" i="21"/>
  <c r="L324" i="21"/>
  <c r="E324" i="21"/>
  <c r="G324" i="21"/>
  <c r="F324" i="21"/>
  <c r="H324" i="21"/>
  <c r="J324" i="21"/>
  <c r="A325" i="21"/>
  <c r="H325" i="21" l="1"/>
  <c r="J325" i="21"/>
  <c r="B325" i="21"/>
  <c r="F325" i="21"/>
  <c r="K325" i="21"/>
  <c r="I325" i="21"/>
  <c r="D325" i="21"/>
  <c r="C325" i="21"/>
  <c r="L325" i="21"/>
  <c r="E325" i="21"/>
  <c r="G325" i="21"/>
  <c r="A326" i="21"/>
  <c r="I326" i="21" l="1"/>
  <c r="C326" i="21"/>
  <c r="B326" i="21"/>
  <c r="K326" i="21"/>
  <c r="D326" i="21"/>
  <c r="L326" i="21"/>
  <c r="E326" i="21"/>
  <c r="G326" i="21"/>
  <c r="F326" i="21"/>
  <c r="H326" i="21"/>
  <c r="J326" i="21"/>
  <c r="A327" i="21"/>
  <c r="H327" i="21" l="1"/>
  <c r="I327" i="21"/>
  <c r="B327" i="21"/>
  <c r="J327" i="21"/>
  <c r="K327" i="21"/>
  <c r="F327" i="21"/>
  <c r="D327" i="21"/>
  <c r="C327" i="21"/>
  <c r="L327" i="21"/>
  <c r="E327" i="21"/>
  <c r="G327" i="21"/>
  <c r="A328" i="21"/>
  <c r="I328" i="21" l="1"/>
  <c r="C328" i="21"/>
  <c r="B328" i="21"/>
  <c r="K328" i="21"/>
  <c r="D328" i="21"/>
  <c r="L328" i="21"/>
  <c r="E328" i="21"/>
  <c r="G328" i="21"/>
  <c r="F328" i="21"/>
  <c r="H328" i="21"/>
  <c r="J328" i="21"/>
  <c r="A329" i="21"/>
  <c r="H329" i="21" l="1"/>
  <c r="F329" i="21"/>
  <c r="B329" i="21"/>
  <c r="I329" i="21"/>
  <c r="K329" i="21"/>
  <c r="J329" i="21"/>
  <c r="D329" i="21"/>
  <c r="C329" i="21"/>
  <c r="L329" i="21"/>
  <c r="E329" i="21"/>
  <c r="G329" i="21"/>
  <c r="A330" i="21"/>
  <c r="I330" i="21" l="1"/>
  <c r="C330" i="21"/>
  <c r="B330" i="21"/>
  <c r="K330" i="21"/>
  <c r="D330" i="21"/>
  <c r="L330" i="21"/>
  <c r="E330" i="21"/>
  <c r="G330" i="21"/>
  <c r="F330" i="21"/>
  <c r="H330" i="21"/>
  <c r="J330" i="21"/>
  <c r="A331" i="21"/>
  <c r="H331" i="21" l="1"/>
  <c r="F331" i="21"/>
  <c r="B331" i="21"/>
  <c r="I331" i="21"/>
  <c r="K331" i="21"/>
  <c r="J331" i="21"/>
  <c r="D331" i="21"/>
  <c r="C331" i="21"/>
  <c r="L331" i="21"/>
  <c r="E331" i="21"/>
  <c r="G331" i="21"/>
  <c r="A332" i="21"/>
  <c r="I332" i="21" l="1"/>
  <c r="C332" i="21"/>
  <c r="B332" i="21"/>
  <c r="K332" i="21"/>
  <c r="D332" i="21"/>
  <c r="L332" i="21"/>
  <c r="E332" i="21"/>
  <c r="G332" i="21"/>
  <c r="F332" i="21"/>
  <c r="H332" i="21"/>
  <c r="J332" i="21"/>
  <c r="A333" i="21"/>
  <c r="H333" i="21" l="1"/>
  <c r="F333" i="21"/>
  <c r="B333" i="21"/>
  <c r="I333" i="21"/>
  <c r="K333" i="21"/>
  <c r="J333" i="21"/>
  <c r="D333" i="21"/>
  <c r="C333" i="21"/>
  <c r="L333" i="21"/>
  <c r="E333" i="21"/>
  <c r="G333" i="21"/>
  <c r="A334" i="21"/>
  <c r="I334" i="21" l="1"/>
  <c r="C334" i="21"/>
  <c r="B334" i="21"/>
  <c r="K334" i="21"/>
  <c r="D334" i="21"/>
  <c r="L334" i="21"/>
  <c r="J334" i="21"/>
  <c r="G334" i="21"/>
  <c r="E334" i="21"/>
  <c r="H334" i="21"/>
  <c r="F334" i="21"/>
  <c r="A335" i="21"/>
  <c r="H335" i="21" l="1"/>
  <c r="F335" i="21"/>
  <c r="B335" i="21"/>
  <c r="I335" i="21"/>
  <c r="K335" i="21"/>
  <c r="J335" i="21"/>
  <c r="D335" i="21"/>
  <c r="C335" i="21"/>
  <c r="L335" i="21"/>
  <c r="E335" i="21"/>
  <c r="G335" i="21"/>
  <c r="A336" i="21"/>
  <c r="I336" i="21" l="1"/>
  <c r="C336" i="21"/>
  <c r="B336" i="21"/>
  <c r="K336" i="21"/>
  <c r="D336" i="21"/>
  <c r="L336" i="21"/>
  <c r="F336" i="21"/>
  <c r="G336" i="21"/>
  <c r="J336" i="21"/>
  <c r="H336" i="21"/>
  <c r="E336" i="21"/>
  <c r="A337" i="21"/>
  <c r="H337" i="21" l="1"/>
  <c r="F337" i="21"/>
  <c r="B337" i="21"/>
  <c r="I337" i="21"/>
  <c r="K337" i="21"/>
  <c r="J337" i="21"/>
  <c r="D337" i="21"/>
  <c r="C337" i="21"/>
  <c r="L337" i="21"/>
  <c r="E337" i="21"/>
  <c r="G337" i="21"/>
  <c r="A338" i="21"/>
  <c r="I338" i="21" l="1"/>
  <c r="C338" i="21"/>
  <c r="B338" i="21"/>
  <c r="K338" i="21"/>
  <c r="D338" i="21"/>
  <c r="L338" i="21"/>
  <c r="E338" i="21"/>
  <c r="G338" i="21"/>
  <c r="F338" i="21"/>
  <c r="H338" i="21"/>
  <c r="J338" i="21"/>
  <c r="A339" i="21"/>
  <c r="H339" i="21" l="1"/>
  <c r="F339" i="21"/>
  <c r="B339" i="21"/>
  <c r="I339" i="21"/>
  <c r="K339" i="21"/>
  <c r="J339" i="21"/>
  <c r="D339" i="21"/>
  <c r="C339" i="21"/>
  <c r="L339" i="21"/>
  <c r="E339" i="21"/>
  <c r="G339" i="21"/>
  <c r="A340" i="21"/>
  <c r="I340" i="21" l="1"/>
  <c r="C340" i="21"/>
  <c r="B340" i="21"/>
  <c r="K340" i="21"/>
  <c r="D340" i="21"/>
  <c r="L340" i="21"/>
  <c r="E340" i="21"/>
  <c r="G340" i="21"/>
  <c r="F340" i="21"/>
  <c r="H340" i="21"/>
  <c r="J340" i="21"/>
  <c r="A341" i="21"/>
  <c r="H341" i="21" l="1"/>
  <c r="J341" i="21"/>
  <c r="B341" i="21"/>
  <c r="F341" i="21"/>
  <c r="K341" i="21"/>
  <c r="I341" i="21"/>
  <c r="D341" i="21"/>
  <c r="C341" i="21"/>
  <c r="L341" i="21"/>
  <c r="E341" i="21"/>
  <c r="G341" i="21"/>
  <c r="A342" i="21"/>
  <c r="I342" i="21" l="1"/>
  <c r="C342" i="21"/>
  <c r="B342" i="21"/>
  <c r="K342" i="21"/>
  <c r="D342" i="21"/>
  <c r="L342" i="21"/>
  <c r="E342" i="21"/>
  <c r="G342" i="21"/>
  <c r="F342" i="21"/>
  <c r="H342" i="21"/>
  <c r="J342" i="21"/>
  <c r="A343" i="21"/>
  <c r="H343" i="21" l="1"/>
  <c r="I343" i="21"/>
  <c r="B343" i="21"/>
  <c r="J343" i="21"/>
  <c r="K343" i="21"/>
  <c r="F343" i="21"/>
  <c r="D343" i="21"/>
  <c r="C343" i="21"/>
  <c r="L343" i="21"/>
  <c r="E343" i="21"/>
  <c r="G343" i="21"/>
  <c r="A344" i="21"/>
  <c r="I344" i="21" l="1"/>
  <c r="C344" i="21"/>
  <c r="B344" i="21"/>
  <c r="K344" i="21"/>
  <c r="D344" i="21"/>
  <c r="L344" i="21"/>
  <c r="E344" i="21"/>
  <c r="G344" i="21"/>
  <c r="F344" i="21"/>
  <c r="H344" i="21"/>
  <c r="J344" i="21"/>
  <c r="A345" i="21"/>
  <c r="H345" i="21" l="1"/>
  <c r="F345" i="21"/>
  <c r="B345" i="21"/>
  <c r="I345" i="21"/>
  <c r="K345" i="21"/>
  <c r="J345" i="21"/>
  <c r="D345" i="21"/>
  <c r="C345" i="21"/>
  <c r="L345" i="21"/>
  <c r="E345" i="21"/>
  <c r="G345" i="21"/>
  <c r="A346" i="21"/>
  <c r="I346" i="21" l="1"/>
  <c r="C346" i="21"/>
  <c r="B346" i="21"/>
  <c r="K346" i="21"/>
  <c r="D346" i="21"/>
  <c r="L346" i="21"/>
  <c r="E346" i="21"/>
  <c r="G346" i="21"/>
  <c r="F346" i="21"/>
  <c r="H346" i="21"/>
  <c r="J346" i="21"/>
  <c r="A347" i="21"/>
  <c r="H347" i="21" l="1"/>
  <c r="F347" i="21"/>
  <c r="B347" i="21"/>
  <c r="I347" i="21"/>
  <c r="K347" i="21"/>
  <c r="J347" i="21"/>
  <c r="D347" i="21"/>
  <c r="C347" i="21"/>
  <c r="L347" i="21"/>
  <c r="E347" i="21"/>
  <c r="G347" i="21"/>
  <c r="A348" i="21"/>
  <c r="I348" i="21" l="1"/>
  <c r="C348" i="21"/>
  <c r="B348" i="21"/>
  <c r="K348" i="21"/>
  <c r="D348" i="21"/>
  <c r="L348" i="21"/>
  <c r="E348" i="21"/>
  <c r="G348" i="21"/>
  <c r="F348" i="21"/>
  <c r="H348" i="21"/>
  <c r="J348" i="21"/>
  <c r="A349" i="21"/>
  <c r="H349" i="21" l="1"/>
  <c r="F349" i="21"/>
  <c r="B349" i="21"/>
  <c r="I349" i="21"/>
  <c r="K349" i="21"/>
  <c r="J349" i="21"/>
  <c r="D349" i="21"/>
  <c r="C349" i="21"/>
  <c r="L349" i="21"/>
  <c r="E349" i="21"/>
  <c r="G349" i="21"/>
  <c r="A350" i="21"/>
  <c r="I350" i="21" l="1"/>
  <c r="C350" i="21"/>
  <c r="B350" i="21"/>
  <c r="K350" i="21"/>
  <c r="D350" i="21"/>
  <c r="L350" i="21"/>
  <c r="J350" i="21"/>
  <c r="G350" i="21"/>
  <c r="E350" i="21"/>
  <c r="H350" i="21"/>
  <c r="F350" i="21"/>
  <c r="A351" i="21"/>
  <c r="H351" i="21" l="1"/>
  <c r="F351" i="21"/>
  <c r="B351" i="21"/>
  <c r="I351" i="21"/>
  <c r="K351" i="21"/>
  <c r="J351" i="21"/>
  <c r="D351" i="21"/>
  <c r="C351" i="21"/>
  <c r="L351" i="21"/>
  <c r="E351" i="21"/>
  <c r="G351" i="21"/>
  <c r="A352" i="21"/>
  <c r="I352" i="21" l="1"/>
  <c r="C352" i="21"/>
  <c r="B352" i="21"/>
  <c r="K352" i="21"/>
  <c r="D352" i="21"/>
  <c r="L352" i="21"/>
  <c r="F352" i="21"/>
  <c r="G352" i="21"/>
  <c r="J352" i="21"/>
  <c r="H352" i="21"/>
  <c r="E352" i="21"/>
  <c r="A353" i="21"/>
  <c r="H353" i="21" l="1"/>
  <c r="F353" i="21"/>
  <c r="B353" i="21"/>
  <c r="I353" i="21"/>
  <c r="K353" i="21"/>
  <c r="J353" i="21"/>
  <c r="D353" i="21"/>
  <c r="C353" i="21"/>
  <c r="L353" i="21"/>
  <c r="E353" i="21"/>
  <c r="G353" i="21"/>
  <c r="A354" i="21"/>
  <c r="I354" i="21" l="1"/>
  <c r="C354" i="21"/>
  <c r="B354" i="21"/>
  <c r="K354" i="21"/>
  <c r="D354" i="21"/>
  <c r="L354" i="21"/>
  <c r="E354" i="21"/>
  <c r="G354" i="21"/>
  <c r="F354" i="21"/>
  <c r="H354" i="21"/>
  <c r="J354" i="21"/>
  <c r="A355" i="21"/>
  <c r="H355" i="21" l="1"/>
  <c r="F355" i="21"/>
  <c r="B355" i="21"/>
  <c r="I355" i="21"/>
  <c r="K355" i="21"/>
  <c r="J355" i="21"/>
  <c r="D355" i="21"/>
  <c r="C355" i="21"/>
  <c r="L355" i="21"/>
  <c r="E355" i="21"/>
  <c r="G355" i="21"/>
  <c r="A356" i="21"/>
  <c r="I356" i="21" l="1"/>
  <c r="C356" i="21"/>
  <c r="B356" i="21"/>
  <c r="K356" i="21"/>
  <c r="D356" i="21"/>
  <c r="L356" i="21"/>
  <c r="E356" i="21"/>
  <c r="G356" i="21"/>
  <c r="F356" i="21"/>
  <c r="H356" i="21"/>
  <c r="J356" i="21"/>
  <c r="A357" i="21"/>
  <c r="H357" i="21" l="1"/>
  <c r="J357" i="21"/>
  <c r="B357" i="21"/>
  <c r="F357" i="21"/>
  <c r="K357" i="21"/>
  <c r="I357" i="21"/>
  <c r="D357" i="21"/>
  <c r="C357" i="21"/>
  <c r="L357" i="21"/>
  <c r="E357" i="21"/>
  <c r="G357" i="21"/>
  <c r="A358" i="21"/>
  <c r="I358" i="21" l="1"/>
  <c r="C358" i="21"/>
  <c r="B358" i="21"/>
  <c r="K358" i="21"/>
  <c r="D358" i="21"/>
  <c r="L358" i="21"/>
  <c r="E358" i="21"/>
  <c r="G358" i="21"/>
  <c r="F358" i="21"/>
  <c r="H358" i="21"/>
  <c r="J358" i="21"/>
  <c r="A359" i="21"/>
  <c r="H359" i="21" l="1"/>
  <c r="I359" i="21"/>
  <c r="B359" i="21"/>
  <c r="J359" i="21"/>
  <c r="K359" i="21"/>
  <c r="F359" i="21"/>
  <c r="D359" i="21"/>
  <c r="C359" i="21"/>
  <c r="L359" i="21"/>
  <c r="E359" i="21"/>
  <c r="G359" i="21"/>
  <c r="A360" i="21"/>
  <c r="I360" i="21" l="1"/>
  <c r="C360" i="21"/>
  <c r="B360" i="21"/>
  <c r="K360" i="21"/>
  <c r="D360" i="21"/>
  <c r="L360" i="21"/>
  <c r="E360" i="21"/>
  <c r="G360" i="21"/>
  <c r="F360" i="21"/>
  <c r="H360" i="21"/>
  <c r="J360" i="21"/>
  <c r="A361" i="21"/>
  <c r="H361" i="21" l="1"/>
  <c r="F361" i="21"/>
  <c r="B361" i="21"/>
  <c r="I361" i="21"/>
  <c r="K361" i="21"/>
  <c r="J361" i="21"/>
  <c r="D361" i="21"/>
  <c r="C361" i="21"/>
  <c r="L361" i="21"/>
  <c r="E361" i="21"/>
  <c r="G361" i="21"/>
  <c r="A362" i="21"/>
  <c r="I362" i="21" l="1"/>
  <c r="C362" i="21"/>
  <c r="B362" i="21"/>
  <c r="K362" i="21"/>
  <c r="D362" i="21"/>
  <c r="L362" i="21"/>
  <c r="E362" i="21"/>
  <c r="G362" i="21"/>
  <c r="F362" i="21"/>
  <c r="H362" i="21"/>
  <c r="J362" i="21"/>
  <c r="A363" i="21"/>
  <c r="H363" i="21" l="1"/>
  <c r="F363" i="21"/>
  <c r="B363" i="21"/>
  <c r="I363" i="21"/>
  <c r="K363" i="21"/>
  <c r="J363" i="21"/>
  <c r="D363" i="21"/>
  <c r="C363" i="21"/>
  <c r="L363" i="21"/>
  <c r="E363" i="21"/>
  <c r="G363" i="21"/>
  <c r="A364" i="21"/>
  <c r="I364" i="21" l="1"/>
  <c r="C364" i="21"/>
  <c r="B364" i="21"/>
  <c r="K364" i="21"/>
  <c r="D364" i="21"/>
  <c r="L364" i="21"/>
  <c r="E364" i="21"/>
  <c r="G364" i="21"/>
  <c r="F364" i="21"/>
  <c r="H364" i="21"/>
  <c r="J364" i="21"/>
  <c r="A365" i="21"/>
  <c r="H365" i="21" l="1"/>
  <c r="F365" i="21"/>
  <c r="B365" i="21"/>
  <c r="I365" i="21"/>
  <c r="K365" i="21"/>
  <c r="J365" i="21"/>
  <c r="D365" i="21"/>
  <c r="C365" i="21"/>
  <c r="L365" i="21"/>
  <c r="E365" i="21"/>
  <c r="G365" i="21"/>
  <c r="A366" i="21"/>
  <c r="I366" i="21" l="1"/>
  <c r="C366" i="21"/>
  <c r="B366" i="21"/>
  <c r="K366" i="21"/>
  <c r="D366" i="21"/>
  <c r="L366" i="21"/>
  <c r="J366" i="21"/>
  <c r="G366" i="21"/>
  <c r="E366" i="21"/>
  <c r="H366" i="21"/>
  <c r="F366" i="21"/>
  <c r="A367" i="21"/>
  <c r="H367" i="21" l="1"/>
  <c r="F367" i="21"/>
  <c r="B367" i="21"/>
  <c r="I367" i="21"/>
  <c r="K367" i="21"/>
  <c r="J367" i="21"/>
  <c r="D367" i="21"/>
  <c r="C367" i="21"/>
  <c r="L367" i="21"/>
  <c r="E367" i="21"/>
  <c r="G367" i="21"/>
  <c r="A368" i="21"/>
  <c r="I368" i="21" l="1"/>
  <c r="C368" i="21"/>
  <c r="B368" i="21"/>
  <c r="K368" i="21"/>
  <c r="D368" i="21"/>
  <c r="L368" i="21"/>
  <c r="F368" i="21"/>
  <c r="G368" i="21"/>
  <c r="J368" i="21"/>
  <c r="H368" i="21"/>
  <c r="E368" i="21"/>
  <c r="A369" i="21"/>
  <c r="H369" i="21" l="1"/>
  <c r="F369" i="21"/>
  <c r="B369" i="21"/>
  <c r="I369" i="21"/>
  <c r="K369" i="21"/>
  <c r="J369" i="21"/>
  <c r="D369" i="21"/>
  <c r="C369" i="21"/>
  <c r="L369" i="21"/>
  <c r="E369" i="21"/>
  <c r="G369" i="21"/>
  <c r="A370" i="21"/>
  <c r="I370" i="21" l="1"/>
  <c r="C370" i="21"/>
  <c r="B370" i="21"/>
  <c r="K370" i="21"/>
  <c r="D370" i="21"/>
  <c r="L370" i="21"/>
  <c r="E370" i="21"/>
  <c r="G370" i="21"/>
  <c r="F370" i="21"/>
  <c r="H370" i="21"/>
  <c r="J370" i="21"/>
  <c r="A371" i="21"/>
  <c r="H371" i="21" l="1"/>
  <c r="F371" i="21"/>
  <c r="B371" i="21"/>
  <c r="I371" i="21"/>
  <c r="K371" i="21"/>
  <c r="J371" i="21"/>
  <c r="D371" i="21"/>
  <c r="C371" i="21"/>
  <c r="L371" i="21"/>
  <c r="E371" i="21"/>
  <c r="G371" i="21"/>
  <c r="A372" i="21"/>
  <c r="I372" i="21" l="1"/>
  <c r="C372" i="21"/>
  <c r="B372" i="21"/>
  <c r="K372" i="21"/>
  <c r="D372" i="21"/>
  <c r="L372" i="21"/>
  <c r="E372" i="21"/>
  <c r="G372" i="21"/>
  <c r="F372" i="21"/>
  <c r="H372" i="21"/>
  <c r="J372" i="21"/>
  <c r="A373" i="21"/>
  <c r="H373" i="21" l="1"/>
  <c r="J373" i="21"/>
  <c r="B373" i="21"/>
  <c r="F373" i="21"/>
  <c r="K373" i="21"/>
  <c r="I373" i="21"/>
  <c r="D373" i="21"/>
  <c r="C373" i="21"/>
  <c r="L373" i="21"/>
  <c r="E373" i="21"/>
  <c r="G373" i="21"/>
  <c r="A374" i="21"/>
  <c r="I374" i="21" l="1"/>
  <c r="C374" i="21"/>
  <c r="B374" i="21"/>
  <c r="K374" i="21"/>
  <c r="D374" i="21"/>
  <c r="L374" i="21"/>
  <c r="E374" i="21"/>
  <c r="G374" i="21"/>
  <c r="F374" i="21"/>
  <c r="H374" i="21"/>
  <c r="J374" i="21"/>
  <c r="A375" i="21"/>
  <c r="H375" i="21" l="1"/>
  <c r="I375" i="21"/>
  <c r="B375" i="21"/>
  <c r="J375" i="21"/>
  <c r="K375" i="21"/>
  <c r="F375" i="21"/>
  <c r="D375" i="21"/>
  <c r="C375" i="21"/>
  <c r="L375" i="21"/>
  <c r="E375" i="21"/>
  <c r="G375" i="21"/>
  <c r="A376" i="21"/>
  <c r="I376" i="21" l="1"/>
  <c r="C376" i="21"/>
  <c r="B376" i="21"/>
  <c r="K376" i="21"/>
  <c r="D376" i="21"/>
  <c r="L376" i="21"/>
  <c r="E376" i="21"/>
  <c r="G376" i="21"/>
  <c r="F376" i="21"/>
  <c r="H376" i="21"/>
  <c r="J376" i="21"/>
  <c r="A377" i="21"/>
  <c r="H377" i="21" l="1"/>
  <c r="F377" i="21"/>
  <c r="B377" i="21"/>
  <c r="I377" i="21"/>
  <c r="K377" i="21"/>
  <c r="J377" i="21"/>
  <c r="D377" i="21"/>
  <c r="C377" i="21"/>
  <c r="L377" i="21"/>
  <c r="E377" i="21"/>
  <c r="G377" i="21"/>
  <c r="A378" i="21"/>
  <c r="I378" i="21" l="1"/>
  <c r="C378" i="21"/>
  <c r="B378" i="21"/>
  <c r="K378" i="21"/>
  <c r="D378" i="21"/>
  <c r="L378" i="21"/>
  <c r="E378" i="21"/>
  <c r="G378" i="21"/>
  <c r="F378" i="21"/>
  <c r="H378" i="21"/>
  <c r="J378" i="21"/>
  <c r="A379" i="21"/>
  <c r="H379" i="21" l="1"/>
  <c r="F379" i="21"/>
  <c r="B379" i="21"/>
  <c r="I379" i="21"/>
  <c r="K379" i="21"/>
  <c r="J379" i="21"/>
  <c r="D379" i="21"/>
  <c r="C379" i="21"/>
  <c r="L379" i="21"/>
  <c r="E379" i="21"/>
  <c r="G379" i="21"/>
  <c r="A380" i="21"/>
  <c r="I380" i="21" l="1"/>
  <c r="C380" i="21"/>
  <c r="B380" i="21"/>
  <c r="K380" i="21"/>
  <c r="D380" i="21"/>
  <c r="L380" i="21"/>
  <c r="E380" i="21"/>
  <c r="G380" i="21"/>
  <c r="F380" i="21"/>
  <c r="H380" i="21"/>
  <c r="J380" i="21"/>
  <c r="A381" i="21"/>
  <c r="H381" i="21" l="1"/>
  <c r="F381" i="21"/>
  <c r="B381" i="21"/>
  <c r="I381" i="21"/>
  <c r="K381" i="21"/>
  <c r="J381" i="21"/>
  <c r="D381" i="21"/>
  <c r="C381" i="21"/>
  <c r="L381" i="21"/>
  <c r="E381" i="21"/>
  <c r="G381" i="21"/>
  <c r="A382" i="21"/>
  <c r="I382" i="21" l="1"/>
  <c r="C382" i="21"/>
  <c r="B382" i="21"/>
  <c r="K382" i="21"/>
  <c r="D382" i="21"/>
  <c r="L382" i="21"/>
  <c r="J382" i="21"/>
  <c r="G382" i="21"/>
  <c r="E382" i="21"/>
  <c r="H382" i="21"/>
  <c r="F382" i="21"/>
  <c r="A383" i="21"/>
  <c r="F383" i="21" l="1"/>
  <c r="I383" i="21"/>
  <c r="B383" i="21"/>
  <c r="J383" i="21"/>
  <c r="K383" i="21"/>
  <c r="L383" i="21"/>
  <c r="E383" i="21"/>
  <c r="C383" i="21"/>
  <c r="G383" i="21"/>
  <c r="H383" i="21"/>
  <c r="D383" i="21"/>
  <c r="A384" i="21"/>
  <c r="D384" i="21" l="1"/>
  <c r="C384" i="21"/>
  <c r="L384" i="21"/>
  <c r="B384" i="21"/>
  <c r="E384" i="21"/>
  <c r="H384" i="21"/>
  <c r="G384" i="21"/>
  <c r="J384" i="21"/>
  <c r="I384" i="21"/>
  <c r="K384" i="21"/>
  <c r="F384" i="21"/>
  <c r="A385" i="21"/>
  <c r="G385" i="21" l="1"/>
  <c r="I385" i="21"/>
  <c r="E385" i="21"/>
  <c r="J385" i="21"/>
  <c r="H385" i="21"/>
  <c r="K385" i="21"/>
  <c r="C385" i="21"/>
  <c r="B385" i="21"/>
  <c r="D385" i="21"/>
  <c r="F385" i="21"/>
  <c r="L385" i="21"/>
  <c r="A386" i="21"/>
  <c r="J386" i="21" l="1"/>
  <c r="C386" i="21"/>
  <c r="B386" i="21"/>
  <c r="K386" i="21"/>
  <c r="D386" i="21"/>
  <c r="E386" i="21"/>
  <c r="H386" i="21"/>
  <c r="F386" i="21"/>
  <c r="I386" i="21"/>
  <c r="G386" i="21"/>
  <c r="L386" i="21"/>
  <c r="A387" i="21"/>
  <c r="I387" i="21" l="1"/>
  <c r="J387" i="21"/>
  <c r="D387" i="21"/>
  <c r="B387" i="21"/>
  <c r="L387" i="21"/>
  <c r="K387" i="21"/>
  <c r="C387" i="21"/>
  <c r="F387" i="21"/>
  <c r="G387" i="21"/>
  <c r="H387" i="21"/>
  <c r="E387" i="21"/>
  <c r="A388" i="21"/>
  <c r="J388" i="21" l="1"/>
  <c r="C388" i="21"/>
  <c r="B388" i="21"/>
  <c r="K388" i="21"/>
  <c r="D388" i="21"/>
  <c r="E388" i="21"/>
  <c r="H388" i="21"/>
  <c r="F388" i="21"/>
  <c r="I388" i="21"/>
  <c r="G388" i="21"/>
  <c r="L388" i="21"/>
  <c r="A389" i="21"/>
  <c r="I389" i="21" l="1"/>
  <c r="J389" i="21"/>
  <c r="D389" i="21"/>
  <c r="K389" i="21"/>
  <c r="L389" i="21"/>
  <c r="B389" i="21"/>
  <c r="C389" i="21"/>
  <c r="G389" i="21"/>
  <c r="H389" i="21"/>
  <c r="E389" i="21"/>
  <c r="F389" i="21"/>
  <c r="A390" i="21"/>
  <c r="J390" i="21" l="1"/>
  <c r="C390" i="21"/>
  <c r="B390" i="21"/>
  <c r="K390" i="21"/>
  <c r="D390" i="21"/>
  <c r="F390" i="21"/>
  <c r="G390" i="21"/>
  <c r="H390" i="21"/>
  <c r="I390" i="21"/>
  <c r="L390" i="21"/>
  <c r="E390" i="21"/>
  <c r="A391" i="21"/>
  <c r="J391" i="21" l="1"/>
  <c r="L391" i="21"/>
  <c r="I391" i="21"/>
  <c r="B391" i="21"/>
  <c r="K391" i="21"/>
  <c r="C391" i="21"/>
  <c r="D391" i="21"/>
  <c r="E391" i="21"/>
  <c r="F391" i="21"/>
  <c r="G391" i="21"/>
  <c r="H391" i="21"/>
  <c r="A392" i="21"/>
  <c r="C392" i="21" l="1"/>
  <c r="B392" i="21"/>
  <c r="K392" i="21"/>
  <c r="D392" i="21"/>
  <c r="L392" i="21"/>
  <c r="E392" i="21"/>
  <c r="F392" i="21"/>
  <c r="H392" i="21"/>
  <c r="G392" i="21"/>
  <c r="I392" i="21"/>
  <c r="J392" i="21"/>
  <c r="A393" i="21"/>
  <c r="J393" i="21" l="1"/>
  <c r="L393" i="21"/>
  <c r="E393" i="21"/>
  <c r="F393" i="21"/>
  <c r="G393" i="21"/>
  <c r="C393" i="21"/>
  <c r="H393" i="21"/>
  <c r="I393" i="21"/>
  <c r="B393" i="21"/>
  <c r="D393" i="21"/>
  <c r="K393" i="21"/>
  <c r="A394" i="21"/>
  <c r="C394" i="21" l="1"/>
  <c r="B394" i="21"/>
  <c r="E394" i="21"/>
  <c r="F394" i="21"/>
  <c r="H394" i="21"/>
  <c r="G394" i="21"/>
  <c r="I394" i="21"/>
  <c r="J394" i="21"/>
  <c r="K394" i="21"/>
  <c r="D394" i="21"/>
  <c r="L394" i="21"/>
  <c r="A395" i="21"/>
  <c r="J395" i="21" l="1"/>
  <c r="G395" i="21"/>
  <c r="C395" i="21"/>
  <c r="H395" i="21"/>
  <c r="I395" i="21"/>
  <c r="K395" i="21"/>
  <c r="D395" i="21"/>
  <c r="B395" i="21"/>
  <c r="L395" i="21"/>
  <c r="E395" i="21"/>
  <c r="F395" i="21"/>
  <c r="A396" i="21"/>
  <c r="C396" i="21" l="1"/>
  <c r="I396" i="21"/>
  <c r="G396" i="21"/>
  <c r="J396" i="21"/>
  <c r="B396" i="21"/>
  <c r="K396" i="21"/>
  <c r="D396" i="21"/>
  <c r="L396" i="21"/>
  <c r="E396" i="21"/>
  <c r="H396" i="21"/>
  <c r="F396" i="21"/>
  <c r="A397" i="21"/>
  <c r="H397" i="21" l="1"/>
  <c r="I397" i="21"/>
  <c r="J397" i="21"/>
  <c r="D397" i="21"/>
  <c r="B397" i="21"/>
  <c r="L397" i="21"/>
  <c r="K397" i="21"/>
  <c r="E397" i="21"/>
  <c r="C397" i="21"/>
  <c r="F397" i="21"/>
  <c r="G397" i="21"/>
  <c r="A398" i="21"/>
  <c r="I398" i="21" l="1"/>
  <c r="G398" i="21"/>
  <c r="J398" i="21"/>
  <c r="C398" i="21"/>
  <c r="B398" i="21"/>
  <c r="K398" i="21"/>
  <c r="D398" i="21"/>
  <c r="L398" i="21"/>
  <c r="E398" i="21"/>
  <c r="H398" i="21"/>
  <c r="F398" i="21"/>
  <c r="A399" i="21"/>
  <c r="I399" i="21" l="1"/>
  <c r="J399" i="21"/>
  <c r="B399" i="21"/>
  <c r="D399" i="21"/>
  <c r="L399" i="21"/>
  <c r="E399" i="21"/>
  <c r="K399" i="21"/>
  <c r="F399" i="21"/>
  <c r="C399" i="21"/>
  <c r="G399" i="21"/>
  <c r="H399" i="21"/>
  <c r="A400" i="21"/>
  <c r="J400" i="21" l="1"/>
  <c r="H400" i="21"/>
  <c r="B400" i="21"/>
  <c r="C400" i="21"/>
  <c r="K400" i="21"/>
  <c r="D400" i="21"/>
  <c r="L400" i="21"/>
  <c r="E400" i="21"/>
  <c r="F400" i="21"/>
  <c r="I400" i="21"/>
  <c r="G400" i="21"/>
  <c r="A401" i="21"/>
  <c r="J401" i="21" l="1"/>
  <c r="B401" i="21"/>
  <c r="D401" i="21"/>
  <c r="E401" i="21"/>
  <c r="K401" i="21"/>
  <c r="F401" i="21"/>
  <c r="L401" i="21"/>
  <c r="G401" i="21"/>
  <c r="C401" i="21"/>
  <c r="H401" i="21"/>
  <c r="I401" i="21"/>
  <c r="A402" i="21"/>
  <c r="J402" i="21" l="1"/>
  <c r="G402" i="21"/>
  <c r="B402" i="21"/>
  <c r="C402" i="21"/>
  <c r="K402" i="21"/>
  <c r="E402" i="21"/>
  <c r="F402" i="21"/>
  <c r="H402" i="21"/>
  <c r="L402" i="21"/>
  <c r="I402" i="21"/>
  <c r="D402" i="21"/>
  <c r="A403" i="21"/>
  <c r="B403" i="21" l="1"/>
  <c r="D403" i="21"/>
  <c r="H403" i="21"/>
  <c r="E403" i="21"/>
  <c r="K403" i="21"/>
  <c r="F403" i="21"/>
  <c r="L403" i="21"/>
  <c r="G403" i="21"/>
  <c r="C403" i="21"/>
  <c r="I403" i="21"/>
  <c r="J403" i="21"/>
  <c r="A404" i="21"/>
  <c r="J404" i="21" l="1"/>
  <c r="D404" i="21"/>
  <c r="B404" i="21"/>
  <c r="C404" i="21"/>
  <c r="K404" i="21"/>
  <c r="E404" i="21"/>
  <c r="F404" i="21"/>
  <c r="G404" i="21"/>
  <c r="H404" i="21"/>
  <c r="I404" i="21"/>
  <c r="L404" i="21"/>
  <c r="A405" i="21"/>
  <c r="B405" i="21" l="1"/>
  <c r="D405" i="21"/>
  <c r="H405" i="21"/>
  <c r="E405" i="21"/>
  <c r="L405" i="21"/>
  <c r="F405" i="21"/>
  <c r="K405" i="21"/>
  <c r="G405" i="21"/>
  <c r="C405" i="21"/>
  <c r="I405" i="21"/>
  <c r="J405" i="21"/>
  <c r="A406" i="21"/>
  <c r="J406" i="21" l="1"/>
  <c r="L406" i="21"/>
  <c r="B406" i="21"/>
  <c r="C406" i="21"/>
  <c r="K406" i="21"/>
  <c r="E406" i="21"/>
  <c r="F406" i="21"/>
  <c r="D406" i="21"/>
  <c r="G406" i="21"/>
  <c r="I406" i="21"/>
  <c r="H406" i="21"/>
  <c r="A407" i="21"/>
  <c r="L407" i="21" l="1"/>
  <c r="B407" i="21"/>
  <c r="D407" i="21"/>
  <c r="E407" i="21"/>
  <c r="H407" i="21"/>
  <c r="F407" i="21"/>
  <c r="K407" i="21"/>
  <c r="G407" i="21"/>
  <c r="C407" i="21"/>
  <c r="I407" i="21"/>
  <c r="J407" i="21"/>
  <c r="A408" i="21"/>
  <c r="J408" i="21" l="1"/>
  <c r="L408" i="21"/>
  <c r="B408" i="21"/>
  <c r="C408" i="21"/>
  <c r="K408" i="21"/>
  <c r="E408" i="21"/>
  <c r="F408" i="21"/>
  <c r="D408" i="21"/>
  <c r="G408" i="21"/>
  <c r="I408" i="21"/>
  <c r="H408" i="21"/>
  <c r="A409" i="21"/>
  <c r="K409" i="21" l="1"/>
  <c r="L409" i="21"/>
  <c r="B409" i="21"/>
  <c r="E409" i="21"/>
  <c r="H409" i="21"/>
  <c r="F409" i="21"/>
  <c r="D409" i="21"/>
  <c r="G409" i="21"/>
  <c r="C409" i="21"/>
  <c r="I409" i="21"/>
  <c r="J409" i="21"/>
  <c r="A410" i="21"/>
  <c r="J410" i="21" l="1"/>
  <c r="L410" i="21"/>
  <c r="B410" i="21"/>
  <c r="C410" i="21"/>
  <c r="K410" i="21"/>
  <c r="E410" i="21"/>
  <c r="F410" i="21"/>
  <c r="D410" i="21"/>
  <c r="G410" i="21"/>
  <c r="I410" i="21"/>
  <c r="H410" i="21"/>
  <c r="A411" i="21"/>
  <c r="H411" i="21" l="1"/>
  <c r="K411" i="21"/>
  <c r="L411" i="21"/>
  <c r="E411" i="21"/>
  <c r="B411" i="21"/>
  <c r="F411" i="21"/>
  <c r="D411" i="21"/>
  <c r="G411" i="21"/>
  <c r="C411" i="21"/>
  <c r="I411" i="21"/>
  <c r="J411" i="21"/>
  <c r="A412" i="21"/>
  <c r="J412" i="21" l="1"/>
  <c r="L412" i="21"/>
  <c r="B412" i="21"/>
  <c r="C412" i="21"/>
  <c r="K412" i="21"/>
  <c r="E412" i="21"/>
  <c r="F412" i="21"/>
  <c r="D412" i="21"/>
  <c r="G412" i="21"/>
  <c r="I412" i="21"/>
  <c r="H412" i="21"/>
  <c r="A413" i="21"/>
  <c r="D413" i="21" l="1"/>
  <c r="H413" i="21"/>
  <c r="K413" i="21"/>
  <c r="E413" i="21"/>
  <c r="L413" i="21"/>
  <c r="F413" i="21"/>
  <c r="B413" i="21"/>
  <c r="G413" i="21"/>
  <c r="C413" i="21"/>
  <c r="I413" i="21"/>
  <c r="J413" i="21"/>
  <c r="A414" i="21"/>
  <c r="J414" i="21" l="1"/>
  <c r="L414" i="21"/>
  <c r="B414" i="21"/>
  <c r="C414" i="21"/>
  <c r="K414" i="21"/>
  <c r="E414" i="21"/>
  <c r="F414" i="21"/>
  <c r="D414" i="21"/>
  <c r="G414" i="21"/>
  <c r="I414" i="21"/>
  <c r="H414" i="21"/>
  <c r="A415" i="21"/>
  <c r="B415" i="21" l="1"/>
  <c r="D415" i="21"/>
  <c r="H415" i="21"/>
  <c r="E415" i="21"/>
  <c r="K415" i="21"/>
  <c r="F415" i="21"/>
  <c r="L415" i="21"/>
  <c r="G415" i="21"/>
  <c r="C415" i="21"/>
  <c r="I415" i="21"/>
  <c r="J415" i="21"/>
  <c r="A416" i="21"/>
  <c r="J416" i="21" l="1"/>
  <c r="G416" i="21"/>
  <c r="B416" i="21"/>
  <c r="C416" i="21"/>
  <c r="K416" i="21"/>
  <c r="E416" i="21"/>
  <c r="F416" i="21"/>
  <c r="L416" i="21"/>
  <c r="D416" i="21"/>
  <c r="I416" i="21"/>
  <c r="H416" i="21"/>
  <c r="A417" i="21"/>
  <c r="B417" i="21" l="1"/>
  <c r="D417" i="21"/>
  <c r="G417" i="21"/>
  <c r="H417" i="21"/>
  <c r="E417" i="21"/>
  <c r="K417" i="21"/>
  <c r="F417" i="21"/>
  <c r="L417" i="21"/>
  <c r="C417" i="21"/>
  <c r="I417" i="21"/>
  <c r="J417" i="21"/>
  <c r="A418" i="21"/>
  <c r="J418" i="21" l="1"/>
  <c r="G418" i="21"/>
  <c r="B418" i="21"/>
  <c r="C418" i="21"/>
  <c r="K418" i="21"/>
  <c r="E418" i="21"/>
  <c r="H418" i="21"/>
  <c r="F418" i="21"/>
  <c r="L418" i="21"/>
  <c r="I418" i="21"/>
  <c r="D418" i="21"/>
  <c r="A419" i="21"/>
  <c r="B419" i="21" l="1"/>
  <c r="D419" i="21"/>
  <c r="H419" i="21"/>
  <c r="E419" i="21"/>
  <c r="K419" i="21"/>
  <c r="F419" i="21"/>
  <c r="L419" i="21"/>
  <c r="C419" i="21"/>
  <c r="I419" i="21"/>
  <c r="J419" i="21"/>
  <c r="G419" i="21"/>
  <c r="A420" i="21"/>
  <c r="J420" i="21" l="1"/>
  <c r="D420" i="21"/>
  <c r="G420" i="21"/>
  <c r="B420" i="21"/>
  <c r="C420" i="21"/>
  <c r="K420" i="21"/>
  <c r="E420" i="21"/>
  <c r="F420" i="21"/>
  <c r="H420" i="21"/>
  <c r="I420" i="21"/>
  <c r="L420" i="21"/>
  <c r="A421" i="21"/>
  <c r="H421" i="21" l="1"/>
  <c r="E421" i="21"/>
  <c r="K421" i="21"/>
  <c r="J421" i="21"/>
  <c r="F421" i="21"/>
  <c r="L421" i="21"/>
  <c r="G421" i="21"/>
  <c r="I421" i="21"/>
  <c r="C421" i="21"/>
  <c r="B421" i="21"/>
  <c r="D421" i="2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<sst xmlns="http://schemas.openxmlformats.org/spreadsheetml/2006/main" count="274" uniqueCount="246">
  <si>
    <t>GR</t>
  </si>
  <si>
    <t>Púttmótaröð 2025</t>
  </si>
  <si>
    <t>Besta skor í umferð &gt;&gt;</t>
  </si>
  <si>
    <t>Lið nr.</t>
  </si>
  <si>
    <t>Nafn</t>
  </si>
  <si>
    <t>Skor</t>
  </si>
  <si>
    <t>Umf. 1</t>
  </si>
  <si>
    <t>Umf. 2</t>
  </si>
  <si>
    <t>Umf. 3</t>
  </si>
  <si>
    <t>Umf. 4</t>
  </si>
  <si>
    <t>Umf. 5</t>
  </si>
  <si>
    <t>Umf. 6</t>
  </si>
  <si>
    <t>Umf. 7</t>
  </si>
  <si>
    <t>Umf. 8</t>
  </si>
  <si>
    <t>Skipti</t>
  </si>
  <si>
    <t>Bráðabani</t>
  </si>
  <si>
    <t>Eintaklingar</t>
  </si>
  <si>
    <t>Lið</t>
  </si>
  <si>
    <t>Liðsnr.</t>
  </si>
  <si>
    <t>Fj. einst.</t>
  </si>
  <si>
    <t>Fj. liða</t>
  </si>
  <si>
    <t>Fela/sýna</t>
  </si>
  <si>
    <t>Einstakt skor</t>
  </si>
  <si>
    <t>Liðaskor</t>
  </si>
  <si>
    <t>Sæti einst</t>
  </si>
  <si>
    <t>Sæti liða</t>
  </si>
  <si>
    <t>Arnór Tjörvi Þórsson</t>
  </si>
  <si>
    <t>Jón Karlsson</t>
  </si>
  <si>
    <t>Jónas Kristjánsson</t>
  </si>
  <si>
    <t>Jón Þór Ólafsson</t>
  </si>
  <si>
    <t>Páll Birkir Reynisson</t>
  </si>
  <si>
    <t>Ásmundur Kristinsson</t>
  </si>
  <si>
    <t>Gunnar Karl Gunnlaugsson</t>
  </si>
  <si>
    <t>Sveinn Sveinsson</t>
  </si>
  <si>
    <t>Viðar Jónasson</t>
  </si>
  <si>
    <t>Örn Baldursson</t>
  </si>
  <si>
    <t>Ásgeir Ingvason</t>
  </si>
  <si>
    <t>Ásgeir Norðdahl Ólafsson</t>
  </si>
  <si>
    <t>Einar Z Ágústsson</t>
  </si>
  <si>
    <t>Elliði Norðdahl Ólafsson</t>
  </si>
  <si>
    <t>Sveinn Fannar Daníelsson</t>
  </si>
  <si>
    <t>Steinþór Sigurðsson</t>
  </si>
  <si>
    <t>Guðmundur Óskar Hauksson</t>
  </si>
  <si>
    <t>Ingimar Þ. Friðriksson</t>
  </si>
  <si>
    <t>Jónas Gunnarsson</t>
  </si>
  <si>
    <t>Kristján Ólafsson</t>
  </si>
  <si>
    <t>Róbert Arnþórsson</t>
  </si>
  <si>
    <t>Guðmundur Ó. Guðmundsson</t>
  </si>
  <si>
    <t>Guðmundur S. Guðmundsson</t>
  </si>
  <si>
    <t>Ragnar Ólafsson</t>
  </si>
  <si>
    <t>Ríkharður Traustason</t>
  </si>
  <si>
    <t>Einar Bragi Indriðason</t>
  </si>
  <si>
    <t>Einar Long</t>
  </si>
  <si>
    <t>Hannes Eyvindsson</t>
  </si>
  <si>
    <t>Óskar Sæmundsson</t>
  </si>
  <si>
    <t>Þorfinnur Hannesson</t>
  </si>
  <si>
    <t>Árni Freyr Sigurjónsson</t>
  </si>
  <si>
    <t>Ásgeir Karlsson</t>
  </si>
  <si>
    <t>Sigurjón Árni Ólafsson</t>
  </si>
  <si>
    <t>Þórarinn Már Þorbjörnsson</t>
  </si>
  <si>
    <t>Jón Hallgrímsson</t>
  </si>
  <si>
    <t>Árni Þórðarson</t>
  </si>
  <si>
    <t>Daði Kolbeinsson</t>
  </si>
  <si>
    <t>Elías Kárason</t>
  </si>
  <si>
    <t>Ingólfur Friðjónsson</t>
  </si>
  <si>
    <t>Páll Bjarnason</t>
  </si>
  <si>
    <t>Sigurdór Stefánsson</t>
  </si>
  <si>
    <t>Guðjón Sigurðsson</t>
  </si>
  <si>
    <t>Guðmundur Þór Magnússon</t>
  </si>
  <si>
    <t>Jens Helgason</t>
  </si>
  <si>
    <t>Sverrir Sverrisson</t>
  </si>
  <si>
    <t>Tryggvi Pálsson</t>
  </si>
  <si>
    <t>Guðmundur Arnar Jónsson</t>
  </si>
  <si>
    <t>Oddur Bjarni Hafstein</t>
  </si>
  <si>
    <t>Oddur Ólafsson</t>
  </si>
  <si>
    <t>Sigurjón Þ. Sigurjónsson</t>
  </si>
  <si>
    <t>Cristian Þorkelsson</t>
  </si>
  <si>
    <t>Reynir Baldursson</t>
  </si>
  <si>
    <t>Ólafur Kr. Steinarsson</t>
  </si>
  <si>
    <t>Steinar Ágústsson</t>
  </si>
  <si>
    <t>Steinar Þórisson</t>
  </si>
  <si>
    <t>Bragi Már Bragason</t>
  </si>
  <si>
    <t>Davíð Arngrímsson</t>
  </si>
  <si>
    <t>Hilmar Örn Þórlindsson</t>
  </si>
  <si>
    <t>Jóhannes Ragnar Ólafsson</t>
  </si>
  <si>
    <t>Brynjar Guðmundsson</t>
  </si>
  <si>
    <t>Guðmundur Björnsson</t>
  </si>
  <si>
    <t>Guðmundur Þorri Jóhannesson</t>
  </si>
  <si>
    <t>Kristmundur Eggertsson</t>
  </si>
  <si>
    <t>Páll G. Pálsson</t>
  </si>
  <si>
    <t>Guðjón Ingi Hauksson</t>
  </si>
  <si>
    <t>Hrólfur Þórarinsson </t>
  </si>
  <si>
    <t>Kristján Óskarsson </t>
  </si>
  <si>
    <t>Magnús Helgason </t>
  </si>
  <si>
    <t>Sigurður Jón Björnsson</t>
  </si>
  <si>
    <t>Gísli Steinar Valmundsson</t>
  </si>
  <si>
    <t>Haraldur Sigurðsson</t>
  </si>
  <si>
    <t>Sigurður Stefán Haraldsson</t>
  </si>
  <si>
    <t>Sigurður V. Guðjónsson</t>
  </si>
  <si>
    <t>Björn Sigurður Gunnarsson</t>
  </si>
  <si>
    <t>Jörundur Sveinn Matthíasson</t>
  </si>
  <si>
    <t>Þorsteinn Örn Finnbogason</t>
  </si>
  <si>
    <t>Þórður Gíslason</t>
  </si>
  <si>
    <t>Guðfinnur Guðnason</t>
  </si>
  <si>
    <t>Halldór Helgason</t>
  </si>
  <si>
    <t>Magnús H. Sigurðsson</t>
  </si>
  <si>
    <t>Steinþór Óli Hilmarsson</t>
  </si>
  <si>
    <t>Arnar Þór Másson</t>
  </si>
  <si>
    <t>Guðjón Tómasson</t>
  </si>
  <si>
    <t>Helgi Örn Viggósson</t>
  </si>
  <si>
    <t>Jón Brynjar Másson</t>
  </si>
  <si>
    <t>Halldór Þórður Oddsson</t>
  </si>
  <si>
    <t>Jóhann Viðarsson</t>
  </si>
  <si>
    <t>Sigurður Kristinn Erlingsson</t>
  </si>
  <si>
    <t>Þorbjörn Guðjónsson</t>
  </si>
  <si>
    <t>Sigurður Ingvar Hannesson</t>
  </si>
  <si>
    <t>Gunnar Geirsson</t>
  </si>
  <si>
    <t>Gísli Jafetsson</t>
  </si>
  <si>
    <t>Hans Isebarn</t>
  </si>
  <si>
    <t>Ingi Þór Hafsteinsson</t>
  </si>
  <si>
    <t>Reynir Vignir</t>
  </si>
  <si>
    <t>Andri Jón Sigurbjörnsson</t>
  </si>
  <si>
    <t>Gísli Bogason</t>
  </si>
  <si>
    <t>Gunnlaugur Bogason</t>
  </si>
  <si>
    <t>Sigurbjörn Hjaltason</t>
  </si>
  <si>
    <t>Gunnar Bjarnason</t>
  </si>
  <si>
    <t>Hreggviður Á. Sigurðsson</t>
  </si>
  <si>
    <t>Jón Friðrik Egilsson</t>
  </si>
  <si>
    <t>Sævar Hilmarsson</t>
  </si>
  <si>
    <t>Bjarni Bjarnason</t>
  </si>
  <si>
    <t>Bjarki Gunnarsson</t>
  </si>
  <si>
    <t>Emil Hilmarsson</t>
  </si>
  <si>
    <t>Patrekur Ragnarsson</t>
  </si>
  <si>
    <t>Ragnar Guðmundsson</t>
  </si>
  <si>
    <t xml:space="preserve">Viktor Andri Kárason </t>
  </si>
  <si>
    <t>Guðmundur Pálsson</t>
  </si>
  <si>
    <t>Magnús Ólafsson</t>
  </si>
  <si>
    <t>Ólafur Gylfason</t>
  </si>
  <si>
    <t>Vigfús Þorsteinsson</t>
  </si>
  <si>
    <t>Erlendur Guðbjörnsson</t>
  </si>
  <si>
    <t>Guðmundur Theodórsson</t>
  </si>
  <si>
    <t>Hörður Theodórsson</t>
  </si>
  <si>
    <t>Kristófer Harðarson</t>
  </si>
  <si>
    <t>Theodór Guðmundsson</t>
  </si>
  <si>
    <t>Jónas Heimisson</t>
  </si>
  <si>
    <t>Jóhann Sigurðsson</t>
  </si>
  <si>
    <t>Kristinn Már Matthíasson</t>
  </si>
  <si>
    <t>Magnús Guðmundsson</t>
  </si>
  <si>
    <t>Bjarni Þórðarson</t>
  </si>
  <si>
    <t>Guðmundur Helgi Þórarinsson</t>
  </si>
  <si>
    <t>Sigurþór Charles Guðmundsson</t>
  </si>
  <si>
    <t>Steindór Björnsson</t>
  </si>
  <si>
    <t>Jóhann Gíslason</t>
  </si>
  <si>
    <t>Páll Svavar Pálsson</t>
  </si>
  <si>
    <t>Sæbjörn Guðmundsson</t>
  </si>
  <si>
    <t>Sæmundur Pálsson</t>
  </si>
  <si>
    <t>Ögmundur Máni Ögmundsson</t>
  </si>
  <si>
    <t>Gunnbjörn Marinósson</t>
  </si>
  <si>
    <t>Helgi Steinar Ólafsson</t>
  </si>
  <si>
    <t>Hilmar Ólafsson</t>
  </si>
  <si>
    <t>Ólafur Ólafsson</t>
  </si>
  <si>
    <t>Atli Þór Þorvaldsson</t>
  </si>
  <si>
    <t>Arnar Ottesen</t>
  </si>
  <si>
    <t>Björn Ólafur Bragason</t>
  </si>
  <si>
    <t>Guðmundur Arason</t>
  </si>
  <si>
    <t>Ragnar Baldursson</t>
  </si>
  <si>
    <t>Erlingur Jóhannsson</t>
  </si>
  <si>
    <t>Magnús Gunnarsson</t>
  </si>
  <si>
    <t>Snorri Ingvarsson</t>
  </si>
  <si>
    <t>Sævar Björn Baldursson</t>
  </si>
  <si>
    <t>Hlynur Elísson</t>
  </si>
  <si>
    <t>Loftur Ingi Sveinsson</t>
  </si>
  <si>
    <t>Óliver Hlynsson</t>
  </si>
  <si>
    <t>Trausti Elísson</t>
  </si>
  <si>
    <t>Valur Guðnason</t>
  </si>
  <si>
    <t>Halldór Jónasson</t>
  </si>
  <si>
    <t>Hilmar Jónsson</t>
  </si>
  <si>
    <t>Sigurjón Einarsson</t>
  </si>
  <si>
    <t>Þorbjörn Guðmundsson</t>
  </si>
  <si>
    <t>Arnar Már Hafþórsson</t>
  </si>
  <si>
    <t>Garðar Sævarsson</t>
  </si>
  <si>
    <t>Hilmar Kárason</t>
  </si>
  <si>
    <t>Kjartan Tómas Guðjónsson</t>
  </si>
  <si>
    <t>Einar Björgvin Birgisson</t>
  </si>
  <si>
    <t>Garðar Halldórsson</t>
  </si>
  <si>
    <t>Jóhann Halldór Sveinsson</t>
  </si>
  <si>
    <t>Jón Ásgeir Einarsson</t>
  </si>
  <si>
    <t>Lið 36</t>
  </si>
  <si>
    <t>Björn Sigurður Björnsson</t>
  </si>
  <si>
    <t>Kjartan Sveinbjörnsson</t>
  </si>
  <si>
    <t>Ómar Kárason</t>
  </si>
  <si>
    <t>Sveinbjörn Arnarsson</t>
  </si>
  <si>
    <t>Ágúst Heiðar Sigurðsson</t>
  </si>
  <si>
    <t>Hafliði Halldórsson</t>
  </si>
  <si>
    <t>Ólafur Örn Valdimarsson</t>
  </si>
  <si>
    <t>Þorgeir Björnsson</t>
  </si>
  <si>
    <t>Sigurður Guðmundsson</t>
  </si>
  <si>
    <t>Sigurjón R. Ólafsson</t>
  </si>
  <si>
    <t>Svanur Ingimundarson</t>
  </si>
  <si>
    <t>Ísleifur Jónsson</t>
  </si>
  <si>
    <t>Rúnar Guðmundsson</t>
  </si>
  <si>
    <t>Sigurður Óli Jensson</t>
  </si>
  <si>
    <t>Valur Jóntansson</t>
  </si>
  <si>
    <t>Bjarni Kjartansson</t>
  </si>
  <si>
    <t>Hjalti Einarsson</t>
  </si>
  <si>
    <t>Kristmann Már Ísleifsson</t>
  </si>
  <si>
    <t>Sigurður Olsen</t>
  </si>
  <si>
    <t>Ágúst Líndal</t>
  </si>
  <si>
    <t>Birgir Guðbjörnsson</t>
  </si>
  <si>
    <t>Jón Sigurðsson</t>
  </si>
  <si>
    <t>Walter Hjartarson</t>
  </si>
  <si>
    <t>Guðmundur B. Ingason</t>
  </si>
  <si>
    <t>Hjörtur Þorgilsson</t>
  </si>
  <si>
    <t>Jón Karl Ólafsson</t>
  </si>
  <si>
    <t>Guðmundur Stefán Jónsson</t>
  </si>
  <si>
    <t>Arnar Páll Unnarsson</t>
  </si>
  <si>
    <t>Gunnar Rúnar Magnússon</t>
  </si>
  <si>
    <t>Konráð Eyjólfsson</t>
  </si>
  <si>
    <t>Unnar Eyjólfsson</t>
  </si>
  <si>
    <t>Björgvin Valdimarsson</t>
  </si>
  <si>
    <t>Gunnar Ólafsson</t>
  </si>
  <si>
    <t>Héðinn Valdimarsson</t>
  </si>
  <si>
    <t>Sigurður P. Sigurðsson</t>
  </si>
  <si>
    <t>Magnús Ingi Gylfason</t>
  </si>
  <si>
    <t>Nikulás Ingi Björnsson</t>
  </si>
  <si>
    <t>Þröstur Sæmundsson</t>
  </si>
  <si>
    <t>Aðalsteinn Sigþórsson</t>
  </si>
  <si>
    <t xml:space="preserve">Bragi Guðmundsson </t>
  </si>
  <si>
    <t>Halldór Sigfússon</t>
  </si>
  <si>
    <t>Kristinn F. Guðjónsson</t>
  </si>
  <si>
    <t>Guðjón G. Ögmundsson</t>
  </si>
  <si>
    <t>Ingi Hlynur Sævarsson</t>
  </si>
  <si>
    <t>Jón Geir Sævarsson</t>
  </si>
  <si>
    <t>Kristján Ágústsson</t>
  </si>
  <si>
    <t>Steinþór Jónasson</t>
  </si>
  <si>
    <t>Guðjón Kristinn Sigurðsson</t>
  </si>
  <si>
    <t>Guðmundur Hannesson</t>
  </si>
  <si>
    <t>Joao Carlos Dias Emilio</t>
  </si>
  <si>
    <t>Nökkvi Rafn Yngvason</t>
  </si>
  <si>
    <t>Yngvi Rafn Gunnarsson</t>
  </si>
  <si>
    <t>Kristján Edilon Magnússon</t>
  </si>
  <si>
    <t>Steindór Guðmundsson</t>
  </si>
  <si>
    <t>Sæti</t>
  </si>
  <si>
    <t>Liðsmenn</t>
  </si>
  <si>
    <t>Umf. 9</t>
  </si>
  <si>
    <t>Umf.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</si>
</sst>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"/>
    <numFmt numFmtId="165" formatCode="d/m/"/>
    <numFmt numFmtId="166" formatCode="#,##0\ "/>
    <numFmt numFmtId="167" formatCode="0.000"/>
    <numFmt numFmtId="168" formatCode="#,##0\ \ \ \ "/>
    <numFmt numFmtId="169" formatCode="#,##0\ \ \ "/>
  </numFmts>
  <fonts count="2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</font>
    <font>
      <b/>
      <sz val="12"/>
      <color indexed="8"/>
      <name val="Calibri"/>
      <family val="2"/>
    </font>
    <font>
      <sz val="11"/>
      <color theme="1"/>
      <name val="Calibri"/>
      <family val="2"/>
    </font>
    <font>
      <b/>
      <sz val="11"/>
      <color indexed="8"/>
      <name val="Calibri"/>
      <family val="2"/>
    </font>
    <font>
      <b/>
      <sz val="9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4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1"/>
      <color rgb="FFFF0000"/>
      <name val="Calibri"/>
      <family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164" fontId="3" fillId="3" borderId="2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168" fontId="5" fillId="2" borderId="0" xfId="0" applyNumberFormat="1" applyFont="1" applyFill="1"/>
    <xf numFmtId="168" fontId="6" fillId="0" borderId="0" xfId="0" applyNumberFormat="1" applyFont="1"/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8" fillId="2" borderId="0" xfId="0" applyFont="1" applyFill="1" applyAlignment="1">
      <alignment horizontal="center"/>
    </xf>
    <xf numFmtId="0" fontId="5" fillId="2" borderId="0" xfId="0" applyFont="1" applyFill="1"/>
    <xf numFmtId="169" fontId="8" fillId="5" borderId="1" xfId="0" applyNumberFormat="1" applyFont="1" applyFill="1" applyBorder="1"/>
    <xf numFmtId="169" fontId="5" fillId="4" borderId="1" xfId="0" applyNumberFormat="1" applyFont="1" applyFill="1" applyBorder="1"/>
    <xf numFmtId="169" fontId="8" fillId="2" borderId="0" xfId="0" applyNumberFormat="1" applyFont="1" applyFill="1"/>
    <xf numFmtId="169" fontId="5" fillId="2" borderId="0" xfId="0" applyNumberFormat="1" applyFont="1" applyFill="1"/>
    <xf numFmtId="0" fontId="9" fillId="2" borderId="0" xfId="0" applyFont="1" applyFill="1"/>
    <xf numFmtId="165" fontId="10" fillId="2" borderId="1" xfId="0" applyNumberFormat="1" applyFont="1" applyFill="1" applyBorder="1" applyAlignment="1" applyProtection="1">
      <alignment horizontal="center"/>
      <protection locked="0"/>
    </xf>
    <xf numFmtId="0" fontId="11" fillId="0" borderId="0" xfId="0" applyFont="1"/>
    <xf numFmtId="0" fontId="9" fillId="2" borderId="0" xfId="0" applyFont="1" applyFill="1" applyAlignment="1">
      <alignment horizontal="right"/>
    </xf>
    <xf numFmtId="166" fontId="12" fillId="2" borderId="1" xfId="0" applyNumberFormat="1" applyFont="1" applyFill="1" applyBorder="1" applyAlignment="1">
      <alignment horizontal="center"/>
    </xf>
    <xf numFmtId="164" fontId="12" fillId="3" borderId="2" xfId="0" applyNumberFormat="1" applyFont="1" applyFill="1" applyBorder="1" applyAlignment="1">
      <alignment horizontal="center" vertical="center" wrapText="1"/>
    </xf>
    <xf numFmtId="164" fontId="12" fillId="3" borderId="2" xfId="0" applyNumberFormat="1" applyFont="1" applyFill="1" applyBorder="1" applyAlignment="1">
      <alignment horizontal="left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 wrapText="1"/>
    </xf>
    <xf numFmtId="0" fontId="11" fillId="6" borderId="0" xfId="0" applyFont="1" applyFill="1" applyProtection="1">
      <protection locked="0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Protection="1">
      <protection locked="0"/>
    </xf>
    <xf numFmtId="166" fontId="15" fillId="5" borderId="1" xfId="0" applyNumberFormat="1" applyFont="1" applyFill="1" applyBorder="1"/>
    <xf numFmtId="166" fontId="16" fillId="0" borderId="1" xfId="0" applyNumberFormat="1" applyFont="1" applyBorder="1" applyProtection="1">
      <protection locked="0"/>
    </xf>
    <xf numFmtId="166" fontId="16" fillId="0" borderId="1" xfId="0" applyNumberFormat="1" applyFont="1" applyBorder="1"/>
    <xf numFmtId="0" fontId="11" fillId="0" borderId="0" xfId="0" applyFont="1" applyAlignment="1">
      <alignment horizontal="center"/>
    </xf>
    <xf numFmtId="0" fontId="11" fillId="6" borderId="0" xfId="0" applyFont="1" applyFill="1" applyAlignment="1">
      <alignment horizontal="center"/>
    </xf>
    <xf numFmtId="167" fontId="11" fillId="0" borderId="0" xfId="0" applyNumberFormat="1" applyFont="1"/>
    <xf numFmtId="0" fontId="14" fillId="2" borderId="2" xfId="0" applyFont="1" applyFill="1" applyBorder="1" applyAlignment="1">
      <alignment horizontal="center"/>
    </xf>
    <xf numFmtId="166" fontId="16" fillId="0" borderId="2" xfId="0" applyNumberFormat="1" applyFont="1" applyBorder="1" applyProtection="1">
      <protection locked="0"/>
    </xf>
    <xf numFmtId="0" fontId="14" fillId="7" borderId="4" xfId="0" applyFont="1" applyFill="1" applyBorder="1" applyAlignment="1">
      <alignment horizontal="center"/>
    </xf>
    <xf numFmtId="0" fontId="11" fillId="7" borderId="4" xfId="0" applyFont="1" applyFill="1" applyBorder="1"/>
    <xf numFmtId="166" fontId="15" fillId="7" borderId="4" xfId="0" applyNumberFormat="1" applyFont="1" applyFill="1" applyBorder="1"/>
    <xf numFmtId="166" fontId="16" fillId="7" borderId="4" xfId="0" applyNumberFormat="1" applyFont="1" applyFill="1" applyBorder="1" applyProtection="1">
      <protection locked="0"/>
    </xf>
    <xf numFmtId="0" fontId="14" fillId="2" borderId="1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1" fillId="0" borderId="2" xfId="0" applyFont="1" applyBorder="1" applyProtection="1">
      <protection locked="0"/>
    </xf>
    <xf numFmtId="166" fontId="15" fillId="5" borderId="2" xfId="0" applyNumberFormat="1" applyFont="1" applyFill="1" applyBorder="1"/>
    <xf numFmtId="0" fontId="11" fillId="2" borderId="1" xfId="0" applyFont="1" applyFill="1" applyBorder="1" applyProtection="1">
      <protection locked="0"/>
    </xf>
    <xf numFmtId="0" fontId="17" fillId="0" borderId="0" xfId="0" applyFont="1"/>
    <xf numFmtId="0" fontId="17" fillId="0" borderId="5" xfId="0" applyFont="1" applyBorder="1" applyProtection="1">
      <protection locked="0"/>
    </xf>
    <xf numFmtId="166" fontId="17" fillId="0" borderId="5" xfId="0" applyNumberFormat="1" applyFont="1" applyBorder="1" applyProtection="1">
      <protection locked="0"/>
    </xf>
    <xf numFmtId="166" fontId="17" fillId="0" borderId="1" xfId="0" applyNumberFormat="1" applyFont="1" applyBorder="1" applyProtection="1">
      <protection locked="0"/>
    </xf>
    <xf numFmtId="0" fontId="18" fillId="0" borderId="0" xfId="0" applyFont="1"/>
    <xf numFmtId="166" fontId="16" fillId="0" borderId="3" xfId="0" applyNumberFormat="1" applyFont="1" applyBorder="1" applyProtection="1">
      <protection locked="0"/>
    </xf>
    <xf numFmtId="0" fontId="11" fillId="6" borderId="0" xfId="0" applyFont="1" applyFill="1"/>
    <xf numFmtId="0" fontId="19" fillId="2" borderId="0" xfId="0" applyFont="1" applyFill="1" applyAlignment="1">
      <alignment horizontal="center"/>
    </xf>
    <xf numFmtId="0" fontId="19" fillId="2" borderId="0" xfId="0" applyFont="1" applyFill="1"/>
    <xf numFmtId="165" fontId="20" fillId="2" borderId="1" xfId="0" applyNumberFormat="1" applyFont="1" applyFill="1" applyBorder="1" applyAlignment="1">
      <alignment horizontal="center"/>
    </xf>
    <xf numFmtId="0" fontId="19" fillId="2" borderId="0" xfId="0" applyFont="1" applyFill="1" applyAlignment="1">
      <alignment horizontal="right"/>
    </xf>
    <xf numFmtId="166" fontId="3" fillId="2" borderId="1" xfId="0" applyNumberFormat="1" applyFont="1" applyFill="1" applyBorder="1" applyAlignment="1">
      <alignment horizontal="center"/>
    </xf>
    <xf numFmtId="166" fontId="0" fillId="0" borderId="0" xfId="0" applyNumberFormat="1"/>
    <xf numFmtId="169" fontId="0" fillId="0" borderId="0" xfId="0" applyNumberFormat="1"/>
    <xf numFmtId="165" fontId="3" fillId="2" borderId="1" xfId="0" applyNumberFormat="1" applyFont="1" applyFill="1" applyBorder="1" applyAlignment="1">
      <alignment horizontal="center"/>
    </xf>
    <xf numFmtId="0" fontId="0" fillId="2" borderId="0" xfId="0" applyFill="1"/>
    <xf numFmtId="0" fontId="0" fillId="0" borderId="0" xfId="0" applyAlignment="1">
      <alignment horizontal="center"/>
    </xf>
    <xf numFmtId="164" fontId="14" fillId="3" borderId="2" xfId="0" applyNumberFormat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2" xfId="0" applyFont="1" applyBorder="1" applyAlignment="1">
      <alignment horizontal="center"/>
    </xf>
    <xf numFmtId="0" fontId="22" fillId="0" borderId="0" xfId="0" applyFont="1"/>
    <xf numFmtId="0" fontId="0" fillId="0" borderId="1" xfId="0" applyBorder="1" applyProtection="1">
      <protection locked="0"/>
    </xf>
    <xf numFmtId="166" fontId="11" fillId="0" borderId="1" xfId="0" applyNumberFormat="1" applyFont="1" applyBorder="1" applyProtection="1">
      <protection locked="0"/>
    </xf>
  </cellXfs>
  <cellStyles count="1">
    <cellStyle name="Normal" xfId="0" builtinId="0"/>
  </cellStyles>
  <dxfs count="7">
    <dxf>
      <fill>
        <patternFill>
          <bgColor theme="4" tint="0.59996337778862885"/>
        </patternFill>
      </fill>
    </dxf>
    <dxf>
      <fill>
        <patternFill>
          <bgColor theme="6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8" tint="0.59996337778862885"/>
        </patternFill>
      </fill>
    </dxf>
    <dxf>
      <fill>
        <patternFill>
          <bgColor theme="6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6" tint="0.3999450666829432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99FF"/>
      <color rgb="FF66FF66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ð3" filterMode="1"/>
  <dimension ref="A1:AA432"/>
  <sheetViews>
    <sheetView tabSelected="1" zoomScale="150" zoomScaleNormal="150" zoomScalePageLayoutView="13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H4" sqref="H4"/>
    </sheetView>
  </sheetViews>
  <sheetFormatPr defaultColWidth="8.77734375" defaultRowHeight="18" customHeight="1" x14ac:dyDescent="0.3"/>
  <cols>
    <col min="1" max="1" width="8.77734375" style="20"/>
    <col min="2" max="2" width="25" style="20" customWidth="1"/>
    <col min="3" max="11" width="6.77734375" style="20" customWidth="1"/>
    <col min="12" max="12" width="8.77734375" style="20" hidden="1" customWidth="1"/>
    <col min="13" max="13" width="9.21875" style="20" hidden="1" customWidth="1"/>
    <col min="14" max="14" width="11.77734375" style="20" hidden="1" customWidth="1"/>
    <col min="15" max="16" width="7.21875" style="20" hidden="1" customWidth="1"/>
    <col min="17" max="18" width="8.77734375" style="20" hidden="1" customWidth="1"/>
    <col min="19" max="19" width="11.21875" style="20" hidden="1" customWidth="1"/>
    <col min="20" max="20" width="8.77734375" style="20" hidden="1" customWidth="1"/>
    <col min="21" max="21" width="16.21875" style="20" hidden="1" customWidth="1"/>
    <col min="22" max="22" width="13.21875" style="20" hidden="1" customWidth="1"/>
    <col min="23" max="23" width="9.21875" style="20" hidden="1" customWidth="1"/>
    <col min="24" max="27" width="8.77734375" style="20" hidden="1" customWidth="1"/>
    <col min="28" max="28" width="8.77734375" style="20" customWidth="1"/>
    <col min="29" max="16384" width="8.77734375" style="20"/>
  </cols>
  <sheetData>
    <row r="1" spans="1:27" x14ac:dyDescent="0.35">
      <c r="A1" s="66" t="s">
        <v>0</v>
      </c>
      <c r="B1" s="18" t="s">
        <v>1</v>
      </c>
      <c r="C1" s="18"/>
      <c r="D1" s="19">
        <v>45680</v>
      </c>
      <c r="E1" s="19">
        <f>+D1+7</f>
        <v>45687</v>
      </c>
      <c r="F1" s="19">
        <f t="shared" ref="F1:J1" si="0">+E1+7</f>
        <v>45694</v>
      </c>
      <c r="G1" s="19">
        <f t="shared" si="0"/>
        <v>45701</v>
      </c>
      <c r="H1" s="19">
        <f t="shared" si="0"/>
        <v>45708</v>
      </c>
      <c r="I1" s="19">
        <f t="shared" si="0"/>
        <v>45715</v>
      </c>
      <c r="J1" s="19">
        <f t="shared" si="0"/>
        <v>45722</v>
      </c>
      <c r="K1" s="19">
        <f>+J1+8</f>
        <v>45730</v>
      </c>
    </row>
    <row r="2" spans="1:27" x14ac:dyDescent="0.35">
      <c r="A2" s="66"/>
      <c r="B2" s="18"/>
      <c r="C2" s="21" t="s">
        <v>2</v>
      </c>
      <c r="D2" s="22">
        <f t="shared" ref="D2:K2" si="1">IF(COUNT(D4:D433)=0,"",_xlfn.MINIFS(D4:D433,D4:D433,"&gt;0"))</f>
        <v>52</v>
      </c>
      <c r="E2" s="22">
        <f t="shared" si="1"/>
        <v>53</v>
      </c>
      <c r="F2" s="22">
        <f t="shared" si="1"/>
        <v>54</v>
      </c>
      <c r="G2" s="22">
        <f t="shared" si="1"/>
        <v>53</v>
      </c>
      <c r="H2" s="22" t="str">
        <f t="shared" si="1"/>
        <v/>
      </c>
      <c r="I2" s="22" t="str">
        <f t="shared" si="1"/>
        <v/>
      </c>
      <c r="J2" s="22" t="str">
        <f t="shared" si="1"/>
        <v/>
      </c>
      <c r="K2" s="22" t="str">
        <f t="shared" si="1"/>
        <v/>
      </c>
    </row>
    <row r="3" spans="1:27" ht="18" customHeight="1" x14ac:dyDescent="0.3">
      <c r="A3" s="65" t="s">
        <v>3</v>
      </c>
      <c r="B3" s="24" t="s">
        <v>4</v>
      </c>
      <c r="C3" s="23" t="s">
        <v>5</v>
      </c>
      <c r="D3" s="25" t="s">
        <v>6</v>
      </c>
      <c r="E3" s="25" t="s">
        <v>7</v>
      </c>
      <c r="F3" s="25" t="s">
        <v>8</v>
      </c>
      <c r="G3" s="25" t="s">
        <v>9</v>
      </c>
      <c r="H3" s="25" t="s">
        <v>10</v>
      </c>
      <c r="I3" s="25" t="s">
        <v>11</v>
      </c>
      <c r="J3" s="25" t="s">
        <v>12</v>
      </c>
      <c r="K3" s="25" t="s">
        <v>13</v>
      </c>
      <c r="L3" s="26" t="s">
        <v>14</v>
      </c>
      <c r="M3" s="27" t="s">
        <v>15</v>
      </c>
      <c r="N3" s="20" t="s">
        <v>16</v>
      </c>
      <c r="O3" s="20" t="s">
        <v>17</v>
      </c>
      <c r="P3" s="20" t="s">
        <v>18</v>
      </c>
      <c r="Q3" s="20" t="s">
        <v>19</v>
      </c>
      <c r="R3" s="20" t="s">
        <v>20</v>
      </c>
      <c r="S3" s="28" t="s">
        <v>21</v>
      </c>
      <c r="U3" s="20" t="s">
        <v>22</v>
      </c>
      <c r="V3" s="20" t="s">
        <v>23</v>
      </c>
      <c r="W3" s="20" t="s">
        <v>24</v>
      </c>
      <c r="X3" s="20" t="s">
        <v>25</v>
      </c>
      <c r="Z3" s="20" t="s">
        <v>19</v>
      </c>
      <c r="AA3" s="20" t="s">
        <v>20</v>
      </c>
    </row>
    <row r="4" spans="1:27" ht="18" customHeight="1" x14ac:dyDescent="0.3">
      <c r="A4" s="29">
        <v>1</v>
      </c>
      <c r="B4" s="30" t="s">
        <v>26</v>
      </c>
      <c r="C4" s="31" cm="1">
        <f t="array" ref="C4">IF(B4="",0,IF(COUNT(D4:K4)=0,0,IF(L4&lt;5,SUM(D4:K4),SUM(SMALL(D4:K4,{1;2;3;4;5}))+(M4/10))))</f>
        <v>168</v>
      </c>
      <c r="D4" s="32">
        <v>55</v>
      </c>
      <c r="E4" s="32">
        <v>54</v>
      </c>
      <c r="F4" s="32"/>
      <c r="G4" s="32">
        <v>59</v>
      </c>
      <c r="H4" s="32"/>
      <c r="I4" s="32"/>
      <c r="J4" s="32"/>
      <c r="K4" s="32"/>
      <c r="L4" s="33">
        <f t="shared" ref="L4:L69" si="2">MIN(COUNT(D4:K4),5)</f>
        <v>3</v>
      </c>
      <c r="N4" s="34">
        <f t="shared" ref="N4:N36" si="3">IF(AND(ISNUMBER(A4),S4=1,C4&gt;0),1,0)</f>
        <v>1</v>
      </c>
      <c r="O4" s="34">
        <f>IF(AND(ISTEXT(A4),S4=1,C4&gt;100),1,0)</f>
        <v>0</v>
      </c>
      <c r="P4" s="34">
        <f t="shared" ref="P4:P36" si="4">IF(O4=1,A3,0)</f>
        <v>0</v>
      </c>
      <c r="Q4" s="34">
        <f>IF(N4=0,0,COUNTIF($N$4:N4,1))</f>
        <v>1</v>
      </c>
      <c r="R4" s="34">
        <f>IF(O4=0,0,COUNTIF($O$4:O4,1))</f>
        <v>0</v>
      </c>
      <c r="S4" s="35">
        <f t="shared" ref="S4:S69" si="5">IF(B4="",0,1)</f>
        <v>1</v>
      </c>
      <c r="U4" s="36">
        <f t="shared" ref="U4:U13" ca="1" si="6">IF(AND(ISNUMBER(A4),L4&gt;0,N4=1,S4=1),10000-(L4*1000)+C4+RAND(),10000)</f>
        <v>7168.634881735532</v>
      </c>
      <c r="V4" s="36">
        <f t="shared" ref="V4:V14" ca="1" si="7">IF($O4=1,10000-($L4*1000)+$C4+RAND(),10000)</f>
        <v>10000</v>
      </c>
      <c r="W4" s="20">
        <f t="shared" ref="W4:W67" ca="1" si="8">_xlfn.RANK.EQ(U4,$U$4:$U$430,1)</f>
        <v>116</v>
      </c>
      <c r="X4" s="20">
        <f t="shared" ref="X4:X67" ca="1" si="9">_xlfn.RANK.EQ(V4,$V$4:$V$430,1)</f>
        <v>50</v>
      </c>
      <c r="Z4" s="20">
        <f>MAX(Q4:Q430)</f>
        <v>211</v>
      </c>
      <c r="AA4" s="20">
        <f>MAX(R4:R430)</f>
        <v>49</v>
      </c>
    </row>
    <row r="5" spans="1:27" ht="18" customHeight="1" x14ac:dyDescent="0.3">
      <c r="A5" s="29">
        <v>1</v>
      </c>
      <c r="B5" s="30" t="s">
        <v>27</v>
      </c>
      <c r="C5" s="31" cm="1">
        <f t="array" ref="C5">IF(B5="",0,IF(COUNT(D5:K5)=0,0,IF(L5&lt;5,SUM(D5:K5),SUM(SMALL(D5:K5,{1;2;3;4;5}))+(M5/10))))</f>
        <v>125</v>
      </c>
      <c r="D5" s="32"/>
      <c r="E5" s="32">
        <v>62</v>
      </c>
      <c r="F5" s="32">
        <v>63</v>
      </c>
      <c r="G5" s="32"/>
      <c r="H5" s="32"/>
      <c r="I5" s="32"/>
      <c r="J5" s="32"/>
      <c r="K5" s="32"/>
      <c r="L5" s="33">
        <f t="shared" si="2"/>
        <v>2</v>
      </c>
      <c r="N5" s="34">
        <f t="shared" si="3"/>
        <v>1</v>
      </c>
      <c r="O5" s="34">
        <f t="shared" ref="O5:O69" si="10">IF(AND(ISTEXT(A5),S5=1,C5&gt;100),1,0)</f>
        <v>0</v>
      </c>
      <c r="P5" s="34">
        <f>IF(O5=1,A4,0)</f>
        <v>0</v>
      </c>
      <c r="Q5" s="34">
        <f>IF(N5=0,0,COUNTIF($N$4:N5,1))</f>
        <v>2</v>
      </c>
      <c r="R5" s="34">
        <f>IF(O5=0,0,COUNTIF($O$4:O5,1))</f>
        <v>0</v>
      </c>
      <c r="S5" s="35">
        <f t="shared" si="5"/>
        <v>1</v>
      </c>
      <c r="U5" s="36">
        <f t="shared" ca="1" si="6"/>
        <v>8125.750739601649</v>
      </c>
      <c r="V5" s="36">
        <f t="shared" ca="1" si="7"/>
        <v>10000</v>
      </c>
      <c r="W5" s="20">
        <f t="shared" ca="1" si="8"/>
        <v>183</v>
      </c>
      <c r="X5" s="20">
        <f t="shared" ca="1" si="9"/>
        <v>50</v>
      </c>
    </row>
    <row r="6" spans="1:27" ht="18" customHeight="1" x14ac:dyDescent="0.3">
      <c r="A6" s="29">
        <v>1</v>
      </c>
      <c r="B6" s="30" t="s">
        <v>28</v>
      </c>
      <c r="C6" s="31" cm="1">
        <f t="array" ref="C6">IF(B6="",0,IF(COUNT(D6:K6)=0,0,IF(L6&lt;5,SUM(D6:K6),SUM(SMALL(D6:K6,{1;2;3;4;5}))+(M6/10))))</f>
        <v>236</v>
      </c>
      <c r="D6" s="32">
        <v>61</v>
      </c>
      <c r="E6" s="32">
        <v>53</v>
      </c>
      <c r="F6" s="32">
        <v>59</v>
      </c>
      <c r="G6" s="32">
        <v>63</v>
      </c>
      <c r="H6" s="32"/>
      <c r="I6" s="32"/>
      <c r="J6" s="32"/>
      <c r="K6" s="32"/>
      <c r="L6" s="33">
        <f t="shared" si="2"/>
        <v>4</v>
      </c>
      <c r="N6" s="34">
        <f t="shared" si="3"/>
        <v>1</v>
      </c>
      <c r="O6" s="34">
        <f t="shared" si="10"/>
        <v>0</v>
      </c>
      <c r="P6" s="34">
        <f t="shared" si="4"/>
        <v>0</v>
      </c>
      <c r="Q6" s="34">
        <f>IF(N6=0,0,COUNTIF($N$4:N6,1))</f>
        <v>3</v>
      </c>
      <c r="R6" s="34">
        <f>IF(O6=0,0,COUNTIF($O$4:O6,1))</f>
        <v>0</v>
      </c>
      <c r="S6" s="35">
        <f t="shared" si="5"/>
        <v>1</v>
      </c>
      <c r="U6" s="36">
        <f t="shared" ca="1" si="6"/>
        <v>6236.2385578352141</v>
      </c>
      <c r="V6" s="36">
        <f t="shared" ca="1" si="7"/>
        <v>10000</v>
      </c>
      <c r="W6" s="20">
        <f t="shared" ca="1" si="8"/>
        <v>14</v>
      </c>
      <c r="X6" s="20">
        <f t="shared" ca="1" si="9"/>
        <v>50</v>
      </c>
    </row>
    <row r="7" spans="1:27" ht="18" customHeight="1" x14ac:dyDescent="0.3">
      <c r="A7" s="29">
        <v>1</v>
      </c>
      <c r="B7" s="30" t="s">
        <v>29</v>
      </c>
      <c r="C7" s="31" cm="1">
        <f t="array" ref="C7">IF(B7="",0,IF(COUNT(D7:K7)=0,0,IF(L7&lt;5,SUM(D7:K7),SUM(SMALL(D7:K7,{1;2;3;4;5}))+(M7/10))))</f>
        <v>252</v>
      </c>
      <c r="D7" s="32">
        <v>61</v>
      </c>
      <c r="E7" s="32">
        <v>62</v>
      </c>
      <c r="F7" s="32">
        <v>62</v>
      </c>
      <c r="G7" s="32">
        <v>67</v>
      </c>
      <c r="H7" s="32"/>
      <c r="I7" s="32"/>
      <c r="J7" s="32"/>
      <c r="K7" s="32"/>
      <c r="L7" s="33">
        <f t="shared" si="2"/>
        <v>4</v>
      </c>
      <c r="N7" s="34">
        <f t="shared" si="3"/>
        <v>1</v>
      </c>
      <c r="O7" s="34">
        <f t="shared" si="10"/>
        <v>0</v>
      </c>
      <c r="P7" s="34">
        <f t="shared" si="4"/>
        <v>0</v>
      </c>
      <c r="Q7" s="34">
        <f>IF(N7=0,0,COUNTIF($N$4:N7,1))</f>
        <v>4</v>
      </c>
      <c r="R7" s="34">
        <f>IF(O7=0,0,COUNTIF($O$4:O7,1))</f>
        <v>0</v>
      </c>
      <c r="S7" s="35">
        <f t="shared" si="5"/>
        <v>1</v>
      </c>
      <c r="U7" s="36">
        <f t="shared" ca="1" si="6"/>
        <v>6252.0313004411082</v>
      </c>
      <c r="V7" s="36">
        <f t="shared" ca="1" si="7"/>
        <v>10000</v>
      </c>
      <c r="W7" s="20">
        <f t="shared" ca="1" si="8"/>
        <v>75</v>
      </c>
      <c r="X7" s="20">
        <f t="shared" ca="1" si="9"/>
        <v>50</v>
      </c>
    </row>
    <row r="8" spans="1:27" ht="18" customHeight="1" thickBot="1" x14ac:dyDescent="0.35">
      <c r="A8" s="37">
        <v>1</v>
      </c>
      <c r="B8" s="30" t="s">
        <v>30</v>
      </c>
      <c r="C8" s="31" cm="1">
        <f t="array" ref="C8">IF(B8="",0,IF(COUNT(D8:K8)=0,0,IF(L8&lt;5,SUM(D8:K8),SUM(SMALL(D8:K8,{1;2;3;4;5}))+(M8/10))))</f>
        <v>173</v>
      </c>
      <c r="D8" s="32">
        <v>59</v>
      </c>
      <c r="E8" s="38">
        <v>56</v>
      </c>
      <c r="F8" s="38"/>
      <c r="G8" s="32">
        <v>58</v>
      </c>
      <c r="H8" s="32"/>
      <c r="I8" s="38"/>
      <c r="J8" s="38"/>
      <c r="K8" s="38"/>
      <c r="L8" s="33">
        <f t="shared" si="2"/>
        <v>3</v>
      </c>
      <c r="N8" s="34">
        <f t="shared" si="3"/>
        <v>1</v>
      </c>
      <c r="O8" s="34">
        <f t="shared" si="10"/>
        <v>0</v>
      </c>
      <c r="P8" s="34">
        <f t="shared" si="4"/>
        <v>0</v>
      </c>
      <c r="Q8" s="34">
        <f>IF(N8=0,0,COUNTIF($N$4:N8,1))</f>
        <v>5</v>
      </c>
      <c r="R8" s="34">
        <f>IF(O8=0,0,COUNTIF($O$4:O8,1))</f>
        <v>0</v>
      </c>
      <c r="S8" s="35">
        <f t="shared" si="5"/>
        <v>1</v>
      </c>
      <c r="U8" s="36">
        <f t="shared" ca="1" si="6"/>
        <v>7173.8021418935014</v>
      </c>
      <c r="V8" s="36">
        <f t="shared" ca="1" si="7"/>
        <v>10000</v>
      </c>
      <c r="W8" s="20">
        <f t="shared" ca="1" si="8"/>
        <v>119</v>
      </c>
      <c r="X8" s="20">
        <f t="shared" ca="1" si="9"/>
        <v>50</v>
      </c>
    </row>
    <row r="9" spans="1:27" ht="18" customHeight="1" thickTop="1" thickBot="1" x14ac:dyDescent="0.35">
      <c r="A9" s="39" t="str">
        <f>"Lið "&amp;A8</f>
        <v>Lið 1</v>
      </c>
      <c r="B9" s="40" t="str">
        <f>IF(B4="","",LEFT(B4,1))&amp;IF(B5="","",LEFT(B5,1))&amp;IF(B6="","",LEFT(B6,1))&amp;IF(B7="","",LEFT(B7,1))&amp;IF(B8="","",LEFT(B8,1))</f>
        <v>AJJJP</v>
      </c>
      <c r="C9" s="41" cm="1">
        <f t="array" ref="C9">IF(B9="",0,IF(COUNT(D9:K9)=0,0,IF(L9&lt;5,SUM(D9:K9),SUM(SMALL(D9:K9,{1;2;3;4;5}))+(M9/10))))</f>
        <v>453</v>
      </c>
      <c r="D9" s="42">
        <v>112</v>
      </c>
      <c r="E9" s="42">
        <v>105</v>
      </c>
      <c r="F9" s="42">
        <v>119</v>
      </c>
      <c r="G9" s="42">
        <v>117</v>
      </c>
      <c r="H9" s="42"/>
      <c r="I9" s="42"/>
      <c r="J9" s="42"/>
      <c r="K9" s="42"/>
      <c r="L9" s="33">
        <f t="shared" si="2"/>
        <v>4</v>
      </c>
      <c r="N9" s="34">
        <f t="shared" si="3"/>
        <v>0</v>
      </c>
      <c r="O9" s="34">
        <f t="shared" si="10"/>
        <v>1</v>
      </c>
      <c r="P9" s="34">
        <f t="shared" si="4"/>
        <v>1</v>
      </c>
      <c r="Q9" s="34">
        <f>IF(N9=0,0,COUNTIF($N$4:N9,1))</f>
        <v>0</v>
      </c>
      <c r="R9" s="34">
        <f>IF(O9=0,0,COUNTIF($O$4:O9,1))</f>
        <v>1</v>
      </c>
      <c r="S9" s="35">
        <f t="shared" si="5"/>
        <v>1</v>
      </c>
      <c r="U9" s="36">
        <f t="shared" ca="1" si="6"/>
        <v>10000</v>
      </c>
      <c r="V9" s="36">
        <f t="shared" ca="1" si="7"/>
        <v>6453.3046583604146</v>
      </c>
      <c r="W9" s="20">
        <f t="shared" ca="1" si="8"/>
        <v>212</v>
      </c>
      <c r="X9" s="20">
        <f t="shared" ca="1" si="9"/>
        <v>4</v>
      </c>
    </row>
    <row r="10" spans="1:27" ht="18" customHeight="1" thickTop="1" x14ac:dyDescent="0.3">
      <c r="A10" s="29">
        <v>2</v>
      </c>
      <c r="B10" s="30" t="s">
        <v>31</v>
      </c>
      <c r="C10" s="31" cm="1">
        <f t="array" ref="C10">IF(B10="",0,IF(COUNT(D10:K10)=0,0,IF(L10&lt;5,SUM(D10:K10),SUM(SMALL(D10:K10,{1;2;3;4;5}))+(M10/10))))</f>
        <v>250</v>
      </c>
      <c r="D10" s="32">
        <v>58</v>
      </c>
      <c r="E10" s="32">
        <v>67</v>
      </c>
      <c r="F10" s="32">
        <v>63</v>
      </c>
      <c r="G10" s="32">
        <v>62</v>
      </c>
      <c r="H10" s="32"/>
      <c r="I10" s="32"/>
      <c r="J10" s="32"/>
      <c r="K10" s="32"/>
      <c r="L10" s="33">
        <f t="shared" si="2"/>
        <v>4</v>
      </c>
      <c r="N10" s="34">
        <f t="shared" si="3"/>
        <v>1</v>
      </c>
      <c r="O10" s="34">
        <f t="shared" si="10"/>
        <v>0</v>
      </c>
      <c r="P10" s="34">
        <f t="shared" si="4"/>
        <v>0</v>
      </c>
      <c r="Q10" s="34">
        <f>IF(N10=0,0,COUNTIF($N$4:N10,1))</f>
        <v>6</v>
      </c>
      <c r="R10" s="34">
        <f>IF(O10=0,0,COUNTIF($O$4:O10,1))</f>
        <v>0</v>
      </c>
      <c r="S10" s="35">
        <f t="shared" si="5"/>
        <v>1</v>
      </c>
      <c r="U10" s="36">
        <f t="shared" ca="1" si="6"/>
        <v>6250.6026817390457</v>
      </c>
      <c r="V10" s="36">
        <f t="shared" ca="1" si="7"/>
        <v>10000</v>
      </c>
      <c r="W10" s="20">
        <f t="shared" ca="1" si="8"/>
        <v>71</v>
      </c>
      <c r="X10" s="20">
        <f t="shared" ca="1" si="9"/>
        <v>50</v>
      </c>
    </row>
    <row r="11" spans="1:27" ht="18" customHeight="1" x14ac:dyDescent="0.3">
      <c r="A11" s="29">
        <v>2</v>
      </c>
      <c r="B11" s="30" t="s">
        <v>32</v>
      </c>
      <c r="C11" s="31" cm="1">
        <f t="array" ref="C11">IF(B11="",0,IF(COUNT(D11:K11)=0,0,IF(L11&lt;5,SUM(D11:K11),SUM(SMALL(D11:K11,{1;2;3;4;5}))+(M11/10))))</f>
        <v>258</v>
      </c>
      <c r="D11" s="32">
        <v>64</v>
      </c>
      <c r="E11" s="32">
        <v>65</v>
      </c>
      <c r="F11" s="32">
        <v>61</v>
      </c>
      <c r="G11" s="32">
        <v>68</v>
      </c>
      <c r="H11" s="32"/>
      <c r="I11" s="32"/>
      <c r="J11" s="32"/>
      <c r="K11" s="32"/>
      <c r="L11" s="33">
        <f t="shared" si="2"/>
        <v>4</v>
      </c>
      <c r="N11" s="34">
        <f t="shared" si="3"/>
        <v>1</v>
      </c>
      <c r="O11" s="34">
        <f t="shared" si="10"/>
        <v>0</v>
      </c>
      <c r="P11" s="34">
        <f t="shared" si="4"/>
        <v>0</v>
      </c>
      <c r="Q11" s="34">
        <f>IF(N11=0,0,COUNTIF($N$4:N11,1))</f>
        <v>7</v>
      </c>
      <c r="R11" s="34">
        <f>IF(O11=0,0,COUNTIF($O$4:O11,1))</f>
        <v>0</v>
      </c>
      <c r="S11" s="35">
        <f t="shared" si="5"/>
        <v>1</v>
      </c>
      <c r="U11" s="36">
        <f t="shared" ca="1" si="6"/>
        <v>6258.7413790879136</v>
      </c>
      <c r="V11" s="36">
        <f t="shared" ca="1" si="7"/>
        <v>10000</v>
      </c>
      <c r="W11" s="20">
        <f t="shared" ca="1" si="8"/>
        <v>107</v>
      </c>
      <c r="X11" s="20">
        <f t="shared" ca="1" si="9"/>
        <v>50</v>
      </c>
    </row>
    <row r="12" spans="1:27" ht="18" customHeight="1" x14ac:dyDescent="0.3">
      <c r="A12" s="29">
        <v>2</v>
      </c>
      <c r="B12" s="30" t="s">
        <v>33</v>
      </c>
      <c r="C12" s="31" cm="1">
        <f t="array" ref="C12">IF(B12="",0,IF(COUNT(D12:K12)=0,0,IF(L12&lt;5,SUM(D12:K12),SUM(SMALL(D12:K12,{1;2;3;4;5}))+(M12/10))))</f>
        <v>256</v>
      </c>
      <c r="D12" s="32">
        <v>64</v>
      </c>
      <c r="E12" s="32">
        <v>61</v>
      </c>
      <c r="F12" s="32">
        <v>67</v>
      </c>
      <c r="G12" s="32">
        <v>64</v>
      </c>
      <c r="H12" s="32"/>
      <c r="I12" s="32"/>
      <c r="J12" s="32"/>
      <c r="K12" s="32"/>
      <c r="L12" s="33">
        <f t="shared" si="2"/>
        <v>4</v>
      </c>
      <c r="N12" s="34">
        <f t="shared" si="3"/>
        <v>1</v>
      </c>
      <c r="O12" s="34">
        <f t="shared" si="10"/>
        <v>0</v>
      </c>
      <c r="P12" s="34">
        <f t="shared" si="4"/>
        <v>0</v>
      </c>
      <c r="Q12" s="34">
        <f>IF(N12=0,0,COUNTIF($N$4:N12,1))</f>
        <v>8</v>
      </c>
      <c r="R12" s="34">
        <f>IF(O12=0,0,COUNTIF($O$4:O12,1))</f>
        <v>0</v>
      </c>
      <c r="S12" s="35">
        <f t="shared" si="5"/>
        <v>1</v>
      </c>
      <c r="U12" s="36">
        <f t="shared" ca="1" si="6"/>
        <v>6256.0314383958093</v>
      </c>
      <c r="V12" s="36">
        <f t="shared" ca="1" si="7"/>
        <v>10000</v>
      </c>
      <c r="W12" s="20">
        <f t="shared" ca="1" si="8"/>
        <v>97</v>
      </c>
      <c r="X12" s="20">
        <f t="shared" ca="1" si="9"/>
        <v>50</v>
      </c>
    </row>
    <row r="13" spans="1:27" ht="18" customHeight="1" x14ac:dyDescent="0.3">
      <c r="A13" s="43">
        <v>2</v>
      </c>
      <c r="B13" s="30" t="s">
        <v>34</v>
      </c>
      <c r="C13" s="31" cm="1">
        <f t="array" ref="C13">IF(B13="",0,IF(COUNT(D13:K13)=0,0,IF(L13&lt;5,SUM(D13:K13),SUM(SMALL(D13:K13,{1;2;3;4;5}))+(M13/10))))</f>
        <v>129</v>
      </c>
      <c r="D13" s="32">
        <v>65</v>
      </c>
      <c r="E13" s="32"/>
      <c r="F13" s="32"/>
      <c r="G13" s="38">
        <v>64</v>
      </c>
      <c r="H13" s="38"/>
      <c r="I13" s="32"/>
      <c r="J13" s="32"/>
      <c r="K13" s="32"/>
      <c r="L13" s="33">
        <f t="shared" si="2"/>
        <v>2</v>
      </c>
      <c r="N13" s="34">
        <f t="shared" si="3"/>
        <v>1</v>
      </c>
      <c r="O13" s="34">
        <f t="shared" si="10"/>
        <v>0</v>
      </c>
      <c r="P13" s="34">
        <f t="shared" si="4"/>
        <v>0</v>
      </c>
      <c r="Q13" s="34">
        <f>IF(N13=0,0,COUNTIF($N$4:N13,1))</f>
        <v>9</v>
      </c>
      <c r="R13" s="34">
        <f>IF(O13=0,0,COUNTIF($O$4:O13,1))</f>
        <v>0</v>
      </c>
      <c r="S13" s="35">
        <f t="shared" si="5"/>
        <v>1</v>
      </c>
      <c r="U13" s="36">
        <f t="shared" ca="1" si="6"/>
        <v>8129.1550060605305</v>
      </c>
      <c r="V13" s="36">
        <f t="shared" ca="1" si="7"/>
        <v>10000</v>
      </c>
      <c r="W13" s="20">
        <f t="shared" ca="1" si="8"/>
        <v>188</v>
      </c>
      <c r="X13" s="20">
        <f t="shared" ca="1" si="9"/>
        <v>50</v>
      </c>
    </row>
    <row r="14" spans="1:27" ht="18" customHeight="1" thickBot="1" x14ac:dyDescent="0.35">
      <c r="A14" s="44">
        <v>2</v>
      </c>
      <c r="B14" s="30" t="s">
        <v>35</v>
      </c>
      <c r="C14" s="31" cm="1">
        <f t="array" ref="C14">IF(B14="",0,IF(COUNT(D14:K14)=0,0,IF(L14&lt;5,SUM(D14:K14),SUM(SMALL(D14:K14,{1;2;3;4;5}))+(M14/10))))</f>
        <v>121</v>
      </c>
      <c r="D14" s="32">
        <v>59</v>
      </c>
      <c r="E14" s="32">
        <v>62</v>
      </c>
      <c r="F14" s="32"/>
      <c r="G14" s="38"/>
      <c r="H14" s="38"/>
      <c r="I14" s="38"/>
      <c r="J14" s="38"/>
      <c r="K14" s="38"/>
      <c r="L14" s="33">
        <f t="shared" si="2"/>
        <v>2</v>
      </c>
      <c r="N14" s="34">
        <f t="shared" si="3"/>
        <v>1</v>
      </c>
      <c r="O14" s="34">
        <f t="shared" si="10"/>
        <v>0</v>
      </c>
      <c r="P14" s="34">
        <f t="shared" si="4"/>
        <v>0</v>
      </c>
      <c r="Q14" s="34">
        <f>IF(N14=0,0,COUNTIF($N$4:N14,1))</f>
        <v>10</v>
      </c>
      <c r="R14" s="34">
        <f>IF(O14=0,0,COUNTIF($O$4:O14,1))</f>
        <v>0</v>
      </c>
      <c r="S14" s="35">
        <f t="shared" si="5"/>
        <v>1</v>
      </c>
      <c r="U14" s="36">
        <f t="shared" ref="U14" ca="1" si="11">IF(AND(ISNUMBER(A14),L14&gt;0,N14=1,S14=1),10000-(L14*1000)+C14+RAND(),10000)</f>
        <v>8121.4105568692103</v>
      </c>
      <c r="V14" s="36">
        <f t="shared" ca="1" si="7"/>
        <v>10000</v>
      </c>
      <c r="W14" s="20">
        <f t="shared" ca="1" si="8"/>
        <v>175</v>
      </c>
      <c r="X14" s="20">
        <f t="shared" ca="1" si="9"/>
        <v>50</v>
      </c>
    </row>
    <row r="15" spans="1:27" ht="18" customHeight="1" thickTop="1" thickBot="1" x14ac:dyDescent="0.35">
      <c r="A15" s="39" t="str">
        <f>"Lið "&amp;A14</f>
        <v>Lið 2</v>
      </c>
      <c r="B15" s="40" t="str">
        <f>IF(B10="","",LEFT(B10,1))&amp;IF(B11="","",LEFT(B11,1))&amp;IF(B12="","",LEFT(B12,1))&amp;IF(B13="","",LEFT(B13,1))&amp;IF(B14="","",LEFT(B14,1))</f>
        <v>ÁGSVÖ</v>
      </c>
      <c r="C15" s="41" cm="1">
        <f t="array" ref="C15">IF(B15="",0,IF(COUNT(D15:K15)=0,0,IF(L15&lt;5,SUM(D15:K15),SUM(SMALL(D15:K15,{1;2;3;4;5}))+(M15/10))))</f>
        <v>490</v>
      </c>
      <c r="D15" s="42">
        <v>117</v>
      </c>
      <c r="E15" s="42">
        <v>121</v>
      </c>
      <c r="F15" s="42">
        <v>125</v>
      </c>
      <c r="G15" s="42">
        <v>127</v>
      </c>
      <c r="H15" s="42"/>
      <c r="I15" s="42"/>
      <c r="J15" s="42"/>
      <c r="K15" s="42"/>
      <c r="L15" s="33">
        <f t="shared" si="2"/>
        <v>4</v>
      </c>
      <c r="N15" s="34">
        <f t="shared" si="3"/>
        <v>0</v>
      </c>
      <c r="O15" s="34">
        <f t="shared" si="10"/>
        <v>1</v>
      </c>
      <c r="P15" s="34">
        <f t="shared" si="4"/>
        <v>2</v>
      </c>
      <c r="Q15" s="34">
        <f>IF(N15=0,0,COUNTIF($N$4:N15,1))</f>
        <v>0</v>
      </c>
      <c r="R15" s="34">
        <f>IF(O15=0,0,COUNTIF($O$4:O15,1))</f>
        <v>2</v>
      </c>
      <c r="S15" s="35">
        <f t="shared" si="5"/>
        <v>1</v>
      </c>
      <c r="U15" s="36">
        <f t="shared" ref="U15:U80" ca="1" si="12">IF(AND(ISNUMBER(A15),L15&gt;0,N15=1,S15=1),10000-(L15*1000)+C15+RAND(),10000)</f>
        <v>10000</v>
      </c>
      <c r="V15" s="36">
        <f t="shared" ref="V15:V80" ca="1" si="13">IF($O15=1,10000-($L15*1000)+$C15+RAND(),10000)</f>
        <v>6490.4233842430131</v>
      </c>
      <c r="W15" s="20">
        <f t="shared" ca="1" si="8"/>
        <v>212</v>
      </c>
      <c r="X15" s="20">
        <f t="shared" ca="1" si="9"/>
        <v>37</v>
      </c>
    </row>
    <row r="16" spans="1:27" ht="18" customHeight="1" thickTop="1" x14ac:dyDescent="0.3">
      <c r="A16" s="43">
        <v>3</v>
      </c>
      <c r="B16" s="30" t="s">
        <v>36</v>
      </c>
      <c r="C16" s="31" cm="1">
        <f t="array" ref="C16">IF(B16="",0,IF(COUNT(D16:K16)=0,0,IF(L16&lt;5,SUM(D16:K16),SUM(SMALL(D16:K16,{1;2;3;4;5}))+(M16/10))))</f>
        <v>252</v>
      </c>
      <c r="D16" s="32">
        <v>57</v>
      </c>
      <c r="E16" s="32">
        <v>67</v>
      </c>
      <c r="F16" s="32">
        <v>62</v>
      </c>
      <c r="G16" s="32">
        <v>66</v>
      </c>
      <c r="H16" s="32"/>
      <c r="I16" s="32"/>
      <c r="J16" s="32"/>
      <c r="K16" s="32"/>
      <c r="L16" s="33">
        <f t="shared" si="2"/>
        <v>4</v>
      </c>
      <c r="N16" s="34">
        <f t="shared" si="3"/>
        <v>1</v>
      </c>
      <c r="O16" s="34">
        <f t="shared" si="10"/>
        <v>0</v>
      </c>
      <c r="P16" s="34">
        <f t="shared" si="4"/>
        <v>0</v>
      </c>
      <c r="Q16" s="34">
        <f>IF(N16=0,0,COUNTIF($N$4:N16,1))</f>
        <v>11</v>
      </c>
      <c r="R16" s="34">
        <f>IF(O16=0,0,COUNTIF($O$4:O16,1))</f>
        <v>0</v>
      </c>
      <c r="S16" s="35">
        <f t="shared" si="5"/>
        <v>1</v>
      </c>
      <c r="U16" s="36">
        <f t="shared" ca="1" si="12"/>
        <v>6252.0392005978392</v>
      </c>
      <c r="V16" s="36">
        <f t="shared" ca="1" si="13"/>
        <v>10000</v>
      </c>
      <c r="W16" s="20">
        <f t="shared" ca="1" si="8"/>
        <v>76</v>
      </c>
      <c r="X16" s="20">
        <f t="shared" ca="1" si="9"/>
        <v>50</v>
      </c>
    </row>
    <row r="17" spans="1:24" ht="18" customHeight="1" x14ac:dyDescent="0.3">
      <c r="A17" s="29">
        <v>3</v>
      </c>
      <c r="B17" s="30" t="s">
        <v>37</v>
      </c>
      <c r="C17" s="31" cm="1">
        <f t="array" ref="C17">IF(B17="",0,IF(COUNT(D17:K17)=0,0,IF(L17&lt;5,SUM(D17:K17),SUM(SMALL(D17:K17,{1;2;3;4;5}))+(M17/10))))</f>
        <v>254</v>
      </c>
      <c r="D17" s="32">
        <v>60</v>
      </c>
      <c r="E17" s="32">
        <v>67</v>
      </c>
      <c r="F17" s="32">
        <v>65</v>
      </c>
      <c r="G17" s="32">
        <v>62</v>
      </c>
      <c r="H17" s="32"/>
      <c r="I17" s="32"/>
      <c r="J17" s="32"/>
      <c r="K17" s="32"/>
      <c r="L17" s="33">
        <f t="shared" si="2"/>
        <v>4</v>
      </c>
      <c r="N17" s="34">
        <f t="shared" si="3"/>
        <v>1</v>
      </c>
      <c r="O17" s="34">
        <f t="shared" si="10"/>
        <v>0</v>
      </c>
      <c r="P17" s="34">
        <f t="shared" si="4"/>
        <v>0</v>
      </c>
      <c r="Q17" s="34">
        <f>IF(N17=0,0,COUNTIF($N$4:N17,1))</f>
        <v>12</v>
      </c>
      <c r="R17" s="34">
        <f>IF(O17=0,0,COUNTIF($O$4:O17,1))</f>
        <v>0</v>
      </c>
      <c r="S17" s="35">
        <f t="shared" si="5"/>
        <v>1</v>
      </c>
      <c r="U17" s="36">
        <f t="shared" ca="1" si="12"/>
        <v>6254.7154252640048</v>
      </c>
      <c r="V17" s="36">
        <f t="shared" ca="1" si="13"/>
        <v>10000</v>
      </c>
      <c r="W17" s="20">
        <f t="shared" ca="1" si="8"/>
        <v>94</v>
      </c>
      <c r="X17" s="20">
        <f t="shared" ca="1" si="9"/>
        <v>50</v>
      </c>
    </row>
    <row r="18" spans="1:24" ht="18" customHeight="1" x14ac:dyDescent="0.3">
      <c r="A18" s="29">
        <v>3</v>
      </c>
      <c r="B18" s="30" t="s">
        <v>38</v>
      </c>
      <c r="C18" s="31" cm="1">
        <f t="array" ref="C18">IF(B18="",0,IF(COUNT(D18:K18)=0,0,IF(L18&lt;5,SUM(D18:K18),SUM(SMALL(D18:K18,{1;2;3;4;5}))+(M18/10))))</f>
        <v>189</v>
      </c>
      <c r="D18" s="32"/>
      <c r="E18" s="32">
        <v>61</v>
      </c>
      <c r="F18" s="32">
        <v>62</v>
      </c>
      <c r="G18" s="32">
        <v>66</v>
      </c>
      <c r="H18" s="32"/>
      <c r="I18" s="32"/>
      <c r="J18" s="32"/>
      <c r="K18" s="32"/>
      <c r="L18" s="33">
        <f t="shared" si="2"/>
        <v>3</v>
      </c>
      <c r="N18" s="34">
        <f t="shared" si="3"/>
        <v>1</v>
      </c>
      <c r="O18" s="34">
        <f t="shared" si="10"/>
        <v>0</v>
      </c>
      <c r="P18" s="34">
        <f t="shared" si="4"/>
        <v>0</v>
      </c>
      <c r="Q18" s="34">
        <f>IF(N18=0,0,COUNTIF($N$4:N18,1))</f>
        <v>13</v>
      </c>
      <c r="R18" s="34">
        <f>IF(O18=0,0,COUNTIF($O$4:O18,1))</f>
        <v>0</v>
      </c>
      <c r="S18" s="35">
        <f t="shared" si="5"/>
        <v>1</v>
      </c>
      <c r="U18" s="36">
        <f t="shared" ca="1" si="12"/>
        <v>7189.7914746880251</v>
      </c>
      <c r="V18" s="36">
        <f t="shared" ca="1" si="13"/>
        <v>10000</v>
      </c>
      <c r="W18" s="20">
        <f t="shared" ca="1" si="8"/>
        <v>150</v>
      </c>
      <c r="X18" s="20">
        <f t="shared" ca="1" si="9"/>
        <v>50</v>
      </c>
    </row>
    <row r="19" spans="1:24" ht="18" customHeight="1" x14ac:dyDescent="0.3">
      <c r="A19" s="29">
        <v>3</v>
      </c>
      <c r="B19" s="30" t="s">
        <v>39</v>
      </c>
      <c r="C19" s="31" cm="1">
        <f t="array" ref="C19">IF(B19="",0,IF(COUNT(D19:K19)=0,0,IF(L19&lt;5,SUM(D19:K19),SUM(SMALL(D19:K19,{1;2;3;4;5}))+(M19/10))))</f>
        <v>183</v>
      </c>
      <c r="D19" s="32">
        <v>62</v>
      </c>
      <c r="E19" s="32">
        <v>61</v>
      </c>
      <c r="F19" s="32">
        <v>60</v>
      </c>
      <c r="G19" s="32"/>
      <c r="H19" s="32"/>
      <c r="I19" s="32"/>
      <c r="J19" s="32"/>
      <c r="K19" s="32"/>
      <c r="L19" s="33">
        <f t="shared" si="2"/>
        <v>3</v>
      </c>
      <c r="N19" s="34">
        <f t="shared" si="3"/>
        <v>1</v>
      </c>
      <c r="O19" s="34">
        <f t="shared" si="10"/>
        <v>0</v>
      </c>
      <c r="P19" s="34">
        <f t="shared" si="4"/>
        <v>0</v>
      </c>
      <c r="Q19" s="34">
        <f>IF(N19=0,0,COUNTIF($N$4:N19,1))</f>
        <v>14</v>
      </c>
      <c r="R19" s="34">
        <f>IF(O19=0,0,COUNTIF($O$4:O19,1))</f>
        <v>0</v>
      </c>
      <c r="S19" s="35">
        <f t="shared" si="5"/>
        <v>1</v>
      </c>
      <c r="U19" s="36">
        <f t="shared" ca="1" si="12"/>
        <v>7183.9772691292546</v>
      </c>
      <c r="V19" s="36">
        <f t="shared" ca="1" si="13"/>
        <v>10000</v>
      </c>
      <c r="W19" s="20">
        <f t="shared" ca="1" si="8"/>
        <v>133</v>
      </c>
      <c r="X19" s="20">
        <f t="shared" ca="1" si="9"/>
        <v>50</v>
      </c>
    </row>
    <row r="20" spans="1:24" ht="18" customHeight="1" x14ac:dyDescent="0.3">
      <c r="A20" s="44">
        <v>3</v>
      </c>
      <c r="B20" s="30" t="s">
        <v>40</v>
      </c>
      <c r="C20" s="31" cm="1">
        <f t="array" ref="C20">IF(B20="",0,IF(COUNT(D20:K20)=0,0,IF(L20&lt;5,SUM(D20:K20),SUM(SMALL(D20:K20,{1;2;3;4;5}))+(M20/10))))</f>
        <v>132</v>
      </c>
      <c r="D20" s="32"/>
      <c r="E20" s="38">
        <v>66</v>
      </c>
      <c r="F20" s="38">
        <v>66</v>
      </c>
      <c r="G20" s="38"/>
      <c r="H20" s="38"/>
      <c r="I20" s="38"/>
      <c r="J20" s="38"/>
      <c r="K20" s="38"/>
      <c r="L20" s="33">
        <f t="shared" si="2"/>
        <v>2</v>
      </c>
      <c r="N20" s="34">
        <f t="shared" ref="N20" si="14">IF(AND(ISNUMBER(A20),S20=1,C20&gt;0),1,0)</f>
        <v>1</v>
      </c>
      <c r="O20" s="34">
        <f t="shared" si="10"/>
        <v>0</v>
      </c>
      <c r="P20" s="34">
        <f t="shared" ref="P20" si="15">IF(O20=1,A19,0)</f>
        <v>0</v>
      </c>
      <c r="Q20" s="34">
        <f>IF(N20=0,0,COUNTIF($N$4:N20,1))</f>
        <v>15</v>
      </c>
      <c r="R20" s="34">
        <f>IF(O20=0,0,COUNTIF($O$4:O20,1))</f>
        <v>0</v>
      </c>
      <c r="S20" s="35">
        <v>1</v>
      </c>
      <c r="U20" s="36">
        <f t="shared" ref="U20" ca="1" si="16">IF(AND(ISNUMBER(A20),L20&gt;0,N20=1,S20=1),10000-(L20*1000)+C20+RAND(),10000)</f>
        <v>8132.7061978002639</v>
      </c>
      <c r="V20" s="36">
        <f t="shared" ca="1" si="13"/>
        <v>10000</v>
      </c>
      <c r="W20" s="20">
        <f t="shared" ca="1" si="8"/>
        <v>195</v>
      </c>
      <c r="X20" s="20">
        <f t="shared" ca="1" si="9"/>
        <v>50</v>
      </c>
    </row>
    <row r="21" spans="1:24" ht="18" customHeight="1" thickBot="1" x14ac:dyDescent="0.35">
      <c r="A21" s="44">
        <v>3</v>
      </c>
      <c r="B21" s="45" t="s">
        <v>41</v>
      </c>
      <c r="C21" s="46" cm="1">
        <f t="array" ref="C21">IF(B21="",0,IF(COUNT(D21:K21)=0,0,IF(L21&lt;5,SUM(D21:K21),SUM(SMALL(D21:K21,{1;2;3;4;5}))+(M21/10))))</f>
        <v>236</v>
      </c>
      <c r="D21" s="38">
        <v>60</v>
      </c>
      <c r="E21" s="38">
        <v>58</v>
      </c>
      <c r="F21" s="38">
        <v>58</v>
      </c>
      <c r="G21" s="38">
        <v>60</v>
      </c>
      <c r="H21" s="38"/>
      <c r="I21" s="38"/>
      <c r="J21" s="38"/>
      <c r="K21" s="38"/>
      <c r="L21" s="33">
        <f t="shared" si="2"/>
        <v>4</v>
      </c>
      <c r="N21" s="34">
        <f t="shared" si="3"/>
        <v>1</v>
      </c>
      <c r="O21" s="34">
        <f t="shared" si="10"/>
        <v>0</v>
      </c>
      <c r="P21" s="34">
        <f>IF(O21=1,A19,0)</f>
        <v>0</v>
      </c>
      <c r="Q21" s="34">
        <f>IF(N21=0,0,COUNTIF($N$4:N21,1))</f>
        <v>16</v>
      </c>
      <c r="R21" s="34">
        <f>IF(O21=0,0,COUNTIF($O$4:O21,1))</f>
        <v>0</v>
      </c>
      <c r="S21" s="35">
        <f t="shared" si="5"/>
        <v>1</v>
      </c>
      <c r="U21" s="36">
        <f t="shared" ca="1" si="12"/>
        <v>6236.0243503892389</v>
      </c>
      <c r="V21" s="36">
        <f t="shared" ca="1" si="13"/>
        <v>10000</v>
      </c>
      <c r="W21" s="20">
        <f t="shared" ca="1" si="8"/>
        <v>12</v>
      </c>
      <c r="X21" s="20">
        <f t="shared" ca="1" si="9"/>
        <v>50</v>
      </c>
    </row>
    <row r="22" spans="1:24" ht="18" customHeight="1" thickTop="1" thickBot="1" x14ac:dyDescent="0.35">
      <c r="A22" s="39" t="str">
        <f>"Lið "&amp;A21</f>
        <v>Lið 3</v>
      </c>
      <c r="B22" s="40" t="str">
        <f>IF(B16="","",LEFT(B16,1))&amp;IF(B17="","",LEFT(B17,1))&amp;IF(B18="","",LEFT(B18,1))&amp;IF(B19="","",LEFT(B19,1))&amp;IF(B20="","",LEFT(B20,1))&amp;IF(B21="","",LEFT(B21,1))</f>
        <v>ÁÁEESS</v>
      </c>
      <c r="C22" s="41" cm="1">
        <f t="array" ref="C22">IF(B22="",0,IF(COUNT(D22:K22)=0,0,IF(L22&lt;5,SUM(D22:K22),SUM(SMALL(D22:K22,{1;2;3;4;5}))+(M22/10))))</f>
        <v>475</v>
      </c>
      <c r="D22" s="42">
        <v>116</v>
      </c>
      <c r="E22" s="42">
        <v>122</v>
      </c>
      <c r="F22" s="42">
        <v>118</v>
      </c>
      <c r="G22" s="42">
        <v>119</v>
      </c>
      <c r="H22" s="42"/>
      <c r="I22" s="42"/>
      <c r="J22" s="42"/>
      <c r="K22" s="42"/>
      <c r="L22" s="33">
        <f t="shared" si="2"/>
        <v>4</v>
      </c>
      <c r="N22" s="34">
        <f t="shared" si="3"/>
        <v>0</v>
      </c>
      <c r="O22" s="34">
        <f t="shared" si="10"/>
        <v>1</v>
      </c>
      <c r="P22" s="34">
        <f t="shared" si="4"/>
        <v>3</v>
      </c>
      <c r="Q22" s="34">
        <f>IF(N22=0,0,COUNTIF($N$4:N22,1))</f>
        <v>0</v>
      </c>
      <c r="R22" s="34">
        <f>IF(O22=0,0,COUNTIF($O$4:O22,1))</f>
        <v>3</v>
      </c>
      <c r="S22" s="35">
        <f t="shared" si="5"/>
        <v>1</v>
      </c>
      <c r="U22" s="36">
        <f t="shared" ca="1" si="12"/>
        <v>10000</v>
      </c>
      <c r="V22" s="36">
        <f t="shared" ca="1" si="13"/>
        <v>6475.1890943224143</v>
      </c>
      <c r="W22" s="20">
        <f t="shared" ca="1" si="8"/>
        <v>212</v>
      </c>
      <c r="X22" s="20">
        <f t="shared" ca="1" si="9"/>
        <v>22</v>
      </c>
    </row>
    <row r="23" spans="1:24" ht="18" customHeight="1" thickTop="1" x14ac:dyDescent="0.3">
      <c r="A23" s="29">
        <v>4</v>
      </c>
      <c r="B23" s="30" t="s">
        <v>42</v>
      </c>
      <c r="C23" s="31" cm="1">
        <f t="array" ref="C23">IF(B23="",0,IF(COUNT(D23:K23)=0,0,IF(L23&lt;5,SUM(D23:K23),SUM(SMALL(D23:K23,{1;2;3;4;5}))+(M23/10))))</f>
        <v>253</v>
      </c>
      <c r="D23" s="32">
        <v>58</v>
      </c>
      <c r="E23" s="32">
        <v>68</v>
      </c>
      <c r="F23" s="32">
        <v>64</v>
      </c>
      <c r="G23" s="32">
        <v>63</v>
      </c>
      <c r="H23" s="32"/>
      <c r="I23" s="32"/>
      <c r="J23" s="32"/>
      <c r="K23" s="32"/>
      <c r="L23" s="33">
        <f t="shared" si="2"/>
        <v>4</v>
      </c>
      <c r="N23" s="34">
        <f t="shared" si="3"/>
        <v>1</v>
      </c>
      <c r="O23" s="34">
        <f t="shared" si="10"/>
        <v>0</v>
      </c>
      <c r="P23" s="34">
        <f t="shared" si="4"/>
        <v>0</v>
      </c>
      <c r="Q23" s="34">
        <f>IF(N23=0,0,COUNTIF($N$4:N23,1))</f>
        <v>17</v>
      </c>
      <c r="R23" s="34">
        <f>IF(O23=0,0,COUNTIF($O$4:O23,1))</f>
        <v>0</v>
      </c>
      <c r="S23" s="35">
        <f t="shared" si="5"/>
        <v>1</v>
      </c>
      <c r="U23" s="36">
        <f t="shared" ca="1" si="12"/>
        <v>6253.3527919188955</v>
      </c>
      <c r="V23" s="36">
        <f t="shared" ca="1" si="13"/>
        <v>10000</v>
      </c>
      <c r="W23" s="20">
        <f t="shared" ca="1" si="8"/>
        <v>86</v>
      </c>
      <c r="X23" s="20">
        <f t="shared" ca="1" si="9"/>
        <v>50</v>
      </c>
    </row>
    <row r="24" spans="1:24" ht="18" customHeight="1" x14ac:dyDescent="0.3">
      <c r="A24" s="43">
        <v>4</v>
      </c>
      <c r="B24" s="30" t="s">
        <v>43</v>
      </c>
      <c r="C24" s="31" cm="1">
        <f t="array" ref="C24">IF(B24="",0,IF(COUNT(D24:K24)=0,0,IF(L24&lt;5,SUM(D24:K24),SUM(SMALL(D24:K24,{1;2;3;4;5}))+(M24/10))))</f>
        <v>68</v>
      </c>
      <c r="D24" s="32">
        <v>68</v>
      </c>
      <c r="E24" s="32"/>
      <c r="F24" s="71"/>
      <c r="G24" s="32"/>
      <c r="H24" s="32"/>
      <c r="I24" s="32"/>
      <c r="J24" s="32"/>
      <c r="K24" s="32"/>
      <c r="L24" s="33">
        <f t="shared" si="2"/>
        <v>1</v>
      </c>
      <c r="N24" s="34">
        <f t="shared" si="3"/>
        <v>1</v>
      </c>
      <c r="O24" s="34">
        <f t="shared" si="10"/>
        <v>0</v>
      </c>
      <c r="P24" s="34">
        <f t="shared" si="4"/>
        <v>0</v>
      </c>
      <c r="Q24" s="34">
        <f>IF(N24=0,0,COUNTIF($N$4:N24,1))</f>
        <v>18</v>
      </c>
      <c r="R24" s="34">
        <f>IF(O24=0,0,COUNTIF($O$4:O24,1))</f>
        <v>0</v>
      </c>
      <c r="S24" s="35">
        <f t="shared" si="5"/>
        <v>1</v>
      </c>
      <c r="U24" s="36">
        <f t="shared" ca="1" si="12"/>
        <v>9068.748871861535</v>
      </c>
      <c r="V24" s="36">
        <f t="shared" ca="1" si="13"/>
        <v>10000</v>
      </c>
      <c r="W24" s="20">
        <f t="shared" ca="1" si="8"/>
        <v>209</v>
      </c>
      <c r="X24" s="20">
        <f t="shared" ca="1" si="9"/>
        <v>50</v>
      </c>
    </row>
    <row r="25" spans="1:24" ht="18" customHeight="1" x14ac:dyDescent="0.3">
      <c r="A25" s="29">
        <v>4</v>
      </c>
      <c r="B25" s="30" t="s">
        <v>44</v>
      </c>
      <c r="C25" s="31" cm="1">
        <f t="array" ref="C25">IF(B25="",0,IF(COUNT(D25:K25)=0,0,IF(L25&lt;5,SUM(D25:K25),SUM(SMALL(D25:K25,{1;2;3;4;5}))+(M25/10))))</f>
        <v>235</v>
      </c>
      <c r="D25" s="32">
        <v>55</v>
      </c>
      <c r="E25" s="32">
        <v>57</v>
      </c>
      <c r="F25" s="32">
        <v>55</v>
      </c>
      <c r="G25" s="32">
        <v>68</v>
      </c>
      <c r="H25" s="32"/>
      <c r="I25" s="32"/>
      <c r="J25" s="32"/>
      <c r="K25" s="32"/>
      <c r="L25" s="33">
        <f t="shared" si="2"/>
        <v>4</v>
      </c>
      <c r="N25" s="34">
        <f t="shared" si="3"/>
        <v>1</v>
      </c>
      <c r="O25" s="34">
        <f t="shared" si="10"/>
        <v>0</v>
      </c>
      <c r="P25" s="34">
        <f t="shared" si="4"/>
        <v>0</v>
      </c>
      <c r="Q25" s="34">
        <f>IF(N25=0,0,COUNTIF($N$4:N25,1))</f>
        <v>19</v>
      </c>
      <c r="R25" s="34">
        <f>IF(O25=0,0,COUNTIF($O$4:O25,1))</f>
        <v>0</v>
      </c>
      <c r="S25" s="35">
        <f t="shared" si="5"/>
        <v>1</v>
      </c>
      <c r="U25" s="36">
        <f t="shared" ca="1" si="12"/>
        <v>6235.1302735656127</v>
      </c>
      <c r="V25" s="36">
        <f t="shared" ca="1" si="13"/>
        <v>10000</v>
      </c>
      <c r="W25" s="20">
        <f t="shared" ca="1" si="8"/>
        <v>9</v>
      </c>
      <c r="X25" s="20">
        <f t="shared" ca="1" si="9"/>
        <v>50</v>
      </c>
    </row>
    <row r="26" spans="1:24" ht="18" customHeight="1" x14ac:dyDescent="0.3">
      <c r="A26" s="43">
        <v>4</v>
      </c>
      <c r="B26" s="30" t="s">
        <v>45</v>
      </c>
      <c r="C26" s="31" cm="1">
        <f t="array" ref="C26">IF(B26="",0,IF(COUNT(D26:K26)=0,0,IF(L26&lt;5,SUM(D26:K26),SUM(SMALL(D26:K26,{1;2;3;4;5}))+(M26/10))))</f>
        <v>238</v>
      </c>
      <c r="D26" s="32">
        <v>58</v>
      </c>
      <c r="E26" s="32">
        <v>63</v>
      </c>
      <c r="F26" s="32">
        <v>61</v>
      </c>
      <c r="G26" s="32">
        <v>56</v>
      </c>
      <c r="H26" s="32"/>
      <c r="I26" s="32"/>
      <c r="J26" s="32"/>
      <c r="K26" s="32"/>
      <c r="L26" s="33">
        <f t="shared" si="2"/>
        <v>4</v>
      </c>
      <c r="N26" s="34">
        <f t="shared" si="3"/>
        <v>1</v>
      </c>
      <c r="O26" s="34">
        <f t="shared" si="10"/>
        <v>0</v>
      </c>
      <c r="P26" s="34">
        <f t="shared" si="4"/>
        <v>0</v>
      </c>
      <c r="Q26" s="34">
        <f>IF(N26=0,0,COUNTIF($N$4:N26,1))</f>
        <v>20</v>
      </c>
      <c r="R26" s="34">
        <f>IF(O26=0,0,COUNTIF($O$4:O26,1))</f>
        <v>0</v>
      </c>
      <c r="S26" s="35">
        <f t="shared" si="5"/>
        <v>1</v>
      </c>
      <c r="U26" s="36">
        <f t="shared" ca="1" si="12"/>
        <v>6238.5159824066777</v>
      </c>
      <c r="V26" s="36">
        <f t="shared" ca="1" si="13"/>
        <v>10000</v>
      </c>
      <c r="W26" s="20">
        <f t="shared" ca="1" si="8"/>
        <v>21</v>
      </c>
      <c r="X26" s="20">
        <f t="shared" ca="1" si="9"/>
        <v>50</v>
      </c>
    </row>
    <row r="27" spans="1:24" ht="18" customHeight="1" thickBot="1" x14ac:dyDescent="0.35">
      <c r="A27" s="37">
        <v>4</v>
      </c>
      <c r="B27" s="47" t="s">
        <v>46</v>
      </c>
      <c r="C27" s="31" cm="1">
        <f t="array" ref="C27">IF(B27="",0,IF(COUNT(D27:K27)=0,0,IF(L27&lt;5,SUM(D27:K27),SUM(SMALL(D27:K27,{1;2;3;4;5}))+(M27/10))))</f>
        <v>236</v>
      </c>
      <c r="D27" s="32">
        <v>54</v>
      </c>
      <c r="E27" s="38">
        <v>62</v>
      </c>
      <c r="F27" s="38">
        <v>65</v>
      </c>
      <c r="G27" s="38">
        <v>55</v>
      </c>
      <c r="H27" s="32"/>
      <c r="I27" s="38"/>
      <c r="J27" s="38"/>
      <c r="K27" s="38"/>
      <c r="L27" s="33">
        <f t="shared" si="2"/>
        <v>4</v>
      </c>
      <c r="N27" s="34">
        <f t="shared" si="3"/>
        <v>1</v>
      </c>
      <c r="O27" s="34">
        <f t="shared" si="10"/>
        <v>0</v>
      </c>
      <c r="P27" s="34">
        <f t="shared" si="4"/>
        <v>0</v>
      </c>
      <c r="Q27" s="34">
        <f>IF(N27=0,0,COUNTIF($N$4:N27,1))</f>
        <v>21</v>
      </c>
      <c r="R27" s="34">
        <f>IF(O27=0,0,COUNTIF($O$4:O27,1))</f>
        <v>0</v>
      </c>
      <c r="S27" s="35">
        <f t="shared" si="5"/>
        <v>1</v>
      </c>
      <c r="U27" s="36">
        <f t="shared" ca="1" si="12"/>
        <v>6236.9889223771761</v>
      </c>
      <c r="V27" s="36">
        <f t="shared" ca="1" si="13"/>
        <v>10000</v>
      </c>
      <c r="W27" s="20">
        <f t="shared" ca="1" si="8"/>
        <v>17</v>
      </c>
      <c r="X27" s="20">
        <f t="shared" ca="1" si="9"/>
        <v>50</v>
      </c>
    </row>
    <row r="28" spans="1:24" ht="18" customHeight="1" thickTop="1" thickBot="1" x14ac:dyDescent="0.35">
      <c r="A28" s="39" t="str">
        <f>"Lið "&amp;A27</f>
        <v>Lið 4</v>
      </c>
      <c r="B28" s="40" t="str">
        <f>IF(B23="","",LEFT(B23,1))&amp;IF(B24="","",LEFT(B24,1))&amp;IF(B25="","",LEFT(B25,1))&amp;IF(B26="","",LEFT(B26,1))&amp;IF(B27="","",LEFT(B27,1))</f>
        <v>GIJKR</v>
      </c>
      <c r="C28" s="41" cm="1">
        <f t="array" ref="C28">IF(B28="",0,IF(COUNT(D28:K28)=0,0,IF(L28&lt;5,SUM(D28:K28),SUM(SMALL(D28:K28,{1;2;3;4;5}))+(M28/10))))</f>
        <v>445</v>
      </c>
      <c r="D28" s="42">
        <v>107</v>
      </c>
      <c r="E28" s="42">
        <v>112</v>
      </c>
      <c r="F28" s="42">
        <v>115</v>
      </c>
      <c r="G28" s="42">
        <v>111</v>
      </c>
      <c r="H28" s="42"/>
      <c r="I28" s="42"/>
      <c r="J28" s="42"/>
      <c r="K28" s="42"/>
      <c r="L28" s="33">
        <f t="shared" si="2"/>
        <v>4</v>
      </c>
      <c r="N28" s="34">
        <f t="shared" si="3"/>
        <v>0</v>
      </c>
      <c r="O28" s="34">
        <f t="shared" si="10"/>
        <v>1</v>
      </c>
      <c r="P28" s="34">
        <f t="shared" si="4"/>
        <v>4</v>
      </c>
      <c r="Q28" s="34">
        <f>IF(N28=0,0,COUNTIF($N$4:N28,1))</f>
        <v>0</v>
      </c>
      <c r="R28" s="34">
        <f>IF(O28=0,0,COUNTIF($O$4:O28,1))</f>
        <v>4</v>
      </c>
      <c r="S28" s="35">
        <f t="shared" si="5"/>
        <v>1</v>
      </c>
      <c r="U28" s="36">
        <f t="shared" ca="1" si="12"/>
        <v>10000</v>
      </c>
      <c r="V28" s="36">
        <f t="shared" ca="1" si="13"/>
        <v>6445.7521330797181</v>
      </c>
      <c r="W28" s="20">
        <f t="shared" ca="1" si="8"/>
        <v>212</v>
      </c>
      <c r="X28" s="20">
        <f t="shared" ca="1" si="9"/>
        <v>1</v>
      </c>
    </row>
    <row r="29" spans="1:24" ht="18" customHeight="1" thickTop="1" x14ac:dyDescent="0.3">
      <c r="A29" s="29">
        <v>5</v>
      </c>
      <c r="B29" s="30" t="s">
        <v>47</v>
      </c>
      <c r="C29" s="31" cm="1">
        <f t="array" ref="C29">IF(B29="",0,IF(COUNT(D29:K29)=0,0,IF(L29&lt;5,SUM(D29:K29),SUM(SMALL(D29:K29,{1;2;3;4;5}))+(M29/10))))</f>
        <v>237</v>
      </c>
      <c r="D29" s="32">
        <v>54</v>
      </c>
      <c r="E29" s="32">
        <v>63</v>
      </c>
      <c r="F29" s="32">
        <v>59</v>
      </c>
      <c r="G29" s="32">
        <v>61</v>
      </c>
      <c r="H29" s="32"/>
      <c r="I29" s="32"/>
      <c r="J29" s="32"/>
      <c r="K29" s="32"/>
      <c r="L29" s="33">
        <f t="shared" si="2"/>
        <v>4</v>
      </c>
      <c r="N29" s="34">
        <f t="shared" si="3"/>
        <v>1</v>
      </c>
      <c r="O29" s="34">
        <f t="shared" si="10"/>
        <v>0</v>
      </c>
      <c r="P29" s="34">
        <f t="shared" si="4"/>
        <v>0</v>
      </c>
      <c r="Q29" s="34">
        <f>IF(N29=0,0,COUNTIF($N$4:N29,1))</f>
        <v>22</v>
      </c>
      <c r="R29" s="34">
        <f>IF(O29=0,0,COUNTIF($O$4:O29,1))</f>
        <v>0</v>
      </c>
      <c r="S29" s="35">
        <f t="shared" si="5"/>
        <v>1</v>
      </c>
      <c r="U29" s="36">
        <f t="shared" ca="1" si="12"/>
        <v>6237.768480776077</v>
      </c>
      <c r="V29" s="36">
        <f t="shared" ca="1" si="13"/>
        <v>10000</v>
      </c>
      <c r="W29" s="20">
        <f t="shared" ca="1" si="8"/>
        <v>20</v>
      </c>
      <c r="X29" s="20">
        <f t="shared" ca="1" si="9"/>
        <v>50</v>
      </c>
    </row>
    <row r="30" spans="1:24" ht="18" customHeight="1" x14ac:dyDescent="0.3">
      <c r="A30" s="29">
        <v>5</v>
      </c>
      <c r="B30" s="30" t="s">
        <v>48</v>
      </c>
      <c r="C30" s="31" cm="1">
        <f t="array" ref="C30">IF(B30="",0,IF(COUNT(D30:K30)=0,0,IF(L30&lt;5,SUM(D30:K30),SUM(SMALL(D30:K30,{1;2;3;4;5}))+(M30/10))))</f>
        <v>246</v>
      </c>
      <c r="D30" s="32">
        <v>61</v>
      </c>
      <c r="E30" s="32">
        <v>61</v>
      </c>
      <c r="F30" s="32">
        <v>62</v>
      </c>
      <c r="G30" s="32">
        <v>62</v>
      </c>
      <c r="H30" s="32"/>
      <c r="I30" s="32"/>
      <c r="J30" s="32"/>
      <c r="K30" s="32"/>
      <c r="L30" s="33">
        <f t="shared" si="2"/>
        <v>4</v>
      </c>
      <c r="N30" s="34">
        <f t="shared" si="3"/>
        <v>1</v>
      </c>
      <c r="O30" s="34">
        <f t="shared" si="10"/>
        <v>0</v>
      </c>
      <c r="P30" s="34">
        <f t="shared" si="4"/>
        <v>0</v>
      </c>
      <c r="Q30" s="34">
        <f>IF(N30=0,0,COUNTIF($N$4:N30,1))</f>
        <v>23</v>
      </c>
      <c r="R30" s="34">
        <f>IF(O30=0,0,COUNTIF($O$4:O30,1))</f>
        <v>0</v>
      </c>
      <c r="S30" s="35">
        <f t="shared" si="5"/>
        <v>1</v>
      </c>
      <c r="U30" s="36">
        <f t="shared" ca="1" si="12"/>
        <v>6246.6221963987846</v>
      </c>
      <c r="V30" s="36">
        <f t="shared" ca="1" si="13"/>
        <v>10000</v>
      </c>
      <c r="W30" s="20">
        <f t="shared" ca="1" si="8"/>
        <v>60</v>
      </c>
      <c r="X30" s="20">
        <f t="shared" ca="1" si="9"/>
        <v>50</v>
      </c>
    </row>
    <row r="31" spans="1:24" ht="18" customHeight="1" x14ac:dyDescent="0.3">
      <c r="A31" s="29">
        <v>5</v>
      </c>
      <c r="B31" s="30" t="s">
        <v>49</v>
      </c>
      <c r="C31" s="31" cm="1">
        <f t="array" ref="C31">IF(B31="",0,IF(COUNT(D31:K31)=0,0,IF(L31&lt;5,SUM(D31:K31),SUM(SMALL(D31:K31,{1;2;3;4;5}))+(M31/10))))</f>
        <v>175</v>
      </c>
      <c r="D31" s="32"/>
      <c r="E31" s="32">
        <v>59</v>
      </c>
      <c r="F31" s="32">
        <v>58</v>
      </c>
      <c r="G31" s="32">
        <v>58</v>
      </c>
      <c r="H31" s="32"/>
      <c r="I31" s="32"/>
      <c r="J31" s="32"/>
      <c r="K31" s="32"/>
      <c r="L31" s="33">
        <f t="shared" si="2"/>
        <v>3</v>
      </c>
      <c r="N31" s="34">
        <f t="shared" si="3"/>
        <v>1</v>
      </c>
      <c r="O31" s="34">
        <f t="shared" si="10"/>
        <v>0</v>
      </c>
      <c r="P31" s="34">
        <f t="shared" si="4"/>
        <v>0</v>
      </c>
      <c r="Q31" s="34">
        <f>IF(N31=0,0,COUNTIF($N$4:N31,1))</f>
        <v>24</v>
      </c>
      <c r="R31" s="34">
        <f>IF(O31=0,0,COUNTIF($O$4:O31,1))</f>
        <v>0</v>
      </c>
      <c r="S31" s="35">
        <f t="shared" si="5"/>
        <v>1</v>
      </c>
      <c r="U31" s="36">
        <f t="shared" ca="1" si="12"/>
        <v>7175.716822704584</v>
      </c>
      <c r="V31" s="36">
        <f t="shared" ca="1" si="13"/>
        <v>10000</v>
      </c>
      <c r="W31" s="20">
        <f t="shared" ca="1" si="8"/>
        <v>122</v>
      </c>
      <c r="X31" s="20">
        <f t="shared" ca="1" si="9"/>
        <v>50</v>
      </c>
    </row>
    <row r="32" spans="1:24" ht="18" customHeight="1" thickBot="1" x14ac:dyDescent="0.35">
      <c r="A32" s="29">
        <v>5</v>
      </c>
      <c r="B32" s="30" t="s">
        <v>50</v>
      </c>
      <c r="C32" s="31" cm="1">
        <f t="array" ref="C32">IF(B32="",0,IF(COUNT(D32:K32)=0,0,IF(L32&lt;5,SUM(D32:K32),SUM(SMALL(D32:K32,{1;2;3;4;5}))+(M32/10))))</f>
        <v>260</v>
      </c>
      <c r="D32" s="32">
        <v>62</v>
      </c>
      <c r="E32" s="32">
        <v>64</v>
      </c>
      <c r="F32" s="32">
        <v>67</v>
      </c>
      <c r="G32" s="32">
        <v>67</v>
      </c>
      <c r="H32" s="32"/>
      <c r="I32" s="32"/>
      <c r="J32" s="32"/>
      <c r="K32" s="32"/>
      <c r="L32" s="33">
        <f t="shared" si="2"/>
        <v>4</v>
      </c>
      <c r="N32" s="34">
        <f t="shared" si="3"/>
        <v>1</v>
      </c>
      <c r="O32" s="34">
        <f t="shared" si="10"/>
        <v>0</v>
      </c>
      <c r="P32" s="34">
        <f t="shared" si="4"/>
        <v>0</v>
      </c>
      <c r="Q32" s="34">
        <f>IF(N32=0,0,COUNTIF($N$4:N32,1))</f>
        <v>25</v>
      </c>
      <c r="R32" s="34">
        <f>IF(O32=0,0,COUNTIF($O$4:O32,1))</f>
        <v>0</v>
      </c>
      <c r="S32" s="35">
        <f t="shared" si="5"/>
        <v>1</v>
      </c>
      <c r="U32" s="36">
        <f t="shared" ca="1" si="12"/>
        <v>6260.2829941545706</v>
      </c>
      <c r="V32" s="36">
        <f t="shared" ca="1" si="13"/>
        <v>10000</v>
      </c>
      <c r="W32" s="20">
        <f t="shared" ca="1" si="8"/>
        <v>110</v>
      </c>
      <c r="X32" s="20">
        <f t="shared" ca="1" si="9"/>
        <v>50</v>
      </c>
    </row>
    <row r="33" spans="1:24" ht="18" hidden="1" customHeight="1" thickBot="1" x14ac:dyDescent="0.35">
      <c r="A33" s="44">
        <v>5</v>
      </c>
      <c r="B33" s="45"/>
      <c r="C33" s="46" cm="1">
        <f t="array" ref="C33">IF(B33="",0,IF(COUNT(D33:K33)=0,0,IF(L33&lt;5,SUM(D33:K33),SUM(SMALL(D33:K33,{1;2;3;4;5}))+(M33/10))))</f>
        <v>0</v>
      </c>
      <c r="D33" s="38"/>
      <c r="E33" s="38"/>
      <c r="F33" s="38"/>
      <c r="G33" s="38"/>
      <c r="H33" s="38"/>
      <c r="I33" s="38"/>
      <c r="J33" s="38"/>
      <c r="K33" s="38"/>
      <c r="L33" s="33">
        <f>MIN(COUNT(D33:K33),6)</f>
        <v>0</v>
      </c>
      <c r="N33" s="34">
        <f t="shared" si="3"/>
        <v>0</v>
      </c>
      <c r="O33" s="34">
        <f t="shared" si="10"/>
        <v>0</v>
      </c>
      <c r="P33" s="34">
        <f t="shared" si="4"/>
        <v>0</v>
      </c>
      <c r="Q33" s="34">
        <f>IF(N33=0,0,COUNTIF($N$4:N33,1))</f>
        <v>0</v>
      </c>
      <c r="R33" s="34">
        <f>IF(O33=0,0,COUNTIF($O$4:O33,1))</f>
        <v>0</v>
      </c>
      <c r="S33" s="35">
        <f t="shared" si="5"/>
        <v>0</v>
      </c>
      <c r="U33" s="36">
        <f t="shared" ca="1" si="12"/>
        <v>10000</v>
      </c>
      <c r="V33" s="36">
        <f t="shared" ca="1" si="13"/>
        <v>10000</v>
      </c>
      <c r="W33" s="20">
        <f t="shared" ca="1" si="8"/>
        <v>212</v>
      </c>
      <c r="X33" s="20">
        <f t="shared" ca="1" si="9"/>
        <v>50</v>
      </c>
    </row>
    <row r="34" spans="1:24" ht="18" customHeight="1" thickTop="1" thickBot="1" x14ac:dyDescent="0.35">
      <c r="A34" s="39" t="str">
        <f>"Lið "&amp;A33</f>
        <v>Lið 5</v>
      </c>
      <c r="B34" s="40" t="str">
        <f>IF(B29="","",LEFT(B29,1))&amp;IF(B30="","",LEFT(B30,1))&amp;IF(B31="","",LEFT(B31,1))&amp;IF(B32="","",LEFT(B32,1))&amp;IF(B33="","",LEFT(B33,1))</f>
        <v>GGRR</v>
      </c>
      <c r="C34" s="41" cm="1">
        <f t="array" ref="C34">IF(B34="",0,IF(COUNT(D34:K34)=0,0,IF(L34&lt;5,SUM(D34:K34),SUM(SMALL(D34:K34,{1;2;3;4;5}))+(M34/10))))</f>
        <v>462</v>
      </c>
      <c r="D34" s="42">
        <v>113</v>
      </c>
      <c r="E34" s="42">
        <v>117</v>
      </c>
      <c r="F34" s="42">
        <v>115</v>
      </c>
      <c r="G34" s="42">
        <v>117</v>
      </c>
      <c r="H34" s="42"/>
      <c r="I34" s="42"/>
      <c r="J34" s="42"/>
      <c r="K34" s="42"/>
      <c r="L34" s="33">
        <f t="shared" si="2"/>
        <v>4</v>
      </c>
      <c r="N34" s="34">
        <f t="shared" si="3"/>
        <v>0</v>
      </c>
      <c r="O34" s="34">
        <f t="shared" si="10"/>
        <v>1</v>
      </c>
      <c r="P34" s="34">
        <f t="shared" si="4"/>
        <v>5</v>
      </c>
      <c r="Q34" s="34">
        <f>IF(N34=0,0,COUNTIF($N$4:N34,1))</f>
        <v>0</v>
      </c>
      <c r="R34" s="34">
        <f>IF(O34=0,0,COUNTIF($O$4:O34,1))</f>
        <v>5</v>
      </c>
      <c r="S34" s="35">
        <f t="shared" si="5"/>
        <v>1</v>
      </c>
      <c r="U34" s="36">
        <f t="shared" ca="1" si="12"/>
        <v>10000</v>
      </c>
      <c r="V34" s="36">
        <f t="shared" ca="1" si="13"/>
        <v>6462.6688213118041</v>
      </c>
      <c r="W34" s="20">
        <f t="shared" ca="1" si="8"/>
        <v>212</v>
      </c>
      <c r="X34" s="20">
        <f t="shared" ca="1" si="9"/>
        <v>11</v>
      </c>
    </row>
    <row r="35" spans="1:24" ht="18" customHeight="1" thickTop="1" x14ac:dyDescent="0.3">
      <c r="A35" s="43">
        <v>6</v>
      </c>
      <c r="B35" s="30" t="s">
        <v>51</v>
      </c>
      <c r="C35" s="31" cm="1">
        <f t="array" ref="C35">IF(B35="",0,IF(COUNT(D35:K35)=0,0,IF(L35&lt;5,SUM(D35:K35),SUM(SMALL(D35:K35,{1;2;3;4;5}))+(M35/10))))</f>
        <v>231</v>
      </c>
      <c r="D35" s="32">
        <v>56</v>
      </c>
      <c r="E35" s="32">
        <v>57</v>
      </c>
      <c r="F35" s="32">
        <v>63</v>
      </c>
      <c r="G35" s="32">
        <v>55</v>
      </c>
      <c r="H35" s="32"/>
      <c r="I35" s="32"/>
      <c r="J35" s="32"/>
      <c r="K35" s="32"/>
      <c r="L35" s="33">
        <f t="shared" si="2"/>
        <v>4</v>
      </c>
      <c r="N35" s="34">
        <f t="shared" si="3"/>
        <v>1</v>
      </c>
      <c r="O35" s="34">
        <f t="shared" si="10"/>
        <v>0</v>
      </c>
      <c r="P35" s="34">
        <f t="shared" si="4"/>
        <v>0</v>
      </c>
      <c r="Q35" s="34">
        <f>IF(N35=0,0,COUNTIF($N$4:N35,1))</f>
        <v>26</v>
      </c>
      <c r="R35" s="34">
        <f>IF(O35=0,0,COUNTIF($O$4:O35,1))</f>
        <v>0</v>
      </c>
      <c r="S35" s="35">
        <f t="shared" si="5"/>
        <v>1</v>
      </c>
      <c r="U35" s="36">
        <f t="shared" ca="1" si="12"/>
        <v>6231.5743166081829</v>
      </c>
      <c r="V35" s="36">
        <f t="shared" ca="1" si="13"/>
        <v>10000</v>
      </c>
      <c r="W35" s="20">
        <f t="shared" ca="1" si="8"/>
        <v>4</v>
      </c>
      <c r="X35" s="20">
        <f t="shared" ca="1" si="9"/>
        <v>50</v>
      </c>
    </row>
    <row r="36" spans="1:24" ht="18" customHeight="1" x14ac:dyDescent="0.3">
      <c r="A36" s="29">
        <v>6</v>
      </c>
      <c r="B36" s="30" t="s">
        <v>52</v>
      </c>
      <c r="C36" s="31" cm="1">
        <f t="array" ref="C36">IF(B36="",0,IF(COUNT(D36:K36)=0,0,IF(L36&lt;5,SUM(D36:K36),SUM(SMALL(D36:K36,{1;2;3;4;5}))+(M36/10))))</f>
        <v>241</v>
      </c>
      <c r="D36" s="32">
        <v>58</v>
      </c>
      <c r="E36" s="32">
        <v>61</v>
      </c>
      <c r="F36" s="32">
        <v>62</v>
      </c>
      <c r="G36" s="32">
        <v>60</v>
      </c>
      <c r="H36" s="32"/>
      <c r="I36" s="32"/>
      <c r="J36" s="32"/>
      <c r="K36" s="32"/>
      <c r="L36" s="33">
        <f t="shared" si="2"/>
        <v>4</v>
      </c>
      <c r="N36" s="34">
        <f t="shared" si="3"/>
        <v>1</v>
      </c>
      <c r="O36" s="34">
        <f t="shared" si="10"/>
        <v>0</v>
      </c>
      <c r="P36" s="34">
        <f t="shared" si="4"/>
        <v>0</v>
      </c>
      <c r="Q36" s="34">
        <f>IF(N36=0,0,COUNTIF($N$4:N36,1))</f>
        <v>27</v>
      </c>
      <c r="R36" s="34">
        <f>IF(O36=0,0,COUNTIF($O$4:O36,1))</f>
        <v>0</v>
      </c>
      <c r="S36" s="35">
        <f t="shared" si="5"/>
        <v>1</v>
      </c>
      <c r="U36" s="36">
        <f t="shared" ca="1" si="12"/>
        <v>6241.9671815987076</v>
      </c>
      <c r="V36" s="36">
        <f t="shared" ca="1" si="13"/>
        <v>10000</v>
      </c>
      <c r="W36" s="20">
        <f t="shared" ca="1" si="8"/>
        <v>34</v>
      </c>
      <c r="X36" s="20">
        <f t="shared" ca="1" si="9"/>
        <v>50</v>
      </c>
    </row>
    <row r="37" spans="1:24" ht="18" customHeight="1" x14ac:dyDescent="0.3">
      <c r="A37" s="29">
        <v>6</v>
      </c>
      <c r="B37" s="30" t="s">
        <v>53</v>
      </c>
      <c r="C37" s="31" cm="1">
        <f t="array" ref="C37">IF(B37="",0,IF(COUNT(D37:K37)=0,0,IF(L37&lt;5,SUM(D37:K37),SUM(SMALL(D37:K37,{1;2;3;4;5}))+(M37/10))))</f>
        <v>242</v>
      </c>
      <c r="D37" s="32">
        <v>58</v>
      </c>
      <c r="E37" s="32">
        <v>62</v>
      </c>
      <c r="F37" s="32">
        <v>61</v>
      </c>
      <c r="G37" s="32">
        <v>61</v>
      </c>
      <c r="H37" s="32"/>
      <c r="I37" s="32"/>
      <c r="J37" s="32"/>
      <c r="K37" s="32"/>
      <c r="L37" s="33">
        <f t="shared" si="2"/>
        <v>4</v>
      </c>
      <c r="N37" s="34">
        <f t="shared" ref="N37:N69" si="17">IF(AND(ISNUMBER(A37),S37=1,C37&gt;0),1,0)</f>
        <v>1</v>
      </c>
      <c r="O37" s="34">
        <f t="shared" si="10"/>
        <v>0</v>
      </c>
      <c r="P37" s="34">
        <f t="shared" ref="P37:P69" si="18">IF(O37=1,A36,0)</f>
        <v>0</v>
      </c>
      <c r="Q37" s="34">
        <f>IF(N37=0,0,COUNTIF($N$4:N37,1))</f>
        <v>28</v>
      </c>
      <c r="R37" s="34">
        <f>IF(O37=0,0,COUNTIF($O$4:O37,1))</f>
        <v>0</v>
      </c>
      <c r="S37" s="35">
        <f t="shared" si="5"/>
        <v>1</v>
      </c>
      <c r="U37" s="36">
        <f t="shared" ca="1" si="12"/>
        <v>6242.9745727180452</v>
      </c>
      <c r="V37" s="36">
        <f t="shared" ca="1" si="13"/>
        <v>10000</v>
      </c>
      <c r="W37" s="20">
        <f t="shared" ca="1" si="8"/>
        <v>42</v>
      </c>
      <c r="X37" s="20">
        <f t="shared" ca="1" si="9"/>
        <v>50</v>
      </c>
    </row>
    <row r="38" spans="1:24" ht="18" customHeight="1" x14ac:dyDescent="0.3">
      <c r="A38" s="29">
        <v>6</v>
      </c>
      <c r="B38" s="30" t="s">
        <v>54</v>
      </c>
      <c r="C38" s="31" cm="1">
        <f t="array" ref="C38">IF(B38="",0,IF(COUNT(D38:K38)=0,0,IF(L38&lt;5,SUM(D38:K38),SUM(SMALL(D38:K38,{1;2;3;4;5}))+(M38/10))))</f>
        <v>242</v>
      </c>
      <c r="D38" s="32">
        <v>58</v>
      </c>
      <c r="E38" s="32">
        <v>62</v>
      </c>
      <c r="F38" s="32">
        <v>64</v>
      </c>
      <c r="G38" s="32">
        <v>58</v>
      </c>
      <c r="H38" s="32"/>
      <c r="I38" s="32"/>
      <c r="J38" s="32"/>
      <c r="K38" s="32"/>
      <c r="L38" s="33">
        <f t="shared" si="2"/>
        <v>4</v>
      </c>
      <c r="N38" s="34">
        <f t="shared" si="17"/>
        <v>1</v>
      </c>
      <c r="O38" s="34">
        <f t="shared" si="10"/>
        <v>0</v>
      </c>
      <c r="P38" s="34">
        <f t="shared" si="18"/>
        <v>0</v>
      </c>
      <c r="Q38" s="34">
        <f>IF(N38=0,0,COUNTIF($N$4:N38,1))</f>
        <v>29</v>
      </c>
      <c r="R38" s="34">
        <f>IF(O38=0,0,COUNTIF($O$4:O38,1))</f>
        <v>0</v>
      </c>
      <c r="S38" s="35">
        <f t="shared" si="5"/>
        <v>1</v>
      </c>
      <c r="U38" s="36">
        <f t="shared" ca="1" si="12"/>
        <v>6242.6296216259134</v>
      </c>
      <c r="V38" s="36">
        <f t="shared" ca="1" si="13"/>
        <v>10000</v>
      </c>
      <c r="W38" s="20">
        <f t="shared" ca="1" si="8"/>
        <v>41</v>
      </c>
      <c r="X38" s="20">
        <f t="shared" ca="1" si="9"/>
        <v>50</v>
      </c>
    </row>
    <row r="39" spans="1:24" ht="18" customHeight="1" thickBot="1" x14ac:dyDescent="0.35">
      <c r="A39" s="44">
        <v>6</v>
      </c>
      <c r="B39" s="45" t="s">
        <v>55</v>
      </c>
      <c r="C39" s="46" cm="1">
        <f t="array" ref="C39">IF(B39="",0,IF(COUNT(D39:K39)=0,0,IF(L39&lt;5,SUM(D39:K39),SUM(SMALL(D39:K39,{1;2;3;4;5}))+(M39/10))))</f>
        <v>183</v>
      </c>
      <c r="D39" s="38"/>
      <c r="E39" s="38">
        <v>58</v>
      </c>
      <c r="F39" s="38">
        <v>60</v>
      </c>
      <c r="G39" s="38">
        <v>65</v>
      </c>
      <c r="H39" s="38"/>
      <c r="I39" s="38"/>
      <c r="J39" s="38"/>
      <c r="K39" s="38"/>
      <c r="L39" s="33">
        <f>MIN(COUNT(D39:K39),6)</f>
        <v>3</v>
      </c>
      <c r="N39" s="34">
        <f t="shared" si="17"/>
        <v>1</v>
      </c>
      <c r="O39" s="34">
        <f t="shared" si="10"/>
        <v>0</v>
      </c>
      <c r="P39" s="34">
        <f t="shared" si="18"/>
        <v>0</v>
      </c>
      <c r="Q39" s="34">
        <f>IF(N39=0,0,COUNTIF($N$4:N39,1))</f>
        <v>30</v>
      </c>
      <c r="R39" s="34">
        <f>IF(O39=0,0,COUNTIF($O$4:O39,1))</f>
        <v>0</v>
      </c>
      <c r="S39" s="35">
        <f t="shared" si="5"/>
        <v>1</v>
      </c>
      <c r="U39" s="36">
        <f t="shared" ca="1" si="12"/>
        <v>7183.9517794111562</v>
      </c>
      <c r="V39" s="36">
        <f t="shared" ca="1" si="13"/>
        <v>10000</v>
      </c>
      <c r="W39" s="20">
        <f t="shared" ca="1" si="8"/>
        <v>132</v>
      </c>
      <c r="X39" s="20">
        <f t="shared" ca="1" si="9"/>
        <v>50</v>
      </c>
    </row>
    <row r="40" spans="1:24" ht="18" customHeight="1" thickTop="1" thickBot="1" x14ac:dyDescent="0.35">
      <c r="A40" s="39" t="str">
        <f>"Lið "&amp;A39</f>
        <v>Lið 6</v>
      </c>
      <c r="B40" s="40" t="str">
        <f>IF(B35="","",LEFT(B35,1))&amp;IF(B36="","",LEFT(B36,1))&amp;IF(B37="","",LEFT(B37,1))&amp;IF(B38="","",LEFT(B38,1))&amp;IF(B39="","",LEFT(B39,1))</f>
        <v>EEHÓÞ</v>
      </c>
      <c r="C40" s="41" cm="1">
        <f t="array" ref="C40">IF(B40="",0,IF(COUNT(D40:K40)=0,0,IF(L40&lt;5,SUM(D40:K40),SUM(SMALL(D40:K40,{1;2;3;4;5}))+(M40/10))))</f>
        <v>457</v>
      </c>
      <c r="D40" s="42">
        <v>108</v>
      </c>
      <c r="E40" s="42">
        <v>117</v>
      </c>
      <c r="F40" s="42">
        <v>121</v>
      </c>
      <c r="G40" s="42">
        <v>111</v>
      </c>
      <c r="H40" s="42"/>
      <c r="I40" s="42"/>
      <c r="J40" s="42"/>
      <c r="K40" s="42"/>
      <c r="L40" s="33">
        <f t="shared" si="2"/>
        <v>4</v>
      </c>
      <c r="N40" s="34">
        <f t="shared" si="17"/>
        <v>0</v>
      </c>
      <c r="O40" s="34">
        <f t="shared" si="10"/>
        <v>1</v>
      </c>
      <c r="P40" s="34">
        <f t="shared" si="18"/>
        <v>6</v>
      </c>
      <c r="Q40" s="34">
        <f>IF(N40=0,0,COUNTIF($N$4:N40,1))</f>
        <v>0</v>
      </c>
      <c r="R40" s="34">
        <f>IF(O40=0,0,COUNTIF($O$4:O40,1))</f>
        <v>6</v>
      </c>
      <c r="S40" s="35">
        <f t="shared" si="5"/>
        <v>1</v>
      </c>
      <c r="U40" s="36">
        <f t="shared" ca="1" si="12"/>
        <v>10000</v>
      </c>
      <c r="V40" s="36">
        <f t="shared" ca="1" si="13"/>
        <v>6457.8013059906443</v>
      </c>
      <c r="W40" s="20">
        <f t="shared" ca="1" si="8"/>
        <v>212</v>
      </c>
      <c r="X40" s="20">
        <f t="shared" ca="1" si="9"/>
        <v>5</v>
      </c>
    </row>
    <row r="41" spans="1:24" ht="18" customHeight="1" thickTop="1" x14ac:dyDescent="0.3">
      <c r="A41" s="29">
        <v>7</v>
      </c>
      <c r="B41" s="30" t="s">
        <v>56</v>
      </c>
      <c r="C41" s="31" cm="1">
        <f t="array" ref="C41">IF(B41="",0,IF(COUNT(D41:K41)=0,0,IF(L41&lt;5,SUM(D41:K41),SUM(SMALL(D41:K41,{1;2;3;4;5}))+(M41/10))))</f>
        <v>245</v>
      </c>
      <c r="D41" s="32">
        <v>63</v>
      </c>
      <c r="E41" s="32">
        <v>61</v>
      </c>
      <c r="F41" s="32">
        <v>63</v>
      </c>
      <c r="G41" s="32">
        <v>58</v>
      </c>
      <c r="H41" s="32"/>
      <c r="I41" s="32"/>
      <c r="J41" s="32"/>
      <c r="K41" s="32"/>
      <c r="L41" s="33">
        <f t="shared" si="2"/>
        <v>4</v>
      </c>
      <c r="N41" s="34">
        <f t="shared" si="17"/>
        <v>1</v>
      </c>
      <c r="O41" s="34">
        <f t="shared" si="10"/>
        <v>0</v>
      </c>
      <c r="P41" s="34">
        <f t="shared" si="18"/>
        <v>0</v>
      </c>
      <c r="Q41" s="34">
        <f>IF(N41=0,0,COUNTIF($N$4:N41,1))</f>
        <v>31</v>
      </c>
      <c r="R41" s="34">
        <f>IF(O41=0,0,COUNTIF($O$4:O41,1))</f>
        <v>0</v>
      </c>
      <c r="S41" s="35">
        <f t="shared" si="5"/>
        <v>1</v>
      </c>
      <c r="U41" s="36">
        <f t="shared" ca="1" si="12"/>
        <v>6245.5134934563266</v>
      </c>
      <c r="V41" s="36">
        <f t="shared" ca="1" si="13"/>
        <v>10000</v>
      </c>
      <c r="W41" s="20">
        <f t="shared" ca="1" si="8"/>
        <v>54</v>
      </c>
      <c r="X41" s="20">
        <f t="shared" ca="1" si="9"/>
        <v>50</v>
      </c>
    </row>
    <row r="42" spans="1:24" ht="18" customHeight="1" x14ac:dyDescent="0.3">
      <c r="A42" s="29">
        <v>7</v>
      </c>
      <c r="B42" s="30" t="s">
        <v>57</v>
      </c>
      <c r="C42" s="31" cm="1">
        <f t="array" ref="C42">IF(B42="",0,IF(COUNT(D42:K42)=0,0,IF(L42&lt;5,SUM(D42:K42),SUM(SMALL(D42:K42,{1;2;3;4;5}))+(M42/10))))</f>
        <v>168</v>
      </c>
      <c r="D42" s="32">
        <v>57</v>
      </c>
      <c r="E42" s="32">
        <v>58</v>
      </c>
      <c r="F42" s="32"/>
      <c r="G42" s="32">
        <v>53</v>
      </c>
      <c r="H42" s="32"/>
      <c r="I42" s="32"/>
      <c r="J42" s="32"/>
      <c r="K42" s="32"/>
      <c r="L42" s="33">
        <f t="shared" si="2"/>
        <v>3</v>
      </c>
      <c r="N42" s="34">
        <f t="shared" si="17"/>
        <v>1</v>
      </c>
      <c r="O42" s="34">
        <f t="shared" si="10"/>
        <v>0</v>
      </c>
      <c r="P42" s="34">
        <f t="shared" si="18"/>
        <v>0</v>
      </c>
      <c r="Q42" s="34">
        <f>IF(N42=0,0,COUNTIF($N$4:N42,1))</f>
        <v>32</v>
      </c>
      <c r="R42" s="34">
        <f>IF(O42=0,0,COUNTIF($O$4:O42,1))</f>
        <v>0</v>
      </c>
      <c r="S42" s="35">
        <f t="shared" si="5"/>
        <v>1</v>
      </c>
      <c r="U42" s="36">
        <f t="shared" ca="1" si="12"/>
        <v>7168.6833532513056</v>
      </c>
      <c r="V42" s="36">
        <f t="shared" ca="1" si="13"/>
        <v>10000</v>
      </c>
      <c r="W42" s="20">
        <f t="shared" ca="1" si="8"/>
        <v>117</v>
      </c>
      <c r="X42" s="20">
        <f t="shared" ca="1" si="9"/>
        <v>50</v>
      </c>
    </row>
    <row r="43" spans="1:24" ht="18" customHeight="1" x14ac:dyDescent="0.3">
      <c r="A43" s="29">
        <v>7</v>
      </c>
      <c r="B43" s="30" t="s">
        <v>58</v>
      </c>
      <c r="C43" s="31" cm="1">
        <f t="array" ref="C43">IF(B43="",0,IF(COUNT(D43:K43)=0,0,IF(L43&lt;5,SUM(D43:K43),SUM(SMALL(D43:K43,{1;2;3;4;5}))+(M43/10))))</f>
        <v>242</v>
      </c>
      <c r="D43" s="32">
        <v>60</v>
      </c>
      <c r="E43" s="32">
        <v>57</v>
      </c>
      <c r="F43" s="32">
        <v>60</v>
      </c>
      <c r="G43" s="32">
        <v>65</v>
      </c>
      <c r="H43" s="32"/>
      <c r="I43" s="32"/>
      <c r="J43" s="32"/>
      <c r="K43" s="32"/>
      <c r="L43" s="33">
        <f t="shared" si="2"/>
        <v>4</v>
      </c>
      <c r="N43" s="34">
        <f t="shared" si="17"/>
        <v>1</v>
      </c>
      <c r="O43" s="34">
        <f t="shared" si="10"/>
        <v>0</v>
      </c>
      <c r="P43" s="34">
        <f t="shared" si="18"/>
        <v>0</v>
      </c>
      <c r="Q43" s="34">
        <f>IF(N43=0,0,COUNTIF($N$4:N43,1))</f>
        <v>33</v>
      </c>
      <c r="R43" s="34">
        <f>IF(O43=0,0,COUNTIF($O$4:O43,1))</f>
        <v>0</v>
      </c>
      <c r="S43" s="35">
        <f t="shared" si="5"/>
        <v>1</v>
      </c>
      <c r="U43" s="36">
        <f t="shared" ca="1" si="12"/>
        <v>6242.3578842093702</v>
      </c>
      <c r="V43" s="36">
        <f t="shared" ca="1" si="13"/>
        <v>10000</v>
      </c>
      <c r="W43" s="20">
        <f t="shared" ca="1" si="8"/>
        <v>38</v>
      </c>
      <c r="X43" s="20">
        <f t="shared" ca="1" si="9"/>
        <v>50</v>
      </c>
    </row>
    <row r="44" spans="1:24" ht="18" customHeight="1" x14ac:dyDescent="0.3">
      <c r="A44" s="29">
        <v>7</v>
      </c>
      <c r="B44" s="20" t="s">
        <v>59</v>
      </c>
      <c r="C44" s="31" cm="1">
        <f t="array" ref="C44">IF(B44="",0,IF(COUNT(D44:K44)=0,0,IF(L44&lt;5,SUM(D44:K44),SUM(SMALL(D44:K44,{1;2;3;4;5}))+(M44/10))))</f>
        <v>64</v>
      </c>
      <c r="D44" s="32">
        <v>64</v>
      </c>
      <c r="E44" s="32"/>
      <c r="F44" s="32"/>
      <c r="G44" s="32"/>
      <c r="H44" s="32"/>
      <c r="I44" s="32"/>
      <c r="J44" s="32"/>
      <c r="K44" s="32"/>
      <c r="L44" s="33">
        <f t="shared" si="2"/>
        <v>1</v>
      </c>
      <c r="N44" s="34">
        <f t="shared" si="17"/>
        <v>1</v>
      </c>
      <c r="O44" s="34">
        <f t="shared" si="10"/>
        <v>0</v>
      </c>
      <c r="P44" s="34">
        <f t="shared" si="18"/>
        <v>0</v>
      </c>
      <c r="Q44" s="34">
        <f>IF(N44=0,0,COUNTIF($N$4:N44,1))</f>
        <v>34</v>
      </c>
      <c r="R44" s="34">
        <f>IF(O44=0,0,COUNTIF($O$4:O44,1))</f>
        <v>0</v>
      </c>
      <c r="S44" s="35">
        <f t="shared" si="5"/>
        <v>1</v>
      </c>
      <c r="U44" s="36">
        <f t="shared" ca="1" si="12"/>
        <v>9064.3960080372108</v>
      </c>
      <c r="V44" s="36">
        <f t="shared" ca="1" si="13"/>
        <v>10000</v>
      </c>
      <c r="W44" s="20">
        <f t="shared" ca="1" si="8"/>
        <v>207</v>
      </c>
      <c r="X44" s="20">
        <f t="shared" ca="1" si="9"/>
        <v>50</v>
      </c>
    </row>
    <row r="45" spans="1:24" ht="18" customHeight="1" thickBot="1" x14ac:dyDescent="0.35">
      <c r="A45" s="44">
        <v>7</v>
      </c>
      <c r="B45" s="45" t="s">
        <v>60</v>
      </c>
      <c r="C45" s="46" cm="1">
        <f t="array" ref="C45">IF(B45="",0,IF(COUNT(D45:K45)=0,0,IF(L45&lt;5,SUM(D45:K45),SUM(SMALL(D45:K45,{1;2;3;4;5}))+(M45/10))))</f>
        <v>188</v>
      </c>
      <c r="D45" s="38"/>
      <c r="E45" s="38">
        <v>68</v>
      </c>
      <c r="F45" s="38">
        <v>62</v>
      </c>
      <c r="G45" s="38">
        <v>58</v>
      </c>
      <c r="H45" s="38"/>
      <c r="I45" s="38"/>
      <c r="J45" s="38"/>
      <c r="K45" s="38"/>
      <c r="L45" s="33">
        <f>MIN(COUNT(D45:K45),6)</f>
        <v>3</v>
      </c>
      <c r="N45" s="34">
        <f t="shared" si="17"/>
        <v>1</v>
      </c>
      <c r="O45" s="34">
        <f t="shared" si="10"/>
        <v>0</v>
      </c>
      <c r="P45" s="34">
        <f t="shared" si="18"/>
        <v>0</v>
      </c>
      <c r="Q45" s="34">
        <f>IF(N45=0,0,COUNTIF($N$4:N45,1))</f>
        <v>35</v>
      </c>
      <c r="R45" s="34">
        <f>IF(O45=0,0,COUNTIF($O$4:O45,1))</f>
        <v>0</v>
      </c>
      <c r="S45" s="35">
        <f t="shared" si="5"/>
        <v>1</v>
      </c>
      <c r="U45" s="36">
        <f t="shared" ca="1" si="12"/>
        <v>7188.1112620542044</v>
      </c>
      <c r="V45" s="36">
        <f t="shared" ca="1" si="13"/>
        <v>10000</v>
      </c>
      <c r="W45" s="20">
        <f t="shared" ca="1" si="8"/>
        <v>144</v>
      </c>
      <c r="X45" s="20">
        <f t="shared" ca="1" si="9"/>
        <v>50</v>
      </c>
    </row>
    <row r="46" spans="1:24" ht="18" customHeight="1" thickTop="1" thickBot="1" x14ac:dyDescent="0.35">
      <c r="A46" s="39" t="str">
        <f>"Lið "&amp;A45</f>
        <v>Lið 7</v>
      </c>
      <c r="B46" s="40" t="str">
        <f>IF(B41="","",LEFT(B41,1))&amp;IF(B42="","",LEFT(B42,1))&amp;IF(B43="","",LEFT(B43,1))&amp;IF(B44="","",LEFT(B44,1))&amp;IF(B45="","",LEFT(B45,1))</f>
        <v>ÁÁSÞJ</v>
      </c>
      <c r="C46" s="41" cm="1">
        <f t="array" ref="C46">IF(B46="",0,IF(COUNT(D46:K46)=0,0,IF(L46&lt;5,SUM(D46:K46),SUM(SMALL(D46:K46,{1;2;3;4;5}))+(M46/10))))</f>
        <v>459</v>
      </c>
      <c r="D46" s="42">
        <v>117</v>
      </c>
      <c r="E46" s="42">
        <v>113</v>
      </c>
      <c r="F46" s="42">
        <v>121</v>
      </c>
      <c r="G46" s="42">
        <v>108</v>
      </c>
      <c r="H46" s="42"/>
      <c r="I46" s="42"/>
      <c r="J46" s="42"/>
      <c r="K46" s="42"/>
      <c r="L46" s="33">
        <f t="shared" si="2"/>
        <v>4</v>
      </c>
      <c r="N46" s="34">
        <f t="shared" si="17"/>
        <v>0</v>
      </c>
      <c r="O46" s="34">
        <f t="shared" si="10"/>
        <v>1</v>
      </c>
      <c r="P46" s="34">
        <f t="shared" si="18"/>
        <v>7</v>
      </c>
      <c r="Q46" s="34">
        <f>IF(N46=0,0,COUNTIF($N$4:N46,1))</f>
        <v>0</v>
      </c>
      <c r="R46" s="34">
        <f>IF(O46=0,0,COUNTIF($O$4:O46,1))</f>
        <v>7</v>
      </c>
      <c r="S46" s="35">
        <f t="shared" si="5"/>
        <v>1</v>
      </c>
      <c r="U46" s="36">
        <f t="shared" ca="1" si="12"/>
        <v>10000</v>
      </c>
      <c r="V46" s="36">
        <f t="shared" ca="1" si="13"/>
        <v>6459.6410576486624</v>
      </c>
      <c r="W46" s="20">
        <f t="shared" ca="1" si="8"/>
        <v>212</v>
      </c>
      <c r="X46" s="20">
        <f t="shared" ca="1" si="9"/>
        <v>6</v>
      </c>
    </row>
    <row r="47" spans="1:24" ht="18" customHeight="1" thickTop="1" x14ac:dyDescent="0.3">
      <c r="A47" s="29">
        <v>8</v>
      </c>
      <c r="B47" s="30" t="s">
        <v>61</v>
      </c>
      <c r="C47" s="31" cm="1">
        <f t="array" ref="C47">IF(B47="",0,IF(COUNT(D47:K47)=0,0,IF(L47&lt;5,SUM(D47:K47),SUM(SMALL(D47:K47,{1;2;3;4;5}))+(M47/10))))</f>
        <v>256</v>
      </c>
      <c r="D47" s="32">
        <v>64</v>
      </c>
      <c r="E47" s="32">
        <v>68</v>
      </c>
      <c r="F47" s="32">
        <v>62</v>
      </c>
      <c r="G47" s="32">
        <v>62</v>
      </c>
      <c r="H47" s="32"/>
      <c r="I47" s="32"/>
      <c r="J47" s="32"/>
      <c r="K47" s="32"/>
      <c r="L47" s="33">
        <f t="shared" si="2"/>
        <v>4</v>
      </c>
      <c r="N47" s="34">
        <f t="shared" si="17"/>
        <v>1</v>
      </c>
      <c r="O47" s="34">
        <f t="shared" si="10"/>
        <v>0</v>
      </c>
      <c r="P47" s="34">
        <f t="shared" si="18"/>
        <v>0</v>
      </c>
      <c r="Q47" s="34">
        <f>IF(N47=0,0,COUNTIF($N$4:N47,1))</f>
        <v>36</v>
      </c>
      <c r="R47" s="34">
        <f>IF(O47=0,0,COUNTIF($O$4:O47,1))</f>
        <v>0</v>
      </c>
      <c r="S47" s="35">
        <f t="shared" si="5"/>
        <v>1</v>
      </c>
      <c r="U47" s="36">
        <f t="shared" ca="1" si="12"/>
        <v>6256.2321794724567</v>
      </c>
      <c r="V47" s="36">
        <f t="shared" ca="1" si="13"/>
        <v>10000</v>
      </c>
      <c r="W47" s="20">
        <f t="shared" ca="1" si="8"/>
        <v>99</v>
      </c>
      <c r="X47" s="20">
        <f t="shared" ca="1" si="9"/>
        <v>50</v>
      </c>
    </row>
    <row r="48" spans="1:24" ht="18" customHeight="1" x14ac:dyDescent="0.3">
      <c r="A48" s="29">
        <v>8</v>
      </c>
      <c r="B48" s="30" t="s">
        <v>62</v>
      </c>
      <c r="C48" s="31" cm="1">
        <f t="array" ref="C48">IF(B48="",0,IF(COUNT(D48:K48)=0,0,IF(L48&lt;5,SUM(D48:K48),SUM(SMALL(D48:K48,{1;2;3;4;5}))+(M48/10))))</f>
        <v>249</v>
      </c>
      <c r="D48" s="32">
        <v>64</v>
      </c>
      <c r="E48" s="32">
        <v>62</v>
      </c>
      <c r="F48" s="32">
        <v>62</v>
      </c>
      <c r="G48" s="32">
        <v>61</v>
      </c>
      <c r="H48" s="32"/>
      <c r="I48" s="32"/>
      <c r="J48" s="32"/>
      <c r="K48" s="32"/>
      <c r="L48" s="33">
        <f t="shared" si="2"/>
        <v>4</v>
      </c>
      <c r="N48" s="34">
        <f t="shared" si="17"/>
        <v>1</v>
      </c>
      <c r="O48" s="34">
        <f t="shared" si="10"/>
        <v>0</v>
      </c>
      <c r="P48" s="34">
        <f t="shared" si="18"/>
        <v>0</v>
      </c>
      <c r="Q48" s="34">
        <f>IF(N48=0,0,COUNTIF($N$4:N48,1))</f>
        <v>37</v>
      </c>
      <c r="R48" s="34">
        <f>IF(O48=0,0,COUNTIF($O$4:O48,1))</f>
        <v>0</v>
      </c>
      <c r="S48" s="35">
        <f t="shared" si="5"/>
        <v>1</v>
      </c>
      <c r="U48" s="36">
        <f t="shared" ca="1" si="12"/>
        <v>6249.7553718856598</v>
      </c>
      <c r="V48" s="36">
        <f t="shared" ca="1" si="13"/>
        <v>10000</v>
      </c>
      <c r="W48" s="20">
        <f t="shared" ca="1" si="8"/>
        <v>68</v>
      </c>
      <c r="X48" s="20">
        <f t="shared" ca="1" si="9"/>
        <v>50</v>
      </c>
    </row>
    <row r="49" spans="1:24" ht="18" customHeight="1" x14ac:dyDescent="0.3">
      <c r="A49" s="29">
        <v>8</v>
      </c>
      <c r="B49" s="30" t="s">
        <v>63</v>
      </c>
      <c r="C49" s="31" cm="1">
        <f t="array" ref="C49">IF(B49="",0,IF(COUNT(D49:K49)=0,0,IF(L49&lt;5,SUM(D49:K49),SUM(SMALL(D49:K49,{1;2;3;4;5}))+(M49/10))))</f>
        <v>242</v>
      </c>
      <c r="D49" s="32">
        <v>62</v>
      </c>
      <c r="E49" s="32">
        <v>62</v>
      </c>
      <c r="F49" s="32">
        <v>58</v>
      </c>
      <c r="G49" s="32">
        <v>60</v>
      </c>
      <c r="H49" s="32"/>
      <c r="I49" s="32"/>
      <c r="J49" s="32"/>
      <c r="K49" s="32"/>
      <c r="L49" s="33">
        <f t="shared" si="2"/>
        <v>4</v>
      </c>
      <c r="N49" s="34">
        <f t="shared" si="17"/>
        <v>1</v>
      </c>
      <c r="O49" s="34">
        <f t="shared" si="10"/>
        <v>0</v>
      </c>
      <c r="P49" s="34">
        <f t="shared" si="18"/>
        <v>0</v>
      </c>
      <c r="Q49" s="34">
        <f>IF(N49=0,0,COUNTIF($N$4:N49,1))</f>
        <v>38</v>
      </c>
      <c r="R49" s="34">
        <f>IF(O49=0,0,COUNTIF($O$4:O49,1))</f>
        <v>0</v>
      </c>
      <c r="S49" s="35">
        <f t="shared" si="5"/>
        <v>1</v>
      </c>
      <c r="U49" s="36">
        <f t="shared" ca="1" si="12"/>
        <v>6242.0357266271567</v>
      </c>
      <c r="V49" s="36">
        <f t="shared" ca="1" si="13"/>
        <v>10000</v>
      </c>
      <c r="W49" s="20">
        <f t="shared" ca="1" si="8"/>
        <v>35</v>
      </c>
      <c r="X49" s="20">
        <f t="shared" ca="1" si="9"/>
        <v>50</v>
      </c>
    </row>
    <row r="50" spans="1:24" ht="18" customHeight="1" x14ac:dyDescent="0.3">
      <c r="A50" s="29">
        <v>8</v>
      </c>
      <c r="B50" s="30" t="s">
        <v>64</v>
      </c>
      <c r="C50" s="31" cm="1">
        <f t="array" ref="C50">IF(B50="",0,IF(COUNT(D50:K50)=0,0,IF(L50&lt;5,SUM(D50:K50),SUM(SMALL(D50:K50,{1;2;3;4;5}))+(M50/10))))</f>
        <v>190</v>
      </c>
      <c r="D50" s="32">
        <v>64</v>
      </c>
      <c r="E50" s="32">
        <v>61</v>
      </c>
      <c r="F50" s="32"/>
      <c r="G50" s="32">
        <v>65</v>
      </c>
      <c r="H50" s="32"/>
      <c r="I50" s="32"/>
      <c r="J50" s="32"/>
      <c r="K50" s="32"/>
      <c r="L50" s="33">
        <f t="shared" ref="L50" si="19">MIN(COUNT(D50:K50),5)</f>
        <v>3</v>
      </c>
      <c r="N50" s="34">
        <f t="shared" ref="N50" si="20">IF(AND(ISNUMBER(A50),S50=1,C50&gt;0),1,0)</f>
        <v>1</v>
      </c>
      <c r="O50" s="34">
        <f t="shared" ref="O50" si="21">IF(AND(ISTEXT(A50),S50=1,C50&gt;100),1,0)</f>
        <v>0</v>
      </c>
      <c r="P50" s="34">
        <f>IF(O50=1,A48,0)</f>
        <v>0</v>
      </c>
      <c r="Q50" s="34">
        <f>IF(N50=0,0,COUNTIF($N$4:N50,1))</f>
        <v>39</v>
      </c>
      <c r="R50" s="34">
        <f>IF(O50=0,0,COUNTIF($O$4:O50,1))</f>
        <v>0</v>
      </c>
      <c r="S50" s="35">
        <f t="shared" ref="S50" si="22">IF(B50="",0,1)</f>
        <v>1</v>
      </c>
      <c r="U50" s="36">
        <f t="shared" ref="U50" ca="1" si="23">IF(AND(ISNUMBER(A50),L50&gt;0,N50=1,S50=1),10000-(L50*1000)+C50+RAND(),10000)</f>
        <v>7190.6478645515072</v>
      </c>
      <c r="V50" s="36">
        <f t="shared" ca="1" si="13"/>
        <v>10000</v>
      </c>
      <c r="W50" s="20">
        <f t="shared" ca="1" si="8"/>
        <v>151</v>
      </c>
      <c r="X50" s="20">
        <f t="shared" ca="1" si="9"/>
        <v>50</v>
      </c>
    </row>
    <row r="51" spans="1:24" ht="18" customHeight="1" x14ac:dyDescent="0.3">
      <c r="A51" s="29">
        <v>8</v>
      </c>
      <c r="B51" s="30" t="s">
        <v>65</v>
      </c>
      <c r="C51" s="31" cm="1">
        <f t="array" ref="C51">IF(B51="",0,IF(COUNT(D51:K51)=0,0,IF(L51&lt;5,SUM(D51:K51),SUM(SMALL(D51:K51,{1;2;3;4;5}))+(M51/10))))</f>
        <v>64</v>
      </c>
      <c r="D51" s="32"/>
      <c r="E51" s="32">
        <v>64</v>
      </c>
      <c r="F51" s="32"/>
      <c r="G51" s="32"/>
      <c r="H51" s="32"/>
      <c r="I51" s="32"/>
      <c r="J51" s="32"/>
      <c r="K51" s="32"/>
      <c r="L51" s="33">
        <f t="shared" si="2"/>
        <v>1</v>
      </c>
      <c r="N51" s="34">
        <f t="shared" si="17"/>
        <v>1</v>
      </c>
      <c r="O51" s="34">
        <f t="shared" si="10"/>
        <v>0</v>
      </c>
      <c r="P51" s="34">
        <f>IF(O51=1,A49,0)</f>
        <v>0</v>
      </c>
      <c r="Q51" s="34">
        <f>IF(N51=0,0,COUNTIF($N$4:N51,1))</f>
        <v>40</v>
      </c>
      <c r="R51" s="34">
        <f>IF(O51=0,0,COUNTIF($O$4:O51,1))</f>
        <v>0</v>
      </c>
      <c r="S51" s="35">
        <f t="shared" si="5"/>
        <v>1</v>
      </c>
      <c r="U51" s="36">
        <f t="shared" ca="1" si="12"/>
        <v>9064.3627814917563</v>
      </c>
      <c r="V51" s="36">
        <f t="shared" ca="1" si="13"/>
        <v>10000</v>
      </c>
      <c r="W51" s="20">
        <f t="shared" ca="1" si="8"/>
        <v>206</v>
      </c>
      <c r="X51" s="20">
        <f t="shared" ca="1" si="9"/>
        <v>50</v>
      </c>
    </row>
    <row r="52" spans="1:24" ht="18" customHeight="1" thickBot="1" x14ac:dyDescent="0.35">
      <c r="A52" s="44">
        <v>8</v>
      </c>
      <c r="B52" s="45" t="s">
        <v>66</v>
      </c>
      <c r="C52" s="46" cm="1">
        <f t="array" ref="C52">IF(B52="",0,IF(COUNT(D52:K52)=0,0,IF(L52&lt;5,SUM(D52:K52),SUM(SMALL(D52:K52,{1;2;3;4;5}))+(M52/10))))</f>
        <v>252</v>
      </c>
      <c r="D52" s="38">
        <v>65</v>
      </c>
      <c r="E52" s="38">
        <v>61</v>
      </c>
      <c r="F52" s="38">
        <v>64</v>
      </c>
      <c r="G52" s="38">
        <v>62</v>
      </c>
      <c r="H52" s="38"/>
      <c r="I52" s="38"/>
      <c r="J52" s="38"/>
      <c r="K52" s="38"/>
      <c r="L52" s="33">
        <f t="shared" si="2"/>
        <v>4</v>
      </c>
      <c r="N52" s="34">
        <f t="shared" si="17"/>
        <v>1</v>
      </c>
      <c r="O52" s="34">
        <f t="shared" si="10"/>
        <v>0</v>
      </c>
      <c r="P52" s="34">
        <f t="shared" si="18"/>
        <v>0</v>
      </c>
      <c r="Q52" s="34">
        <f>IF(N52=0,0,COUNTIF($N$4:N52,1))</f>
        <v>41</v>
      </c>
      <c r="R52" s="34">
        <f>IF(O52=0,0,COUNTIF($O$4:O52,1))</f>
        <v>0</v>
      </c>
      <c r="S52" s="35">
        <f t="shared" si="5"/>
        <v>1</v>
      </c>
      <c r="U52" s="36">
        <f t="shared" ca="1" si="12"/>
        <v>6252.2450869600789</v>
      </c>
      <c r="V52" s="36">
        <f t="shared" ca="1" si="13"/>
        <v>10000</v>
      </c>
      <c r="W52" s="20">
        <f t="shared" ca="1" si="8"/>
        <v>79</v>
      </c>
      <c r="X52" s="20">
        <f t="shared" ca="1" si="9"/>
        <v>50</v>
      </c>
    </row>
    <row r="53" spans="1:24" ht="18" customHeight="1" thickTop="1" thickBot="1" x14ac:dyDescent="0.35">
      <c r="A53" s="39" t="str">
        <f>"Lið "&amp;A52</f>
        <v>Lið 8</v>
      </c>
      <c r="B53" s="40" t="str">
        <f>IF(B47="","",LEFT(B47,1))&amp;IF(B48="","",LEFT(B48,1))&amp;IF(B49="","",LEFT(B49,1))&amp;IF(B51="","",LEFT(B51,1))&amp;IF(B52="","",LEFT(B52,1))</f>
        <v>ÁDEPS</v>
      </c>
      <c r="C53" s="41" cm="1">
        <f t="array" ref="C53">IF(B53="",0,IF(COUNT(D53:K53)=0,0,IF(L53&lt;5,SUM(D53:K53),SUM(SMALL(D53:K53,{1;2;3;4;5}))+(M53/10))))</f>
        <v>480</v>
      </c>
      <c r="D53" s="42">
        <v>125</v>
      </c>
      <c r="E53" s="42">
        <v>120</v>
      </c>
      <c r="F53" s="42">
        <v>117</v>
      </c>
      <c r="G53" s="42">
        <v>118</v>
      </c>
      <c r="H53" s="42"/>
      <c r="I53" s="42"/>
      <c r="J53" s="42"/>
      <c r="K53" s="42"/>
      <c r="L53" s="33">
        <f t="shared" si="2"/>
        <v>4</v>
      </c>
      <c r="N53" s="34">
        <f t="shared" si="17"/>
        <v>0</v>
      </c>
      <c r="O53" s="34">
        <f t="shared" si="10"/>
        <v>1</v>
      </c>
      <c r="P53" s="34">
        <f t="shared" si="18"/>
        <v>8</v>
      </c>
      <c r="Q53" s="34">
        <f>IF(N53=0,0,COUNTIF($N$4:N53,1))</f>
        <v>0</v>
      </c>
      <c r="R53" s="34">
        <f>IF(O53=0,0,COUNTIF($O$4:O53,1))</f>
        <v>8</v>
      </c>
      <c r="S53" s="35">
        <f t="shared" si="5"/>
        <v>1</v>
      </c>
      <c r="U53" s="36">
        <f t="shared" ca="1" si="12"/>
        <v>10000</v>
      </c>
      <c r="V53" s="36">
        <f t="shared" ca="1" si="13"/>
        <v>6480.2914102980194</v>
      </c>
      <c r="W53" s="20">
        <f t="shared" ca="1" si="8"/>
        <v>212</v>
      </c>
      <c r="X53" s="20">
        <f t="shared" ca="1" si="9"/>
        <v>27</v>
      </c>
    </row>
    <row r="54" spans="1:24" ht="18" customHeight="1" thickTop="1" x14ac:dyDescent="0.3">
      <c r="A54" s="43">
        <v>9</v>
      </c>
      <c r="B54" s="30" t="s">
        <v>67</v>
      </c>
      <c r="C54" s="31" cm="1">
        <f t="array" ref="C54">IF(B54="",0,IF(COUNT(D54:K54)=0,0,IF(L54&lt;5,SUM(D54:K54),SUM(SMALL(D54:K54,{1;2;3;4;5}))+(M54/10))))</f>
        <v>184</v>
      </c>
      <c r="D54" s="32">
        <v>63</v>
      </c>
      <c r="E54" s="32">
        <v>64</v>
      </c>
      <c r="F54" s="32">
        <v>57</v>
      </c>
      <c r="G54" s="32"/>
      <c r="H54" s="32"/>
      <c r="I54" s="32"/>
      <c r="J54" s="32"/>
      <c r="K54" s="32"/>
      <c r="L54" s="33">
        <f t="shared" si="2"/>
        <v>3</v>
      </c>
      <c r="N54" s="34">
        <f t="shared" si="17"/>
        <v>1</v>
      </c>
      <c r="O54" s="34">
        <f t="shared" si="10"/>
        <v>0</v>
      </c>
      <c r="P54" s="34">
        <f t="shared" si="18"/>
        <v>0</v>
      </c>
      <c r="Q54" s="34">
        <f>IF(N54=0,0,COUNTIF($N$4:N54,1))</f>
        <v>42</v>
      </c>
      <c r="R54" s="34">
        <f>IF(O54=0,0,COUNTIF($O$4:O54,1))</f>
        <v>0</v>
      </c>
      <c r="S54" s="35">
        <f t="shared" si="5"/>
        <v>1</v>
      </c>
      <c r="U54" s="36">
        <f t="shared" ca="1" si="12"/>
        <v>7184.9095167064806</v>
      </c>
      <c r="V54" s="36">
        <f t="shared" ca="1" si="13"/>
        <v>10000</v>
      </c>
      <c r="W54" s="20">
        <f t="shared" ca="1" si="8"/>
        <v>137</v>
      </c>
      <c r="X54" s="20">
        <f t="shared" ca="1" si="9"/>
        <v>50</v>
      </c>
    </row>
    <row r="55" spans="1:24" ht="18" customHeight="1" x14ac:dyDescent="0.3">
      <c r="A55" s="43">
        <v>9</v>
      </c>
      <c r="B55" s="30" t="s">
        <v>68</v>
      </c>
      <c r="C55" s="31" cm="1">
        <f t="array" ref="C55">IF(B55="",0,IF(COUNT(D55:K55)=0,0,IF(L55&lt;5,SUM(D55:K55),SUM(SMALL(D55:K55,{1;2;3;4;5}))+(M55/10))))</f>
        <v>236</v>
      </c>
      <c r="D55" s="32">
        <v>57</v>
      </c>
      <c r="E55" s="32">
        <v>58</v>
      </c>
      <c r="F55" s="32">
        <v>64</v>
      </c>
      <c r="G55" s="32">
        <v>57</v>
      </c>
      <c r="H55" s="32"/>
      <c r="I55" s="32"/>
      <c r="J55" s="32"/>
      <c r="K55" s="32"/>
      <c r="L55" s="33">
        <f t="shared" si="2"/>
        <v>4</v>
      </c>
      <c r="N55" s="34">
        <f t="shared" si="17"/>
        <v>1</v>
      </c>
      <c r="O55" s="34">
        <f t="shared" si="10"/>
        <v>0</v>
      </c>
      <c r="P55" s="34">
        <f t="shared" si="18"/>
        <v>0</v>
      </c>
      <c r="Q55" s="34">
        <f>IF(N55=0,0,COUNTIF($N$4:N55,1))</f>
        <v>43</v>
      </c>
      <c r="R55" s="34">
        <f>IF(O55=0,0,COUNTIF($O$4:O55,1))</f>
        <v>0</v>
      </c>
      <c r="S55" s="35">
        <f t="shared" si="5"/>
        <v>1</v>
      </c>
      <c r="U55" s="36">
        <f t="shared" ca="1" si="12"/>
        <v>6236.1730387106718</v>
      </c>
      <c r="V55" s="36">
        <f t="shared" ca="1" si="13"/>
        <v>10000</v>
      </c>
      <c r="W55" s="20">
        <f t="shared" ca="1" si="8"/>
        <v>13</v>
      </c>
      <c r="X55" s="20">
        <f t="shared" ca="1" si="9"/>
        <v>50</v>
      </c>
    </row>
    <row r="56" spans="1:24" ht="18" customHeight="1" x14ac:dyDescent="0.3">
      <c r="A56" s="29">
        <v>9</v>
      </c>
      <c r="B56" s="30" t="s">
        <v>69</v>
      </c>
      <c r="C56" s="31" cm="1">
        <f t="array" ref="C56">IF(B56="",0,IF(COUNT(D56:K56)=0,0,IF(L56&lt;5,SUM(D56:K56),SUM(SMALL(D56:K56,{1;2;3;4;5}))+(M56/10))))</f>
        <v>180</v>
      </c>
      <c r="D56" s="32">
        <v>56</v>
      </c>
      <c r="E56" s="32">
        <v>64</v>
      </c>
      <c r="F56" s="32"/>
      <c r="G56" s="32">
        <v>60</v>
      </c>
      <c r="H56" s="32"/>
      <c r="I56" s="32"/>
      <c r="J56" s="32"/>
      <c r="K56" s="32"/>
      <c r="L56" s="33">
        <f t="shared" si="2"/>
        <v>3</v>
      </c>
      <c r="N56" s="34">
        <f t="shared" si="17"/>
        <v>1</v>
      </c>
      <c r="O56" s="34">
        <f t="shared" si="10"/>
        <v>0</v>
      </c>
      <c r="P56" s="34">
        <f t="shared" si="18"/>
        <v>0</v>
      </c>
      <c r="Q56" s="34">
        <f>IF(N56=0,0,COUNTIF($N$4:N56,1))</f>
        <v>44</v>
      </c>
      <c r="R56" s="34">
        <f>IF(O56=0,0,COUNTIF($O$4:O56,1))</f>
        <v>0</v>
      </c>
      <c r="S56" s="35">
        <f t="shared" si="5"/>
        <v>1</v>
      </c>
      <c r="U56" s="36">
        <f t="shared" ca="1" si="12"/>
        <v>7180.9608422671863</v>
      </c>
      <c r="V56" s="36">
        <f t="shared" ca="1" si="13"/>
        <v>10000</v>
      </c>
      <c r="W56" s="20">
        <f t="shared" ca="1" si="8"/>
        <v>125</v>
      </c>
      <c r="X56" s="20">
        <f t="shared" ca="1" si="9"/>
        <v>50</v>
      </c>
    </row>
    <row r="57" spans="1:24" ht="18" customHeight="1" x14ac:dyDescent="0.3">
      <c r="A57" s="29">
        <v>9</v>
      </c>
      <c r="B57" s="30" t="s">
        <v>70</v>
      </c>
      <c r="C57" s="31" cm="1">
        <f t="array" ref="C57">IF(B57="",0,IF(COUNT(D57:K57)=0,0,IF(L57&lt;5,SUM(D57:K57),SUM(SMALL(D57:K57,{1;2;3;4;5}))+(M57/10))))</f>
        <v>132</v>
      </c>
      <c r="D57" s="32"/>
      <c r="E57" s="32"/>
      <c r="F57" s="32">
        <v>67</v>
      </c>
      <c r="G57" s="32">
        <v>65</v>
      </c>
      <c r="H57" s="32"/>
      <c r="I57" s="32"/>
      <c r="J57" s="32"/>
      <c r="K57" s="32"/>
      <c r="L57" s="33">
        <f t="shared" si="2"/>
        <v>2</v>
      </c>
      <c r="N57" s="34">
        <f t="shared" si="17"/>
        <v>1</v>
      </c>
      <c r="O57" s="34">
        <f t="shared" si="10"/>
        <v>0</v>
      </c>
      <c r="P57" s="34">
        <f t="shared" si="18"/>
        <v>0</v>
      </c>
      <c r="Q57" s="34">
        <f>IF(N57=0,0,COUNTIF($N$4:N57,1))</f>
        <v>45</v>
      </c>
      <c r="R57" s="34">
        <f>IF(O57=0,0,COUNTIF($O$4:O57,1))</f>
        <v>0</v>
      </c>
      <c r="S57" s="35">
        <f t="shared" si="5"/>
        <v>1</v>
      </c>
      <c r="U57" s="36">
        <f t="shared" ca="1" si="12"/>
        <v>8132.1836844209374</v>
      </c>
      <c r="V57" s="36">
        <f t="shared" ca="1" si="13"/>
        <v>10000</v>
      </c>
      <c r="W57" s="20">
        <f t="shared" ca="1" si="8"/>
        <v>194</v>
      </c>
      <c r="X57" s="20">
        <f t="shared" ca="1" si="9"/>
        <v>50</v>
      </c>
    </row>
    <row r="58" spans="1:24" ht="18" customHeight="1" thickBot="1" x14ac:dyDescent="0.35">
      <c r="A58" s="37">
        <v>9</v>
      </c>
      <c r="B58" s="45" t="s">
        <v>71</v>
      </c>
      <c r="C58" s="46" cm="1">
        <f t="array" ref="C58">IF(B58="",0,IF(COUNT(D58:K58)=0,0,IF(L58&lt;5,SUM(D58:K58),SUM(SMALL(D58:K58,{1;2;3;4;5}))+(M58/10))))</f>
        <v>61</v>
      </c>
      <c r="D58" s="38">
        <v>61</v>
      </c>
      <c r="E58" s="38"/>
      <c r="F58" s="38"/>
      <c r="G58" s="38"/>
      <c r="H58" s="38"/>
      <c r="I58" s="38"/>
      <c r="J58" s="38"/>
      <c r="K58" s="38"/>
      <c r="L58" s="33">
        <f t="shared" si="2"/>
        <v>1</v>
      </c>
      <c r="N58" s="34">
        <f t="shared" si="17"/>
        <v>1</v>
      </c>
      <c r="O58" s="34">
        <f t="shared" si="10"/>
        <v>0</v>
      </c>
      <c r="P58" s="34">
        <f t="shared" si="18"/>
        <v>0</v>
      </c>
      <c r="Q58" s="34">
        <f>IF(N58=0,0,COUNTIF($N$4:N58,1))</f>
        <v>46</v>
      </c>
      <c r="R58" s="34">
        <f>IF(O58=0,0,COUNTIF($O$4:O58,1))</f>
        <v>0</v>
      </c>
      <c r="S58" s="35">
        <f t="shared" si="5"/>
        <v>1</v>
      </c>
      <c r="U58" s="36">
        <f t="shared" ca="1" si="12"/>
        <v>9061.9077493595451</v>
      </c>
      <c r="V58" s="36">
        <f t="shared" ca="1" si="13"/>
        <v>10000</v>
      </c>
      <c r="W58" s="20">
        <f t="shared" ca="1" si="8"/>
        <v>204</v>
      </c>
      <c r="X58" s="20">
        <f t="shared" ca="1" si="9"/>
        <v>50</v>
      </c>
    </row>
    <row r="59" spans="1:24" ht="18" customHeight="1" thickTop="1" thickBot="1" x14ac:dyDescent="0.35">
      <c r="A59" s="39" t="str">
        <f>"Lið "&amp;A58</f>
        <v>Lið 9</v>
      </c>
      <c r="B59" s="40" t="str">
        <f>IF(B54="","",LEFT(B54,1))&amp;IF(B55="","",LEFT(B55,1))&amp;IF(B56="","",LEFT(B56,1))&amp;IF(B57="","",LEFT(B57,1))&amp;IF(B58="","",LEFT(B58,1))</f>
        <v>GGJST</v>
      </c>
      <c r="C59" s="41" cm="1">
        <f t="array" ref="C59">IF(B59="",0,IF(COUNT(D59:K59)=0,0,IF(L59&lt;5,SUM(D59:K59),SUM(SMALL(D59:K59,{1;2;3;4;5}))+(M59/10))))</f>
        <v>472</v>
      </c>
      <c r="D59" s="42">
        <v>113</v>
      </c>
      <c r="E59" s="42">
        <v>122</v>
      </c>
      <c r="F59" s="42">
        <v>120</v>
      </c>
      <c r="G59" s="42">
        <v>117</v>
      </c>
      <c r="H59" s="42"/>
      <c r="I59" s="42"/>
      <c r="J59" s="42"/>
      <c r="K59" s="42"/>
      <c r="L59" s="33">
        <f t="shared" si="2"/>
        <v>4</v>
      </c>
      <c r="N59" s="34">
        <f t="shared" si="17"/>
        <v>0</v>
      </c>
      <c r="O59" s="34">
        <f t="shared" si="10"/>
        <v>1</v>
      </c>
      <c r="P59" s="34">
        <f t="shared" si="18"/>
        <v>9</v>
      </c>
      <c r="Q59" s="34">
        <f>IF(N59=0,0,COUNTIF($N$4:N59,1))</f>
        <v>0</v>
      </c>
      <c r="R59" s="34">
        <f>IF(O59=0,0,COUNTIF($O$4:O59,1))</f>
        <v>9</v>
      </c>
      <c r="S59" s="35">
        <f t="shared" si="5"/>
        <v>1</v>
      </c>
      <c r="U59" s="36">
        <f t="shared" ca="1" si="12"/>
        <v>10000</v>
      </c>
      <c r="V59" s="36">
        <f t="shared" ca="1" si="13"/>
        <v>6472.7847146093964</v>
      </c>
      <c r="W59" s="20">
        <f t="shared" ca="1" si="8"/>
        <v>212</v>
      </c>
      <c r="X59" s="20">
        <f t="shared" ca="1" si="9"/>
        <v>21</v>
      </c>
    </row>
    <row r="60" spans="1:24" ht="18" customHeight="1" thickTop="1" x14ac:dyDescent="0.3">
      <c r="A60" s="29">
        <v>10</v>
      </c>
      <c r="B60" s="48" t="s">
        <v>72</v>
      </c>
      <c r="C60" s="31" cm="1">
        <f t="array" ref="C60">IF(B60="",0,IF(COUNT(D60:K60)=0,0,IF(L60&lt;5,SUM(D60:K60),SUM(SMALL(D60:K60,{1;2;3;4;5}))+(M60/10))))</f>
        <v>129</v>
      </c>
      <c r="D60" s="32">
        <v>66</v>
      </c>
      <c r="E60" s="32">
        <v>63</v>
      </c>
      <c r="F60" s="32"/>
      <c r="G60" s="32"/>
      <c r="H60" s="32"/>
      <c r="I60" s="32"/>
      <c r="J60" s="32"/>
      <c r="K60" s="32"/>
      <c r="L60" s="33">
        <f t="shared" si="2"/>
        <v>2</v>
      </c>
      <c r="N60" s="34">
        <f t="shared" si="17"/>
        <v>1</v>
      </c>
      <c r="O60" s="34">
        <f t="shared" si="10"/>
        <v>0</v>
      </c>
      <c r="P60" s="34">
        <f t="shared" si="18"/>
        <v>0</v>
      </c>
      <c r="Q60" s="34">
        <f>IF(N60=0,0,COUNTIF($N$4:N60,1))</f>
        <v>47</v>
      </c>
      <c r="R60" s="34">
        <f>IF(O60=0,0,COUNTIF($O$4:O60,1))</f>
        <v>0</v>
      </c>
      <c r="S60" s="35">
        <f t="shared" si="5"/>
        <v>1</v>
      </c>
      <c r="U60" s="36">
        <f t="shared" ca="1" si="12"/>
        <v>8129.9307210314009</v>
      </c>
      <c r="V60" s="36">
        <f t="shared" ca="1" si="13"/>
        <v>10000</v>
      </c>
      <c r="W60" s="20">
        <f t="shared" ca="1" si="8"/>
        <v>191</v>
      </c>
      <c r="X60" s="20">
        <f t="shared" ca="1" si="9"/>
        <v>50</v>
      </c>
    </row>
    <row r="61" spans="1:24" ht="18" customHeight="1" x14ac:dyDescent="0.3">
      <c r="A61" s="29">
        <v>10</v>
      </c>
      <c r="B61" s="48" t="s">
        <v>73</v>
      </c>
      <c r="C61" s="31" cm="1">
        <f t="array" ref="C61">IF(B61="",0,IF(COUNT(D61:K61)=0,0,IF(L61&lt;5,SUM(D61:K61),SUM(SMALL(D61:K61,{1;2;3;4;5}))+(M61/10))))</f>
        <v>175</v>
      </c>
      <c r="D61" s="32">
        <v>59</v>
      </c>
      <c r="E61" s="32">
        <v>59</v>
      </c>
      <c r="F61" s="32"/>
      <c r="G61" s="32">
        <v>57</v>
      </c>
      <c r="H61" s="32"/>
      <c r="I61" s="32"/>
      <c r="J61" s="32"/>
      <c r="K61" s="32"/>
      <c r="L61" s="33">
        <f t="shared" si="2"/>
        <v>3</v>
      </c>
      <c r="N61" s="34">
        <f t="shared" si="17"/>
        <v>1</v>
      </c>
      <c r="O61" s="34">
        <f t="shared" si="10"/>
        <v>0</v>
      </c>
      <c r="P61" s="34">
        <f t="shared" si="18"/>
        <v>0</v>
      </c>
      <c r="Q61" s="34">
        <f>IF(N61=0,0,COUNTIF($N$4:N61,1))</f>
        <v>48</v>
      </c>
      <c r="R61" s="34">
        <f>IF(O61=0,0,COUNTIF($O$4:O61,1))</f>
        <v>0</v>
      </c>
      <c r="S61" s="35">
        <f t="shared" si="5"/>
        <v>1</v>
      </c>
      <c r="U61" s="36">
        <f t="shared" ca="1" si="12"/>
        <v>7175.0519922500171</v>
      </c>
      <c r="V61" s="36">
        <f t="shared" ca="1" si="13"/>
        <v>10000</v>
      </c>
      <c r="W61" s="20">
        <f t="shared" ca="1" si="8"/>
        <v>120</v>
      </c>
      <c r="X61" s="20">
        <f t="shared" ca="1" si="9"/>
        <v>50</v>
      </c>
    </row>
    <row r="62" spans="1:24" ht="18" customHeight="1" x14ac:dyDescent="0.3">
      <c r="A62" s="29">
        <v>10</v>
      </c>
      <c r="B62" s="30" t="s">
        <v>74</v>
      </c>
      <c r="C62" s="31" cm="1">
        <f t="array" ref="C62">IF(B62="",0,IF(COUNT(D62:K62)=0,0,IF(L62&lt;5,SUM(D62:K62),SUM(SMALL(D62:K62,{1;2;3;4;5}))+(M62/10))))</f>
        <v>240</v>
      </c>
      <c r="D62" s="32">
        <v>66</v>
      </c>
      <c r="E62" s="32">
        <v>59</v>
      </c>
      <c r="F62" s="32">
        <v>61</v>
      </c>
      <c r="G62" s="32">
        <v>54</v>
      </c>
      <c r="H62" s="32"/>
      <c r="I62" s="32"/>
      <c r="J62" s="32"/>
      <c r="K62" s="32"/>
      <c r="L62" s="33">
        <f t="shared" si="2"/>
        <v>4</v>
      </c>
      <c r="N62" s="34">
        <f t="shared" si="17"/>
        <v>1</v>
      </c>
      <c r="O62" s="34">
        <f t="shared" si="10"/>
        <v>0</v>
      </c>
      <c r="P62" s="34">
        <f t="shared" si="18"/>
        <v>0</v>
      </c>
      <c r="Q62" s="34">
        <f>IF(N62=0,0,COUNTIF($N$4:N62,1))</f>
        <v>49</v>
      </c>
      <c r="R62" s="34">
        <f>IF(O62=0,0,COUNTIF($O$4:O62,1))</f>
        <v>0</v>
      </c>
      <c r="S62" s="35">
        <f t="shared" si="5"/>
        <v>1</v>
      </c>
      <c r="U62" s="36">
        <f t="shared" ca="1" si="12"/>
        <v>6240.8022561055186</v>
      </c>
      <c r="V62" s="36">
        <f t="shared" ca="1" si="13"/>
        <v>10000</v>
      </c>
      <c r="W62" s="20">
        <f t="shared" ca="1" si="8"/>
        <v>30</v>
      </c>
      <c r="X62" s="20">
        <f t="shared" ca="1" si="9"/>
        <v>50</v>
      </c>
    </row>
    <row r="63" spans="1:24" ht="18" customHeight="1" thickBot="1" x14ac:dyDescent="0.35">
      <c r="A63" s="43">
        <v>10</v>
      </c>
      <c r="B63" s="30" t="s">
        <v>75</v>
      </c>
      <c r="C63" s="31" cm="1">
        <f t="array" ref="C63">IF(B63="",0,IF(COUNT(D63:K63)=0,0,IF(L63&lt;5,SUM(D63:K63),SUM(SMALL(D63:K63,{1;2;3;4;5}))+(M63/10))))</f>
        <v>239</v>
      </c>
      <c r="D63" s="32">
        <v>61</v>
      </c>
      <c r="E63" s="32">
        <v>61</v>
      </c>
      <c r="F63" s="32">
        <v>56</v>
      </c>
      <c r="G63" s="32">
        <v>61</v>
      </c>
      <c r="H63" s="32"/>
      <c r="I63" s="32"/>
      <c r="J63" s="32"/>
      <c r="K63" s="32"/>
      <c r="L63" s="33">
        <f t="shared" si="2"/>
        <v>4</v>
      </c>
      <c r="N63" s="34">
        <f t="shared" si="17"/>
        <v>1</v>
      </c>
      <c r="O63" s="34">
        <f t="shared" si="10"/>
        <v>0</v>
      </c>
      <c r="P63" s="34">
        <f t="shared" si="18"/>
        <v>0</v>
      </c>
      <c r="Q63" s="34">
        <f>IF(N63=0,0,COUNTIF($N$4:N63,1))</f>
        <v>50</v>
      </c>
      <c r="R63" s="34">
        <f>IF(O63=0,0,COUNTIF($O$4:O63,1))</f>
        <v>0</v>
      </c>
      <c r="S63" s="35">
        <f t="shared" si="5"/>
        <v>1</v>
      </c>
      <c r="U63" s="36">
        <f t="shared" ca="1" si="12"/>
        <v>6239.3387365502058</v>
      </c>
      <c r="V63" s="36">
        <f t="shared" ca="1" si="13"/>
        <v>10000</v>
      </c>
      <c r="W63" s="20">
        <f t="shared" ca="1" si="8"/>
        <v>27</v>
      </c>
      <c r="X63" s="20">
        <f t="shared" ca="1" si="9"/>
        <v>50</v>
      </c>
    </row>
    <row r="64" spans="1:24" ht="18" hidden="1" customHeight="1" thickBot="1" x14ac:dyDescent="0.35">
      <c r="A64" s="43">
        <v>10</v>
      </c>
      <c r="B64" s="45"/>
      <c r="C64" s="46" cm="1">
        <f t="array" ref="C64">IF(B64="",0,IF(COUNT(D64:K64)=0,0,IF(L64&lt;5,SUM(D64:K64),SUM(SMALL(D64:K64,{1;2;3;4;5}))+(M64/10))))</f>
        <v>0</v>
      </c>
      <c r="D64" s="38"/>
      <c r="E64" s="38"/>
      <c r="F64" s="38"/>
      <c r="G64" s="38"/>
      <c r="H64" s="38"/>
      <c r="I64" s="38"/>
      <c r="J64" s="38"/>
      <c r="K64" s="38"/>
      <c r="L64" s="33">
        <f>MIN(COUNT(D64:K64),6)</f>
        <v>0</v>
      </c>
      <c r="N64" s="34">
        <f t="shared" si="17"/>
        <v>0</v>
      </c>
      <c r="O64" s="34">
        <f t="shared" si="10"/>
        <v>0</v>
      </c>
      <c r="P64" s="34">
        <f t="shared" si="18"/>
        <v>0</v>
      </c>
      <c r="Q64" s="34">
        <f>IF(N64=0,0,COUNTIF($N$4:N64,1))</f>
        <v>0</v>
      </c>
      <c r="R64" s="34">
        <f>IF(O64=0,0,COUNTIF($O$4:O64,1))</f>
        <v>0</v>
      </c>
      <c r="S64" s="35">
        <f t="shared" si="5"/>
        <v>0</v>
      </c>
      <c r="U64" s="36">
        <f t="shared" ca="1" si="12"/>
        <v>10000</v>
      </c>
      <c r="V64" s="36">
        <f t="shared" ca="1" si="13"/>
        <v>10000</v>
      </c>
      <c r="W64" s="20">
        <f t="shared" ca="1" si="8"/>
        <v>212</v>
      </c>
      <c r="X64" s="20">
        <f t="shared" ca="1" si="9"/>
        <v>50</v>
      </c>
    </row>
    <row r="65" spans="1:24" ht="18" customHeight="1" thickTop="1" thickBot="1" x14ac:dyDescent="0.35">
      <c r="A65" s="39" t="str">
        <f>"Lið "&amp;A64</f>
        <v>Lið 10</v>
      </c>
      <c r="B65" s="40" t="str">
        <f>IF(B60="","",LEFT(B60,1))&amp;IF(B61="","",LEFT(B61,1))&amp;IF(B62="","",LEFT(B62,1))&amp;IF(B63="","",LEFT(B63,1))&amp;IF(B64="","",LEFT(B64,1))</f>
        <v>GOOS</v>
      </c>
      <c r="C65" s="41" cm="1">
        <f t="array" ref="C65">IF(B65="",0,IF(COUNT(D65:K65)=0,0,IF(L65&lt;5,SUM(D65:K65),SUM(SMALL(D65:K65,{1;2;3;4;5}))+(M65/10))))</f>
        <v>462</v>
      </c>
      <c r="D65" s="42">
        <v>119</v>
      </c>
      <c r="E65" s="42">
        <v>115</v>
      </c>
      <c r="F65" s="42">
        <v>117</v>
      </c>
      <c r="G65" s="42">
        <v>111</v>
      </c>
      <c r="H65" s="42"/>
      <c r="I65" s="42"/>
      <c r="J65" s="42"/>
      <c r="K65" s="42"/>
      <c r="L65" s="33">
        <f t="shared" si="2"/>
        <v>4</v>
      </c>
      <c r="N65" s="34">
        <f t="shared" si="17"/>
        <v>0</v>
      </c>
      <c r="O65" s="34">
        <f t="shared" si="10"/>
        <v>1</v>
      </c>
      <c r="P65" s="34">
        <f t="shared" si="18"/>
        <v>10</v>
      </c>
      <c r="Q65" s="34">
        <f>IF(N65=0,0,COUNTIF($N$4:N65,1))</f>
        <v>0</v>
      </c>
      <c r="R65" s="34">
        <f>IF(O65=0,0,COUNTIF($O$4:O65,1))</f>
        <v>10</v>
      </c>
      <c r="S65" s="35">
        <f t="shared" si="5"/>
        <v>1</v>
      </c>
      <c r="U65" s="36">
        <f t="shared" ca="1" si="12"/>
        <v>10000</v>
      </c>
      <c r="V65" s="36">
        <f t="shared" ca="1" si="13"/>
        <v>6462.4207298567253</v>
      </c>
      <c r="W65" s="20">
        <f t="shared" ca="1" si="8"/>
        <v>212</v>
      </c>
      <c r="X65" s="20">
        <f t="shared" ca="1" si="9"/>
        <v>10</v>
      </c>
    </row>
    <row r="66" spans="1:24" ht="18" customHeight="1" thickTop="1" x14ac:dyDescent="0.3">
      <c r="A66" s="43">
        <v>11</v>
      </c>
      <c r="B66" s="30" t="s">
        <v>76</v>
      </c>
      <c r="C66" s="31" cm="1">
        <f t="array" ref="C66">IF(B66="",0,IF(COUNT(D66:K66)=0,0,IF(L66&lt;5,SUM(D66:K66),SUM(SMALL(D66:K66,{1;2;3;4;5}))+(M66/10))))</f>
        <v>188</v>
      </c>
      <c r="D66" s="32"/>
      <c r="E66" s="32">
        <v>59</v>
      </c>
      <c r="F66" s="32">
        <v>62</v>
      </c>
      <c r="G66" s="32">
        <v>67</v>
      </c>
      <c r="H66" s="32"/>
      <c r="I66" s="32"/>
      <c r="J66" s="32"/>
      <c r="K66" s="32"/>
      <c r="L66" s="33">
        <f t="shared" si="2"/>
        <v>3</v>
      </c>
      <c r="N66" s="34">
        <f t="shared" si="17"/>
        <v>1</v>
      </c>
      <c r="O66" s="34">
        <f t="shared" si="10"/>
        <v>0</v>
      </c>
      <c r="P66" s="34">
        <f t="shared" si="18"/>
        <v>0</v>
      </c>
      <c r="Q66" s="34">
        <f>IF(N66=0,0,COUNTIF($N$4:N66,1))</f>
        <v>51</v>
      </c>
      <c r="R66" s="34">
        <f>IF(O66=0,0,COUNTIF($O$4:O66,1))</f>
        <v>0</v>
      </c>
      <c r="S66" s="35">
        <f t="shared" si="5"/>
        <v>1</v>
      </c>
      <c r="U66" s="36">
        <f t="shared" ca="1" si="12"/>
        <v>7188.6076634601677</v>
      </c>
      <c r="V66" s="36">
        <f t="shared" ca="1" si="13"/>
        <v>10000</v>
      </c>
      <c r="W66" s="20">
        <f t="shared" ca="1" si="8"/>
        <v>147</v>
      </c>
      <c r="X66" s="20">
        <f t="shared" ca="1" si="9"/>
        <v>50</v>
      </c>
    </row>
    <row r="67" spans="1:24" ht="18" customHeight="1" x14ac:dyDescent="0.3">
      <c r="A67" s="43">
        <v>11</v>
      </c>
      <c r="B67" s="30" t="s">
        <v>77</v>
      </c>
      <c r="C67" s="31" cm="1">
        <f t="array" ref="C67">IF(B67="",0,IF(COUNT(D67:K67)=0,0,IF(L67&lt;5,SUM(D67:K67),SUM(SMALL(D67:K67,{1;2;3;4;5}))+(M67/10))))</f>
        <v>124</v>
      </c>
      <c r="D67" s="32"/>
      <c r="E67" s="32">
        <v>63</v>
      </c>
      <c r="F67" s="32">
        <v>61</v>
      </c>
      <c r="G67" s="32"/>
      <c r="H67" s="32"/>
      <c r="I67" s="32"/>
      <c r="J67" s="32"/>
      <c r="K67" s="32"/>
      <c r="L67" s="33">
        <f t="shared" si="2"/>
        <v>2</v>
      </c>
      <c r="N67" s="34">
        <f t="shared" si="17"/>
        <v>1</v>
      </c>
      <c r="O67" s="34">
        <f t="shared" si="10"/>
        <v>0</v>
      </c>
      <c r="P67" s="34">
        <f t="shared" si="18"/>
        <v>0</v>
      </c>
      <c r="Q67" s="34">
        <f>IF(N67=0,0,COUNTIF($N$4:N67,1))</f>
        <v>52</v>
      </c>
      <c r="R67" s="34">
        <f>IF(O67=0,0,COUNTIF($O$4:O67,1))</f>
        <v>0</v>
      </c>
      <c r="S67" s="35">
        <f t="shared" si="5"/>
        <v>1</v>
      </c>
      <c r="U67" s="36">
        <f t="shared" ca="1" si="12"/>
        <v>8124.2611656812896</v>
      </c>
      <c r="V67" s="36">
        <f t="shared" ca="1" si="13"/>
        <v>10000</v>
      </c>
      <c r="W67" s="20">
        <f t="shared" ca="1" si="8"/>
        <v>179</v>
      </c>
      <c r="X67" s="20">
        <f t="shared" ca="1" si="9"/>
        <v>50</v>
      </c>
    </row>
    <row r="68" spans="1:24" ht="18" customHeight="1" x14ac:dyDescent="0.3">
      <c r="A68" s="43">
        <v>11</v>
      </c>
      <c r="B68" s="30" t="s">
        <v>78</v>
      </c>
      <c r="C68" s="31" cm="1">
        <f t="array" ref="C68">IF(B68="",0,IF(COUNT(D68:K68)=0,0,IF(L68&lt;5,SUM(D68:K68),SUM(SMALL(D68:K68,{1;2;3;4;5}))+(M68/10))))</f>
        <v>239</v>
      </c>
      <c r="D68" s="32">
        <v>58</v>
      </c>
      <c r="E68" s="32">
        <v>62</v>
      </c>
      <c r="F68" s="32">
        <v>60</v>
      </c>
      <c r="G68" s="32">
        <v>59</v>
      </c>
      <c r="H68" s="32"/>
      <c r="I68" s="32"/>
      <c r="J68" s="32"/>
      <c r="K68" s="32"/>
      <c r="L68" s="33">
        <f t="shared" si="2"/>
        <v>4</v>
      </c>
      <c r="N68" s="34">
        <f t="shared" si="17"/>
        <v>1</v>
      </c>
      <c r="O68" s="34">
        <f t="shared" si="10"/>
        <v>0</v>
      </c>
      <c r="P68" s="34">
        <f t="shared" si="18"/>
        <v>0</v>
      </c>
      <c r="Q68" s="34">
        <f>IF(N68=0,0,COUNTIF($N$4:N68,1))</f>
        <v>53</v>
      </c>
      <c r="R68" s="34">
        <f>IF(O68=0,0,COUNTIF($O$4:O68,1))</f>
        <v>0</v>
      </c>
      <c r="S68" s="35">
        <f t="shared" si="5"/>
        <v>1</v>
      </c>
      <c r="U68" s="36">
        <f t="shared" ca="1" si="12"/>
        <v>6239.2459919596686</v>
      </c>
      <c r="V68" s="36">
        <f t="shared" ca="1" si="13"/>
        <v>10000</v>
      </c>
      <c r="W68" s="20">
        <f t="shared" ref="W68:W131" ca="1" si="24">_xlfn.RANK.EQ(U68,$U$4:$U$430,1)</f>
        <v>26</v>
      </c>
      <c r="X68" s="20">
        <f t="shared" ref="X68:X131" ca="1" si="25">_xlfn.RANK.EQ(V68,$V$4:$V$430,1)</f>
        <v>50</v>
      </c>
    </row>
    <row r="69" spans="1:24" ht="18" customHeight="1" x14ac:dyDescent="0.3">
      <c r="A69" s="43">
        <v>11</v>
      </c>
      <c r="B69" s="30" t="s">
        <v>79</v>
      </c>
      <c r="C69" s="31" cm="1">
        <f t="array" ref="C69">IF(B69="",0,IF(COUNT(D69:K69)=0,0,IF(L69&lt;5,SUM(D69:K69),SUM(SMALL(D69:K69,{1;2;3;4;5}))+(M69/10))))</f>
        <v>246</v>
      </c>
      <c r="D69" s="32">
        <v>57</v>
      </c>
      <c r="E69" s="32">
        <v>65</v>
      </c>
      <c r="F69" s="32">
        <v>62</v>
      </c>
      <c r="G69" s="32">
        <v>62</v>
      </c>
      <c r="H69" s="32"/>
      <c r="I69" s="32"/>
      <c r="J69" s="32"/>
      <c r="K69" s="32"/>
      <c r="L69" s="33">
        <f t="shared" si="2"/>
        <v>4</v>
      </c>
      <c r="N69" s="34">
        <f t="shared" si="17"/>
        <v>1</v>
      </c>
      <c r="O69" s="34">
        <f t="shared" si="10"/>
        <v>0</v>
      </c>
      <c r="P69" s="34">
        <f t="shared" si="18"/>
        <v>0</v>
      </c>
      <c r="Q69" s="34">
        <f>IF(N69=0,0,COUNTIF($N$4:N69,1))</f>
        <v>54</v>
      </c>
      <c r="R69" s="34">
        <f>IF(O69=0,0,COUNTIF($O$4:O69,1))</f>
        <v>0</v>
      </c>
      <c r="S69" s="35">
        <f t="shared" si="5"/>
        <v>1</v>
      </c>
      <c r="U69" s="36">
        <f t="shared" ca="1" si="12"/>
        <v>6246.7647823210445</v>
      </c>
      <c r="V69" s="36">
        <f t="shared" ca="1" si="13"/>
        <v>10000</v>
      </c>
      <c r="W69" s="20">
        <f t="shared" ca="1" si="24"/>
        <v>61</v>
      </c>
      <c r="X69" s="20">
        <f t="shared" ca="1" si="25"/>
        <v>50</v>
      </c>
    </row>
    <row r="70" spans="1:24" ht="18" customHeight="1" thickBot="1" x14ac:dyDescent="0.35">
      <c r="A70" s="44">
        <v>11</v>
      </c>
      <c r="B70" s="45" t="s">
        <v>80</v>
      </c>
      <c r="C70" s="46" cm="1">
        <f t="array" ref="C70">IF(B70="",0,IF(COUNT(D70:K70)=0,0,IF(L70&lt;5,SUM(D70:K70),SUM(SMALL(D70:K70,{1;2;3;4;5}))+(M70/10))))</f>
        <v>247</v>
      </c>
      <c r="D70" s="38">
        <v>65</v>
      </c>
      <c r="E70" s="38">
        <v>60</v>
      </c>
      <c r="F70" s="38">
        <v>60</v>
      </c>
      <c r="G70" s="38">
        <v>62</v>
      </c>
      <c r="H70" s="38"/>
      <c r="I70" s="38"/>
      <c r="J70" s="38"/>
      <c r="K70" s="38"/>
      <c r="L70" s="33">
        <f t="shared" ref="L70:L75" si="26">MIN(COUNT(D70:K70),5)</f>
        <v>4</v>
      </c>
      <c r="N70" s="34">
        <f t="shared" ref="N70:N100" si="27">IF(AND(ISNUMBER(A70),S70=1,C70&gt;0),1,0)</f>
        <v>1</v>
      </c>
      <c r="O70" s="34">
        <f t="shared" ref="O70:O133" si="28">IF(AND(ISTEXT(A70),S70=1,C70&gt;100),1,0)</f>
        <v>0</v>
      </c>
      <c r="P70" s="34">
        <f t="shared" ref="P70:P99" si="29">IF(O70=1,A69,0)</f>
        <v>0</v>
      </c>
      <c r="Q70" s="34">
        <f>IF(N70=0,0,COUNTIF($N$4:N70,1))</f>
        <v>55</v>
      </c>
      <c r="R70" s="34">
        <f>IF(O70=0,0,COUNTIF($O$4:O70,1))</f>
        <v>0</v>
      </c>
      <c r="S70" s="35">
        <f t="shared" ref="S70:S134" si="30">IF(B70="",0,1)</f>
        <v>1</v>
      </c>
      <c r="U70" s="36">
        <f t="shared" ca="1" si="12"/>
        <v>6247.8125578530526</v>
      </c>
      <c r="V70" s="36">
        <f t="shared" ca="1" si="13"/>
        <v>10000</v>
      </c>
      <c r="W70" s="20">
        <f t="shared" ca="1" si="24"/>
        <v>64</v>
      </c>
      <c r="X70" s="20">
        <f t="shared" ca="1" si="25"/>
        <v>50</v>
      </c>
    </row>
    <row r="71" spans="1:24" ht="18" customHeight="1" thickTop="1" thickBot="1" x14ac:dyDescent="0.35">
      <c r="A71" s="39" t="str">
        <f>"Lið "&amp;A70</f>
        <v>Lið 11</v>
      </c>
      <c r="B71" s="40" t="str">
        <f>IF(B66="","",LEFT(B66,1))&amp;IF(B67="","",LEFT(B67,1))&amp;IF(B68="","",LEFT(B68,1))&amp;IF(B69="","",LEFT(B69,1))&amp;IF(B70="","",LEFT(B70,1))</f>
        <v>CRÓSS</v>
      </c>
      <c r="C71" s="41" cm="1">
        <f t="array" ref="C71">IF(B71="",0,IF(COUNT(D71:K71)=0,0,IF(L71&lt;5,SUM(D71:K71),SUM(SMALL(D71:K71,{1;2;3;4;5}))+(M71/10))))</f>
        <v>472</v>
      </c>
      <c r="D71" s="42">
        <v>115</v>
      </c>
      <c r="E71" s="42">
        <v>117</v>
      </c>
      <c r="F71" s="42">
        <v>119</v>
      </c>
      <c r="G71" s="42">
        <v>121</v>
      </c>
      <c r="H71" s="42"/>
      <c r="I71" s="42"/>
      <c r="J71" s="42"/>
      <c r="K71" s="42"/>
      <c r="L71" s="33">
        <f t="shared" si="26"/>
        <v>4</v>
      </c>
      <c r="N71" s="34">
        <f t="shared" si="27"/>
        <v>0</v>
      </c>
      <c r="O71" s="34">
        <f t="shared" si="28"/>
        <v>1</v>
      </c>
      <c r="P71" s="34">
        <f t="shared" si="29"/>
        <v>11</v>
      </c>
      <c r="Q71" s="34">
        <f>IF(N71=0,0,COUNTIF($N$4:N71,1))</f>
        <v>0</v>
      </c>
      <c r="R71" s="34">
        <f>IF(O71=0,0,COUNTIF($O$4:O71,1))</f>
        <v>11</v>
      </c>
      <c r="S71" s="35">
        <f t="shared" si="30"/>
        <v>1</v>
      </c>
      <c r="U71" s="36">
        <f t="shared" ca="1" si="12"/>
        <v>10000</v>
      </c>
      <c r="V71" s="36">
        <f t="shared" ca="1" si="13"/>
        <v>6472.1157807667169</v>
      </c>
      <c r="W71" s="20">
        <f t="shared" ca="1" si="24"/>
        <v>212</v>
      </c>
      <c r="X71" s="20">
        <f t="shared" ca="1" si="25"/>
        <v>20</v>
      </c>
    </row>
    <row r="72" spans="1:24" ht="18" customHeight="1" thickTop="1" x14ac:dyDescent="0.3">
      <c r="A72" s="29">
        <v>12</v>
      </c>
      <c r="B72" s="30" t="s">
        <v>81</v>
      </c>
      <c r="C72" s="31" cm="1">
        <f t="array" ref="C72">IF(B72="",0,IF(COUNT(D72:K72)=0,0,IF(L72&lt;5,SUM(D72:K72),SUM(SMALL(D72:K72,{1;2;3;4;5}))+(M72/10))))</f>
        <v>245</v>
      </c>
      <c r="D72" s="32">
        <v>63</v>
      </c>
      <c r="E72" s="32">
        <v>64</v>
      </c>
      <c r="F72" s="32">
        <v>55</v>
      </c>
      <c r="G72" s="32">
        <v>63</v>
      </c>
      <c r="H72" s="32"/>
      <c r="I72" s="32"/>
      <c r="J72" s="32"/>
      <c r="K72" s="32"/>
      <c r="L72" s="33">
        <f t="shared" si="26"/>
        <v>4</v>
      </c>
      <c r="N72" s="34">
        <f t="shared" si="27"/>
        <v>1</v>
      </c>
      <c r="O72" s="34">
        <f t="shared" si="28"/>
        <v>0</v>
      </c>
      <c r="P72" s="34">
        <f t="shared" si="29"/>
        <v>0</v>
      </c>
      <c r="Q72" s="34">
        <f>IF(N72=0,0,COUNTIF($N$4:N72,1))</f>
        <v>56</v>
      </c>
      <c r="R72" s="34">
        <f>IF(O72=0,0,COUNTIF($O$4:O72,1))</f>
        <v>0</v>
      </c>
      <c r="S72" s="35">
        <f t="shared" si="30"/>
        <v>1</v>
      </c>
      <c r="U72" s="36">
        <f t="shared" ca="1" si="12"/>
        <v>6245.47862867802</v>
      </c>
      <c r="V72" s="36">
        <f t="shared" ca="1" si="13"/>
        <v>10000</v>
      </c>
      <c r="W72" s="20">
        <f t="shared" ca="1" si="24"/>
        <v>53</v>
      </c>
      <c r="X72" s="20">
        <f t="shared" ca="1" si="25"/>
        <v>50</v>
      </c>
    </row>
    <row r="73" spans="1:24" ht="18" customHeight="1" x14ac:dyDescent="0.3">
      <c r="A73" s="43">
        <v>12</v>
      </c>
      <c r="B73" s="30" t="s">
        <v>82</v>
      </c>
      <c r="C73" s="31" cm="1">
        <f t="array" ref="C73">IF(B73="",0,IF(COUNT(D73:K73)=0,0,IF(L73&lt;5,SUM(D73:K73),SUM(SMALL(D73:K73,{1;2;3;4;5}))+(M73/10))))</f>
        <v>238</v>
      </c>
      <c r="D73" s="32">
        <v>57</v>
      </c>
      <c r="E73" s="32">
        <v>61</v>
      </c>
      <c r="F73" s="32">
        <v>58</v>
      </c>
      <c r="G73" s="32">
        <v>62</v>
      </c>
      <c r="H73" s="32"/>
      <c r="I73" s="32"/>
      <c r="J73" s="32"/>
      <c r="K73" s="32"/>
      <c r="L73" s="33">
        <f t="shared" si="26"/>
        <v>4</v>
      </c>
      <c r="N73" s="34">
        <f t="shared" si="27"/>
        <v>1</v>
      </c>
      <c r="O73" s="34">
        <f t="shared" si="28"/>
        <v>0</v>
      </c>
      <c r="P73" s="34">
        <f t="shared" si="29"/>
        <v>0</v>
      </c>
      <c r="Q73" s="34">
        <f>IF(N73=0,0,COUNTIF($N$4:N73,1))</f>
        <v>57</v>
      </c>
      <c r="R73" s="34">
        <f>IF(O73=0,0,COUNTIF($O$4:O73,1))</f>
        <v>0</v>
      </c>
      <c r="S73" s="35">
        <f t="shared" si="30"/>
        <v>1</v>
      </c>
      <c r="U73" s="36">
        <f t="shared" ca="1" si="12"/>
        <v>6238.7802596994188</v>
      </c>
      <c r="V73" s="36">
        <f t="shared" ca="1" si="13"/>
        <v>10000</v>
      </c>
      <c r="W73" s="20">
        <f t="shared" ca="1" si="24"/>
        <v>23</v>
      </c>
      <c r="X73" s="20">
        <f t="shared" ca="1" si="25"/>
        <v>50</v>
      </c>
    </row>
    <row r="74" spans="1:24" ht="18" customHeight="1" x14ac:dyDescent="0.3">
      <c r="A74" s="43">
        <v>12</v>
      </c>
      <c r="B74" s="30" t="s">
        <v>83</v>
      </c>
      <c r="C74" s="31" cm="1">
        <f t="array" ref="C74">IF(B74="",0,IF(COUNT(D74:K74)=0,0,IF(L74&lt;5,SUM(D74:K74),SUM(SMALL(D74:K74,{1;2;3;4;5}))+(M74/10))))</f>
        <v>61</v>
      </c>
      <c r="D74" s="32"/>
      <c r="E74" s="32"/>
      <c r="F74" s="32"/>
      <c r="G74" s="32">
        <v>61</v>
      </c>
      <c r="H74" s="32"/>
      <c r="I74" s="32"/>
      <c r="J74" s="32"/>
      <c r="K74" s="32"/>
      <c r="L74" s="33">
        <f t="shared" si="26"/>
        <v>1</v>
      </c>
      <c r="N74" s="34">
        <f t="shared" si="27"/>
        <v>1</v>
      </c>
      <c r="O74" s="34">
        <f t="shared" si="28"/>
        <v>0</v>
      </c>
      <c r="P74" s="34">
        <f t="shared" si="29"/>
        <v>0</v>
      </c>
      <c r="Q74" s="34">
        <f>IF(N74=0,0,COUNTIF($N$4:N74,1))</f>
        <v>58</v>
      </c>
      <c r="R74" s="34">
        <f>IF(O74=0,0,COUNTIF($O$4:O74,1))</f>
        <v>0</v>
      </c>
      <c r="S74" s="35">
        <f t="shared" si="30"/>
        <v>1</v>
      </c>
      <c r="U74" s="36">
        <f t="shared" ca="1" si="12"/>
        <v>9061.1613657911184</v>
      </c>
      <c r="V74" s="36">
        <f t="shared" ca="1" si="13"/>
        <v>10000</v>
      </c>
      <c r="W74" s="20">
        <f t="shared" ca="1" si="24"/>
        <v>202</v>
      </c>
      <c r="X74" s="20">
        <f t="shared" ca="1" si="25"/>
        <v>50</v>
      </c>
    </row>
    <row r="75" spans="1:24" ht="18" customHeight="1" thickBot="1" x14ac:dyDescent="0.35">
      <c r="A75" s="29">
        <v>12</v>
      </c>
      <c r="B75" s="30" t="s">
        <v>84</v>
      </c>
      <c r="C75" s="31" cm="1">
        <f t="array" ref="C75">IF(B75="",0,IF(COUNT(D75:K75)=0,0,IF(L75&lt;5,SUM(D75:K75),SUM(SMALL(D75:K75,{1;2;3;4;5}))+(M75/10))))</f>
        <v>246</v>
      </c>
      <c r="D75" s="32">
        <v>63</v>
      </c>
      <c r="E75" s="32">
        <v>60</v>
      </c>
      <c r="F75" s="32">
        <v>58</v>
      </c>
      <c r="G75" s="32">
        <v>65</v>
      </c>
      <c r="H75" s="32"/>
      <c r="I75" s="32"/>
      <c r="J75" s="32"/>
      <c r="K75" s="32"/>
      <c r="L75" s="33">
        <f t="shared" si="26"/>
        <v>4</v>
      </c>
      <c r="N75" s="34">
        <f t="shared" si="27"/>
        <v>1</v>
      </c>
      <c r="O75" s="34">
        <f t="shared" si="28"/>
        <v>0</v>
      </c>
      <c r="P75" s="34">
        <f t="shared" si="29"/>
        <v>0</v>
      </c>
      <c r="Q75" s="34">
        <f>IF(N75=0,0,COUNTIF($N$4:N75,1))</f>
        <v>59</v>
      </c>
      <c r="R75" s="34">
        <f>IF(O75=0,0,COUNTIF($O$4:O75,1))</f>
        <v>0</v>
      </c>
      <c r="S75" s="35">
        <f t="shared" si="30"/>
        <v>1</v>
      </c>
      <c r="U75" s="36">
        <f t="shared" ca="1" si="12"/>
        <v>6246.8587774901807</v>
      </c>
      <c r="V75" s="36">
        <f t="shared" ca="1" si="13"/>
        <v>10000</v>
      </c>
      <c r="W75" s="20">
        <f t="shared" ca="1" si="24"/>
        <v>62</v>
      </c>
      <c r="X75" s="20">
        <f t="shared" ca="1" si="25"/>
        <v>50</v>
      </c>
    </row>
    <row r="76" spans="1:24" ht="18" hidden="1" customHeight="1" thickBot="1" x14ac:dyDescent="0.35">
      <c r="A76" s="44">
        <v>12</v>
      </c>
      <c r="B76" s="45"/>
      <c r="C76" s="46" cm="1">
        <f t="array" ref="C76">IF(B76="",0,IF(COUNT(D76:K76)=0,0,IF(L76&lt;5,SUM(D76:K76),SUM(SMALL(D76:K76,{1;2;3;4;5}))+(M76/10))))</f>
        <v>0</v>
      </c>
      <c r="D76" s="38"/>
      <c r="E76" s="38"/>
      <c r="F76" s="38"/>
      <c r="G76" s="38"/>
      <c r="H76" s="38"/>
      <c r="I76" s="38"/>
      <c r="J76" s="38"/>
      <c r="K76" s="38"/>
      <c r="L76" s="33">
        <f>MIN(COUNT(D76:K76),6)</f>
        <v>0</v>
      </c>
      <c r="N76" s="34">
        <f t="shared" si="27"/>
        <v>0</v>
      </c>
      <c r="O76" s="34">
        <f t="shared" si="28"/>
        <v>0</v>
      </c>
      <c r="P76" s="34">
        <f t="shared" si="29"/>
        <v>0</v>
      </c>
      <c r="Q76" s="34">
        <f>IF(N76=0,0,COUNTIF($N$4:N76,1))</f>
        <v>0</v>
      </c>
      <c r="R76" s="34">
        <f>IF(O76=0,0,COUNTIF($O$4:O76,1))</f>
        <v>0</v>
      </c>
      <c r="S76" s="35">
        <f t="shared" si="30"/>
        <v>0</v>
      </c>
      <c r="U76" s="36">
        <f t="shared" ca="1" si="12"/>
        <v>10000</v>
      </c>
      <c r="V76" s="36">
        <f t="shared" ca="1" si="13"/>
        <v>10000</v>
      </c>
      <c r="W76" s="20">
        <f t="shared" ca="1" si="24"/>
        <v>212</v>
      </c>
      <c r="X76" s="20">
        <f t="shared" ca="1" si="25"/>
        <v>50</v>
      </c>
    </row>
    <row r="77" spans="1:24" ht="18" customHeight="1" thickTop="1" thickBot="1" x14ac:dyDescent="0.35">
      <c r="A77" s="39" t="str">
        <f>"Lið "&amp;A76</f>
        <v>Lið 12</v>
      </c>
      <c r="B77" s="40" t="str">
        <f>IF(B72="","",LEFT(B72,1))&amp;IF(B73="","",LEFT(B73,1))&amp;IF(B74="","",LEFT(B74,1))&amp;IF(B75="","",LEFT(B75,1))&amp;IF(B76="","",LEFT(B76,1))</f>
        <v>BDHJ</v>
      </c>
      <c r="C77" s="41" cm="1">
        <f t="array" ref="C77">IF(B77="",0,IF(COUNT(D77:K77)=0,0,IF(L77&lt;5,SUM(D77:K77),SUM(SMALL(D77:K77,{1;2;3;4;5}))+(M77/10))))</f>
        <v>464</v>
      </c>
      <c r="D77" s="42">
        <v>118</v>
      </c>
      <c r="E77" s="42">
        <v>116</v>
      </c>
      <c r="F77" s="42">
        <v>111</v>
      </c>
      <c r="G77" s="42">
        <v>119</v>
      </c>
      <c r="H77" s="42"/>
      <c r="I77" s="42"/>
      <c r="J77" s="42"/>
      <c r="K77" s="42"/>
      <c r="L77" s="33">
        <f t="shared" ref="L77:L88" si="31">MIN(COUNT(D77:K77),5)</f>
        <v>4</v>
      </c>
      <c r="N77" s="34">
        <f t="shared" si="27"/>
        <v>0</v>
      </c>
      <c r="O77" s="34">
        <f t="shared" si="28"/>
        <v>1</v>
      </c>
      <c r="P77" s="34">
        <f t="shared" si="29"/>
        <v>12</v>
      </c>
      <c r="Q77" s="34">
        <f>IF(N77=0,0,COUNTIF($N$4:N77,1))</f>
        <v>0</v>
      </c>
      <c r="R77" s="34">
        <f>IF(O77=0,0,COUNTIF($O$4:O77,1))</f>
        <v>12</v>
      </c>
      <c r="S77" s="35">
        <f t="shared" si="30"/>
        <v>1</v>
      </c>
      <c r="U77" s="36">
        <f t="shared" ca="1" si="12"/>
        <v>10000</v>
      </c>
      <c r="V77" s="36">
        <f t="shared" ca="1" si="13"/>
        <v>6464.4757719229701</v>
      </c>
      <c r="W77" s="20">
        <f t="shared" ca="1" si="24"/>
        <v>212</v>
      </c>
      <c r="X77" s="20">
        <f t="shared" ca="1" si="25"/>
        <v>13</v>
      </c>
    </row>
    <row r="78" spans="1:24" ht="18" customHeight="1" thickTop="1" x14ac:dyDescent="0.3">
      <c r="A78" s="29">
        <v>13</v>
      </c>
      <c r="B78" s="30" t="s">
        <v>85</v>
      </c>
      <c r="C78" s="31" cm="1">
        <f t="array" ref="C78">IF(B78="",0,IF(COUNT(D78:K78)=0,0,IF(L78&lt;5,SUM(D78:K78),SUM(SMALL(D78:K78,{1;2;3;4;5}))+(M78/10))))</f>
        <v>185</v>
      </c>
      <c r="D78" s="32">
        <v>64</v>
      </c>
      <c r="E78" s="32">
        <v>60</v>
      </c>
      <c r="F78" s="32"/>
      <c r="G78" s="32">
        <v>61</v>
      </c>
      <c r="H78" s="32"/>
      <c r="I78" s="32"/>
      <c r="J78" s="32"/>
      <c r="K78" s="32"/>
      <c r="L78" s="33">
        <f t="shared" si="31"/>
        <v>3</v>
      </c>
      <c r="N78" s="34">
        <f t="shared" si="27"/>
        <v>1</v>
      </c>
      <c r="O78" s="34">
        <f t="shared" si="28"/>
        <v>0</v>
      </c>
      <c r="P78" s="34">
        <f t="shared" si="29"/>
        <v>0</v>
      </c>
      <c r="Q78" s="34">
        <f>IF(N78=0,0,COUNTIF($N$4:N78,1))</f>
        <v>60</v>
      </c>
      <c r="R78" s="34">
        <f>IF(O78=0,0,COUNTIF($O$4:O78,1))</f>
        <v>0</v>
      </c>
      <c r="S78" s="35">
        <f t="shared" si="30"/>
        <v>1</v>
      </c>
      <c r="U78" s="36">
        <f t="shared" ca="1" si="12"/>
        <v>7185.0965237593045</v>
      </c>
      <c r="V78" s="36">
        <f t="shared" ca="1" si="13"/>
        <v>10000</v>
      </c>
      <c r="W78" s="20">
        <f t="shared" ca="1" si="24"/>
        <v>139</v>
      </c>
      <c r="X78" s="20">
        <f t="shared" ca="1" si="25"/>
        <v>50</v>
      </c>
    </row>
    <row r="79" spans="1:24" ht="18" customHeight="1" x14ac:dyDescent="0.3">
      <c r="A79" s="43">
        <v>13</v>
      </c>
      <c r="B79" s="30" t="s">
        <v>86</v>
      </c>
      <c r="C79" s="31" cm="1">
        <f t="array" ref="C79">IF(B79="",0,IF(COUNT(D79:K79)=0,0,IF(L79&lt;5,SUM(D79:K79),SUM(SMALL(D79:K79,{1;2;3;4;5}))+(M79/10))))</f>
        <v>183</v>
      </c>
      <c r="D79" s="32"/>
      <c r="E79" s="32">
        <v>59</v>
      </c>
      <c r="F79" s="32">
        <v>62</v>
      </c>
      <c r="G79" s="32">
        <v>62</v>
      </c>
      <c r="H79" s="32"/>
      <c r="I79" s="32"/>
      <c r="J79" s="32"/>
      <c r="K79" s="32"/>
      <c r="L79" s="33">
        <f t="shared" si="31"/>
        <v>3</v>
      </c>
      <c r="N79" s="34">
        <f t="shared" si="27"/>
        <v>1</v>
      </c>
      <c r="O79" s="34">
        <f t="shared" si="28"/>
        <v>0</v>
      </c>
      <c r="P79" s="34">
        <f t="shared" si="29"/>
        <v>0</v>
      </c>
      <c r="Q79" s="34">
        <f>IF(N79=0,0,COUNTIF($N$4:N79,1))</f>
        <v>61</v>
      </c>
      <c r="R79" s="34">
        <f>IF(O79=0,0,COUNTIF($O$4:O79,1))</f>
        <v>0</v>
      </c>
      <c r="S79" s="35">
        <f t="shared" si="30"/>
        <v>1</v>
      </c>
      <c r="U79" s="36">
        <f t="shared" ca="1" si="12"/>
        <v>7183.3312454602055</v>
      </c>
      <c r="V79" s="36">
        <f t="shared" ca="1" si="13"/>
        <v>10000</v>
      </c>
      <c r="W79" s="20">
        <f t="shared" ca="1" si="24"/>
        <v>130</v>
      </c>
      <c r="X79" s="20">
        <f t="shared" ca="1" si="25"/>
        <v>50</v>
      </c>
    </row>
    <row r="80" spans="1:24" ht="18" customHeight="1" x14ac:dyDescent="0.3">
      <c r="A80" s="43">
        <v>13</v>
      </c>
      <c r="B80" s="30" t="s">
        <v>87</v>
      </c>
      <c r="C80" s="31" cm="1">
        <f t="array" ref="C80">IF(B80="",0,IF(COUNT(D80:K80)=0,0,IF(L80&lt;5,SUM(D80:K80),SUM(SMALL(D80:K80,{1;2;3;4;5}))+(M80/10))))</f>
        <v>122</v>
      </c>
      <c r="D80" s="32">
        <v>64</v>
      </c>
      <c r="E80" s="32"/>
      <c r="F80" s="32">
        <v>58</v>
      </c>
      <c r="G80" s="32"/>
      <c r="H80" s="32"/>
      <c r="I80" s="32"/>
      <c r="J80" s="32"/>
      <c r="K80" s="32"/>
      <c r="L80" s="33">
        <f t="shared" si="31"/>
        <v>2</v>
      </c>
      <c r="N80" s="34">
        <f t="shared" si="27"/>
        <v>1</v>
      </c>
      <c r="O80" s="34">
        <f t="shared" si="28"/>
        <v>0</v>
      </c>
      <c r="P80" s="34">
        <f t="shared" si="29"/>
        <v>0</v>
      </c>
      <c r="Q80" s="34">
        <f>IF(N80=0,0,COUNTIF($N$4:N80,1))</f>
        <v>62</v>
      </c>
      <c r="R80" s="34">
        <f>IF(O80=0,0,COUNTIF($O$4:O80,1))</f>
        <v>0</v>
      </c>
      <c r="S80" s="35">
        <f t="shared" si="30"/>
        <v>1</v>
      </c>
      <c r="U80" s="36">
        <f t="shared" ca="1" si="12"/>
        <v>8122.5446797985378</v>
      </c>
      <c r="V80" s="36">
        <f t="shared" ca="1" si="13"/>
        <v>10000</v>
      </c>
      <c r="W80" s="20">
        <f t="shared" ca="1" si="24"/>
        <v>176</v>
      </c>
      <c r="X80" s="20">
        <f t="shared" ca="1" si="25"/>
        <v>50</v>
      </c>
    </row>
    <row r="81" spans="1:24" ht="18" customHeight="1" x14ac:dyDescent="0.3">
      <c r="A81" s="29">
        <v>13</v>
      </c>
      <c r="B81" s="49" t="s">
        <v>88</v>
      </c>
      <c r="C81" s="31" cm="1">
        <f t="array" ref="C81">IF(B81="",0,IF(COUNT(D81:K81)=0,0,IF(L81&lt;5,SUM(D81:K81),SUM(SMALL(D81:K81,{1;2;3;4;5}))+(M81/10))))</f>
        <v>183</v>
      </c>
      <c r="D81" s="32">
        <v>61</v>
      </c>
      <c r="E81" s="32">
        <v>61</v>
      </c>
      <c r="F81" s="32">
        <v>61</v>
      </c>
      <c r="G81" s="32"/>
      <c r="H81" s="32"/>
      <c r="I81" s="32"/>
      <c r="J81" s="32"/>
      <c r="K81" s="32"/>
      <c r="L81" s="33">
        <f t="shared" si="31"/>
        <v>3</v>
      </c>
      <c r="N81" s="34">
        <f t="shared" si="27"/>
        <v>1</v>
      </c>
      <c r="O81" s="34">
        <f t="shared" si="28"/>
        <v>0</v>
      </c>
      <c r="P81" s="34">
        <f t="shared" si="29"/>
        <v>0</v>
      </c>
      <c r="Q81" s="34">
        <f>IF(N81=0,0,COUNTIF($N$4:N81,1))</f>
        <v>63</v>
      </c>
      <c r="R81" s="34">
        <f>IF(O81=0,0,COUNTIF($O$4:O81,1))</f>
        <v>0</v>
      </c>
      <c r="S81" s="35">
        <f t="shared" si="30"/>
        <v>1</v>
      </c>
      <c r="U81" s="36">
        <f t="shared" ref="U81:U145" ca="1" si="32">IF(AND(ISNUMBER(A81),L81&gt;0,N81=1,S81=1),10000-(L81*1000)+C81+RAND(),10000)</f>
        <v>7183.937084445849</v>
      </c>
      <c r="V81" s="36">
        <f t="shared" ref="V81:V145" ca="1" si="33">IF($O81=1,10000-($L81*1000)+$C81+RAND(),10000)</f>
        <v>10000</v>
      </c>
      <c r="W81" s="20">
        <f t="shared" ca="1" si="24"/>
        <v>131</v>
      </c>
      <c r="X81" s="20">
        <f t="shared" ca="1" si="25"/>
        <v>50</v>
      </c>
    </row>
    <row r="82" spans="1:24" ht="18" customHeight="1" thickBot="1" x14ac:dyDescent="0.35">
      <c r="A82" s="44">
        <v>13</v>
      </c>
      <c r="B82" s="30" t="s">
        <v>89</v>
      </c>
      <c r="C82" s="31" cm="1">
        <f t="array" ref="C82">IF(B82="",0,IF(COUNT(D82:K82)=0,0,IF(L82&lt;5,SUM(D82:K82),SUM(SMALL(D82:K82,{1;2;3;4;5}))+(M82/10))))</f>
        <v>237</v>
      </c>
      <c r="D82" s="50">
        <v>60</v>
      </c>
      <c r="E82" s="32">
        <v>60</v>
      </c>
      <c r="F82" s="51">
        <v>56</v>
      </c>
      <c r="G82" s="32">
        <v>61</v>
      </c>
      <c r="H82" s="32"/>
      <c r="I82" s="38"/>
      <c r="J82" s="38"/>
      <c r="K82" s="38"/>
      <c r="L82" s="33">
        <f t="shared" si="31"/>
        <v>4</v>
      </c>
      <c r="N82" s="34">
        <f t="shared" si="27"/>
        <v>1</v>
      </c>
      <c r="O82" s="34">
        <f t="shared" si="28"/>
        <v>0</v>
      </c>
      <c r="P82" s="34">
        <f t="shared" si="29"/>
        <v>0</v>
      </c>
      <c r="Q82" s="34">
        <f>IF(N82=0,0,COUNTIF($N$4:N82,1))</f>
        <v>64</v>
      </c>
      <c r="R82" s="34">
        <f>IF(O82=0,0,COUNTIF($O$4:O82,1))</f>
        <v>0</v>
      </c>
      <c r="S82" s="35">
        <f t="shared" si="30"/>
        <v>1</v>
      </c>
      <c r="U82" s="36">
        <f t="shared" ca="1" si="32"/>
        <v>6237.0906277755957</v>
      </c>
      <c r="V82" s="36">
        <f t="shared" ca="1" si="33"/>
        <v>10000</v>
      </c>
      <c r="W82" s="20">
        <f t="shared" ca="1" si="24"/>
        <v>18</v>
      </c>
      <c r="X82" s="20">
        <f t="shared" ca="1" si="25"/>
        <v>50</v>
      </c>
    </row>
    <row r="83" spans="1:24" ht="18" customHeight="1" thickTop="1" thickBot="1" x14ac:dyDescent="0.35">
      <c r="A83" s="39" t="str">
        <f>"Lið "&amp;A82</f>
        <v>Lið 13</v>
      </c>
      <c r="B83" s="40" t="str">
        <f>IF(B78="","",LEFT(B78,1))&amp;IF(B79="","",LEFT(B79,1))&amp;IF(B80="","",LEFT(B80,1))&amp;IF(B81="","",LEFT(B81,1))&amp;IF(B82="","",LEFT(B82,1))</f>
        <v>BGGKP</v>
      </c>
      <c r="C83" s="41" cm="1">
        <f t="array" ref="C83">IF(B83="",0,IF(COUNT(D83:K83)=0,0,IF(L83&lt;5,SUM(D83:K83),SUM(SMALL(D83:K83,{1;2;3;4;5}))+(M83/10))))</f>
        <v>461</v>
      </c>
      <c r="D83" s="42">
        <v>118</v>
      </c>
      <c r="E83" s="42">
        <v>112</v>
      </c>
      <c r="F83" s="42">
        <v>110</v>
      </c>
      <c r="G83" s="42">
        <v>121</v>
      </c>
      <c r="H83" s="42"/>
      <c r="I83" s="42"/>
      <c r="J83" s="42"/>
      <c r="K83" s="42"/>
      <c r="L83" s="33">
        <f t="shared" si="31"/>
        <v>4</v>
      </c>
      <c r="N83" s="34">
        <f t="shared" si="27"/>
        <v>0</v>
      </c>
      <c r="O83" s="34">
        <f t="shared" si="28"/>
        <v>1</v>
      </c>
      <c r="P83" s="34">
        <f t="shared" si="29"/>
        <v>13</v>
      </c>
      <c r="Q83" s="34">
        <f>IF(N83=0,0,COUNTIF($N$4:N83,1))</f>
        <v>0</v>
      </c>
      <c r="R83" s="34">
        <f>IF(O83=0,0,COUNTIF($O$4:O83,1))</f>
        <v>13</v>
      </c>
      <c r="S83" s="35">
        <f t="shared" si="30"/>
        <v>1</v>
      </c>
      <c r="U83" s="36">
        <f t="shared" ca="1" si="32"/>
        <v>10000</v>
      </c>
      <c r="V83" s="36">
        <f t="shared" ca="1" si="33"/>
        <v>6461.6459692626659</v>
      </c>
      <c r="W83" s="20">
        <f t="shared" ca="1" si="24"/>
        <v>212</v>
      </c>
      <c r="X83" s="20">
        <f t="shared" ca="1" si="25"/>
        <v>9</v>
      </c>
    </row>
    <row r="84" spans="1:24" ht="18" customHeight="1" thickTop="1" x14ac:dyDescent="0.3">
      <c r="A84" s="43">
        <v>14</v>
      </c>
      <c r="B84" s="30" t="s">
        <v>90</v>
      </c>
      <c r="C84" s="31" cm="1">
        <f t="array" ref="C84">IF(B84="",0,IF(COUNT(D84:K84)=0,0,IF(L84&lt;5,SUM(D84:K84),SUM(SMALL(D84:K84,{1;2;3;4;5}))+(M84/10))))</f>
        <v>124</v>
      </c>
      <c r="D84" s="32">
        <v>63</v>
      </c>
      <c r="E84" s="32"/>
      <c r="F84" s="32">
        <v>61</v>
      </c>
      <c r="G84" s="32"/>
      <c r="H84" s="32"/>
      <c r="I84" s="32"/>
      <c r="J84" s="32"/>
      <c r="K84" s="32"/>
      <c r="L84" s="33">
        <f t="shared" si="31"/>
        <v>2</v>
      </c>
      <c r="N84" s="34">
        <f t="shared" si="27"/>
        <v>1</v>
      </c>
      <c r="O84" s="34">
        <f t="shared" si="28"/>
        <v>0</v>
      </c>
      <c r="P84" s="34">
        <f>IF(O84=1,A83,0)</f>
        <v>0</v>
      </c>
      <c r="Q84" s="34">
        <f>IF(N84=0,0,COUNTIF($N$4:N84,1))</f>
        <v>65</v>
      </c>
      <c r="R84" s="34">
        <f>IF(O84=0,0,COUNTIF($O$4:O84,1))</f>
        <v>0</v>
      </c>
      <c r="S84" s="35">
        <f t="shared" si="30"/>
        <v>1</v>
      </c>
      <c r="U84" s="36">
        <f t="shared" ca="1" si="32"/>
        <v>8124.3973042147709</v>
      </c>
      <c r="V84" s="36">
        <f t="shared" ca="1" si="33"/>
        <v>10000</v>
      </c>
      <c r="W84" s="20">
        <f t="shared" ca="1" si="24"/>
        <v>180</v>
      </c>
      <c r="X84" s="20">
        <f t="shared" ca="1" si="25"/>
        <v>50</v>
      </c>
    </row>
    <row r="85" spans="1:24" ht="18" customHeight="1" x14ac:dyDescent="0.3">
      <c r="A85" s="43">
        <v>14</v>
      </c>
      <c r="B85" s="30" t="s">
        <v>91</v>
      </c>
      <c r="C85" s="31" cm="1">
        <f t="array" ref="C85">IF(B85="",0,IF(COUNT(D85:K85)=0,0,IF(L85&lt;5,SUM(D85:K85),SUM(SMALL(D85:K85,{1;2;3;4;5}))+(M85/10))))</f>
        <v>233</v>
      </c>
      <c r="D85" s="32">
        <v>55</v>
      </c>
      <c r="E85" s="32">
        <v>58</v>
      </c>
      <c r="F85" s="32">
        <v>61</v>
      </c>
      <c r="G85" s="32">
        <v>59</v>
      </c>
      <c r="H85" s="32"/>
      <c r="I85" s="32"/>
      <c r="J85" s="32"/>
      <c r="K85" s="32"/>
      <c r="L85" s="33">
        <f t="shared" si="31"/>
        <v>4</v>
      </c>
      <c r="N85" s="34">
        <f t="shared" ref="N85" si="34">IF(AND(ISNUMBER(A85),S85=1,C85&gt;0),1,0)</f>
        <v>1</v>
      </c>
      <c r="O85" s="34">
        <f t="shared" si="28"/>
        <v>0</v>
      </c>
      <c r="P85" s="34">
        <f>IF(O85=1,#REF!,0)</f>
        <v>0</v>
      </c>
      <c r="Q85" s="34">
        <f>IF(N85=0,0,COUNTIF($N$4:N85,1))</f>
        <v>66</v>
      </c>
      <c r="R85" s="34">
        <f>IF(O85=0,0,COUNTIF($O$4:O85,1))</f>
        <v>0</v>
      </c>
      <c r="S85" s="35">
        <v>1</v>
      </c>
      <c r="U85" s="36">
        <f t="shared" ref="U85" ca="1" si="35">IF(AND(ISNUMBER(A85),L85&gt;0,N85=1,S85=1),10000-(L85*1000)+C85+RAND(),10000)</f>
        <v>6233.753635723232</v>
      </c>
      <c r="V85" s="36">
        <f t="shared" ca="1" si="33"/>
        <v>10000</v>
      </c>
      <c r="W85" s="20">
        <f t="shared" ca="1" si="24"/>
        <v>7</v>
      </c>
      <c r="X85" s="20">
        <f t="shared" ca="1" si="25"/>
        <v>50</v>
      </c>
    </row>
    <row r="86" spans="1:24" ht="18" customHeight="1" x14ac:dyDescent="0.3">
      <c r="A86" s="29">
        <v>14</v>
      </c>
      <c r="B86" s="30" t="s">
        <v>92</v>
      </c>
      <c r="C86" s="31" cm="1">
        <f t="array" ref="C86">IF(B86="",0,IF(COUNT(D86:K86)=0,0,IF(L86&lt;5,SUM(D86:K86),SUM(SMALL(D86:K86,{1;2;3;4;5}))+(M86/10))))</f>
        <v>223</v>
      </c>
      <c r="D86" s="32">
        <v>53</v>
      </c>
      <c r="E86" s="32">
        <v>57</v>
      </c>
      <c r="F86" s="32">
        <v>58</v>
      </c>
      <c r="G86" s="32">
        <v>55</v>
      </c>
      <c r="H86" s="32"/>
      <c r="I86" s="32"/>
      <c r="J86" s="32"/>
      <c r="K86" s="32"/>
      <c r="L86" s="33">
        <f t="shared" si="31"/>
        <v>4</v>
      </c>
      <c r="N86" s="34">
        <f t="shared" si="27"/>
        <v>1</v>
      </c>
      <c r="O86" s="34">
        <f t="shared" si="28"/>
        <v>0</v>
      </c>
      <c r="P86" s="34">
        <f>IF(O86=1,A84,0)</f>
        <v>0</v>
      </c>
      <c r="Q86" s="34">
        <f>IF(N86=0,0,COUNTIF($N$4:N86,1))</f>
        <v>67</v>
      </c>
      <c r="R86" s="34">
        <f>IF(O86=0,0,COUNTIF($O$4:O86,1))</f>
        <v>0</v>
      </c>
      <c r="S86" s="35">
        <f t="shared" si="30"/>
        <v>1</v>
      </c>
      <c r="U86" s="36">
        <f t="shared" ca="1" si="32"/>
        <v>6223.6011945517239</v>
      </c>
      <c r="V86" s="36">
        <f t="shared" ca="1" si="33"/>
        <v>10000</v>
      </c>
      <c r="W86" s="20">
        <f t="shared" ca="1" si="24"/>
        <v>1</v>
      </c>
      <c r="X86" s="20">
        <f t="shared" ca="1" si="25"/>
        <v>50</v>
      </c>
    </row>
    <row r="87" spans="1:24" ht="18" customHeight="1" x14ac:dyDescent="0.3">
      <c r="A87" s="29">
        <v>14</v>
      </c>
      <c r="B87" s="30" t="s">
        <v>93</v>
      </c>
      <c r="C87" s="31" cm="1">
        <f t="array" ref="C87">IF(B87="",0,IF(COUNT(D87:K87)=0,0,IF(L87&lt;5,SUM(D87:K87),SUM(SMALL(D87:K87,{1;2;3;4;5}))+(M87/10))))</f>
        <v>235</v>
      </c>
      <c r="D87" s="32">
        <v>59</v>
      </c>
      <c r="E87" s="32">
        <v>57</v>
      </c>
      <c r="F87" s="32">
        <v>59</v>
      </c>
      <c r="G87" s="32">
        <v>60</v>
      </c>
      <c r="H87" s="32"/>
      <c r="I87" s="32"/>
      <c r="J87" s="32"/>
      <c r="K87" s="32"/>
      <c r="L87" s="33">
        <f t="shared" si="31"/>
        <v>4</v>
      </c>
      <c r="N87" s="34">
        <f t="shared" si="27"/>
        <v>1</v>
      </c>
      <c r="O87" s="34">
        <f t="shared" si="28"/>
        <v>0</v>
      </c>
      <c r="P87" s="34">
        <f t="shared" si="29"/>
        <v>0</v>
      </c>
      <c r="Q87" s="34">
        <f>IF(N87=0,0,COUNTIF($N$4:N87,1))</f>
        <v>68</v>
      </c>
      <c r="R87" s="34">
        <f>IF(O87=0,0,COUNTIF($O$4:O87,1))</f>
        <v>0</v>
      </c>
      <c r="S87" s="35">
        <f t="shared" si="30"/>
        <v>1</v>
      </c>
      <c r="U87" s="36">
        <f t="shared" ca="1" si="32"/>
        <v>6235.7504714659826</v>
      </c>
      <c r="V87" s="36">
        <f t="shared" ca="1" si="33"/>
        <v>10000</v>
      </c>
      <c r="W87" s="20">
        <f t="shared" ca="1" si="24"/>
        <v>11</v>
      </c>
      <c r="X87" s="20">
        <f t="shared" ca="1" si="25"/>
        <v>50</v>
      </c>
    </row>
    <row r="88" spans="1:24" ht="18" customHeight="1" thickBot="1" x14ac:dyDescent="0.35">
      <c r="A88" s="43">
        <v>14</v>
      </c>
      <c r="B88" s="30" t="s">
        <v>94</v>
      </c>
      <c r="C88" s="31" cm="1">
        <f t="array" ref="C88">IF(B88="",0,IF(COUNT(D88:K88)=0,0,IF(L88&lt;5,SUM(D88:K88),SUM(SMALL(D88:K88,{1;2;3;4;5}))+(M88/10))))</f>
        <v>238</v>
      </c>
      <c r="D88" s="32">
        <v>58</v>
      </c>
      <c r="E88" s="32">
        <v>60</v>
      </c>
      <c r="F88" s="32">
        <v>59</v>
      </c>
      <c r="G88" s="32">
        <v>61</v>
      </c>
      <c r="H88" s="32"/>
      <c r="I88" s="32"/>
      <c r="J88" s="32"/>
      <c r="K88" s="32"/>
      <c r="L88" s="33">
        <f t="shared" si="31"/>
        <v>4</v>
      </c>
      <c r="N88" s="34">
        <f t="shared" si="27"/>
        <v>1</v>
      </c>
      <c r="O88" s="34">
        <f t="shared" si="28"/>
        <v>0</v>
      </c>
      <c r="P88" s="34">
        <f t="shared" si="29"/>
        <v>0</v>
      </c>
      <c r="Q88" s="34">
        <f>IF(N88=0,0,COUNTIF($N$4:N88,1))</f>
        <v>69</v>
      </c>
      <c r="R88" s="34">
        <f>IF(O88=0,0,COUNTIF($O$4:O88,1))</f>
        <v>0</v>
      </c>
      <c r="S88" s="35">
        <f t="shared" si="30"/>
        <v>1</v>
      </c>
      <c r="U88" s="36">
        <f t="shared" ca="1" si="32"/>
        <v>6238.7486427716713</v>
      </c>
      <c r="V88" s="36">
        <f t="shared" ca="1" si="33"/>
        <v>10000</v>
      </c>
      <c r="W88" s="20">
        <f t="shared" ca="1" si="24"/>
        <v>22</v>
      </c>
      <c r="X88" s="20">
        <f t="shared" ca="1" si="25"/>
        <v>50</v>
      </c>
    </row>
    <row r="89" spans="1:24" ht="18" hidden="1" customHeight="1" thickBot="1" x14ac:dyDescent="0.35">
      <c r="A89" s="68">
        <v>14</v>
      </c>
      <c r="B89" s="45"/>
      <c r="C89" s="46" cm="1">
        <f t="array" ref="C89">IF(B89="",0,IF(COUNT(D89:K89)=0,0,IF(L89&lt;5,SUM(D89:K89),SUM(SMALL(D89:K89,{1;2;3;4;5}))+(M89/10))))</f>
        <v>0</v>
      </c>
      <c r="D89" s="38"/>
      <c r="E89" s="38"/>
      <c r="F89" s="38"/>
      <c r="G89" s="38"/>
      <c r="H89" s="38"/>
      <c r="I89" s="38"/>
      <c r="J89" s="38"/>
      <c r="K89" s="38"/>
      <c r="L89" s="33">
        <f>MIN(COUNT(D89:K89),6)</f>
        <v>0</v>
      </c>
      <c r="N89" s="34">
        <f t="shared" si="27"/>
        <v>0</v>
      </c>
      <c r="O89" s="34">
        <f t="shared" si="28"/>
        <v>0</v>
      </c>
      <c r="P89" s="34">
        <f t="shared" si="29"/>
        <v>0</v>
      </c>
      <c r="Q89" s="34">
        <f>IF(N89=0,0,COUNTIF($N$4:N89,1))</f>
        <v>0</v>
      </c>
      <c r="R89" s="34">
        <f>IF(O89=0,0,COUNTIF($O$4:O89,1))</f>
        <v>0</v>
      </c>
      <c r="S89" s="35">
        <f t="shared" si="30"/>
        <v>0</v>
      </c>
      <c r="U89" s="36">
        <f t="shared" ca="1" si="32"/>
        <v>10000</v>
      </c>
      <c r="V89" s="36">
        <f t="shared" ca="1" si="33"/>
        <v>10000</v>
      </c>
      <c r="W89" s="20">
        <f t="shared" ca="1" si="24"/>
        <v>212</v>
      </c>
      <c r="X89" s="20">
        <f t="shared" ca="1" si="25"/>
        <v>50</v>
      </c>
    </row>
    <row r="90" spans="1:24" ht="18" customHeight="1" thickTop="1" thickBot="1" x14ac:dyDescent="0.35">
      <c r="A90" s="39" t="str">
        <f>"Lið "&amp;A89</f>
        <v>Lið 14</v>
      </c>
      <c r="B90" s="40" t="str">
        <f>IF(B84="","",LEFT(B84,1))&amp;IF(B86="","",LEFT(B86,1))&amp;IF(B87="","",LEFT(B87,1))&amp;IF(B88="","",LEFT(B88,1))&amp;IF(B89="","",LEFT(B89,1))</f>
        <v>GKMS</v>
      </c>
      <c r="C90" s="41" cm="1">
        <f t="array" ref="C90">IF(B90="",0,IF(COUNT(D90:K90)=0,0,IF(L90&lt;5,SUM(D90:K90),SUM(SMALL(D90:K90,{1;2;3;4;5}))+(M90/10))))</f>
        <v>447</v>
      </c>
      <c r="D90" s="42">
        <v>107</v>
      </c>
      <c r="E90" s="42">
        <v>111</v>
      </c>
      <c r="F90" s="42">
        <v>115</v>
      </c>
      <c r="G90" s="42">
        <v>114</v>
      </c>
      <c r="H90" s="42"/>
      <c r="I90" s="42"/>
      <c r="J90" s="42"/>
      <c r="K90" s="42"/>
      <c r="L90" s="33">
        <f t="shared" ref="L90:L94" si="36">MIN(COUNT(D90:K90),5)</f>
        <v>4</v>
      </c>
      <c r="N90" s="34">
        <f t="shared" si="27"/>
        <v>0</v>
      </c>
      <c r="O90" s="34">
        <f t="shared" si="28"/>
        <v>1</v>
      </c>
      <c r="P90" s="34">
        <f t="shared" si="29"/>
        <v>14</v>
      </c>
      <c r="Q90" s="34">
        <f>IF(N90=0,0,COUNTIF($N$4:N90,1))</f>
        <v>0</v>
      </c>
      <c r="R90" s="34">
        <f>IF(O90=0,0,COUNTIF($O$4:O90,1))</f>
        <v>14</v>
      </c>
      <c r="S90" s="35">
        <f t="shared" si="30"/>
        <v>1</v>
      </c>
      <c r="U90" s="36">
        <f t="shared" ca="1" si="32"/>
        <v>10000</v>
      </c>
      <c r="V90" s="36">
        <f t="shared" ca="1" si="33"/>
        <v>6447.808645405792</v>
      </c>
      <c r="W90" s="20">
        <f t="shared" ca="1" si="24"/>
        <v>212</v>
      </c>
      <c r="X90" s="20">
        <f t="shared" ca="1" si="25"/>
        <v>2</v>
      </c>
    </row>
    <row r="91" spans="1:24" ht="18" customHeight="1" thickTop="1" x14ac:dyDescent="0.3">
      <c r="A91" s="43">
        <v>15</v>
      </c>
      <c r="B91" s="30" t="s">
        <v>95</v>
      </c>
      <c r="C91" s="31" cm="1">
        <f t="array" ref="C91">IF(B91="",0,IF(COUNT(D91:K91)=0,0,IF(L91&lt;5,SUM(D91:K91),SUM(SMALL(D91:K91,{1;2;3;4;5}))+(M91/10))))</f>
        <v>230</v>
      </c>
      <c r="D91" s="32">
        <v>54</v>
      </c>
      <c r="E91" s="32">
        <v>58</v>
      </c>
      <c r="F91" s="32">
        <v>59</v>
      </c>
      <c r="G91" s="32">
        <v>59</v>
      </c>
      <c r="H91" s="32"/>
      <c r="I91" s="32"/>
      <c r="J91" s="32"/>
      <c r="K91" s="32"/>
      <c r="L91" s="33">
        <f t="shared" si="36"/>
        <v>4</v>
      </c>
      <c r="N91" s="34">
        <f t="shared" si="27"/>
        <v>1</v>
      </c>
      <c r="O91" s="34">
        <f t="shared" si="28"/>
        <v>0</v>
      </c>
      <c r="P91" s="34">
        <f t="shared" si="29"/>
        <v>0</v>
      </c>
      <c r="Q91" s="34">
        <f>IF(N91=0,0,COUNTIF($N$4:N91,1))</f>
        <v>70</v>
      </c>
      <c r="R91" s="34">
        <f>IF(O91=0,0,COUNTIF($O$4:O91,1))</f>
        <v>0</v>
      </c>
      <c r="S91" s="35">
        <f t="shared" si="30"/>
        <v>1</v>
      </c>
      <c r="U91" s="36">
        <f t="shared" ca="1" si="32"/>
        <v>6230.5081037068467</v>
      </c>
      <c r="V91" s="36">
        <f t="shared" ca="1" si="33"/>
        <v>10000</v>
      </c>
      <c r="W91" s="20">
        <f t="shared" ca="1" si="24"/>
        <v>3</v>
      </c>
      <c r="X91" s="20">
        <f t="shared" ca="1" si="25"/>
        <v>50</v>
      </c>
    </row>
    <row r="92" spans="1:24" ht="18" customHeight="1" x14ac:dyDescent="0.3">
      <c r="A92" s="29">
        <v>15</v>
      </c>
      <c r="B92" s="30" t="s">
        <v>96</v>
      </c>
      <c r="C92" s="31" cm="1">
        <f t="array" ref="C92">IF(B92="",0,IF(COUNT(D92:K92)=0,0,IF(L92&lt;5,SUM(D92:K92),SUM(SMALL(D92:K92,{1;2;3;4;5}))+(M92/10))))</f>
        <v>0</v>
      </c>
      <c r="D92" s="32"/>
      <c r="E92" s="32"/>
      <c r="F92" s="32"/>
      <c r="G92" s="32"/>
      <c r="H92" s="32"/>
      <c r="I92" s="32"/>
      <c r="J92" s="32"/>
      <c r="K92" s="32"/>
      <c r="L92" s="33">
        <f t="shared" si="36"/>
        <v>0</v>
      </c>
      <c r="N92" s="34">
        <f t="shared" si="27"/>
        <v>0</v>
      </c>
      <c r="O92" s="34">
        <f t="shared" si="28"/>
        <v>0</v>
      </c>
      <c r="P92" s="34">
        <f t="shared" si="29"/>
        <v>0</v>
      </c>
      <c r="Q92" s="34">
        <f>IF(N92=0,0,COUNTIF($N$4:N92,1))</f>
        <v>0</v>
      </c>
      <c r="R92" s="34">
        <f>IF(O92=0,0,COUNTIF($O$4:O92,1))</f>
        <v>0</v>
      </c>
      <c r="S92" s="35">
        <f t="shared" si="30"/>
        <v>1</v>
      </c>
      <c r="U92" s="36">
        <f t="shared" ca="1" si="32"/>
        <v>10000</v>
      </c>
      <c r="V92" s="36">
        <f t="shared" ca="1" si="33"/>
        <v>10000</v>
      </c>
      <c r="W92" s="20">
        <f t="shared" ca="1" si="24"/>
        <v>212</v>
      </c>
      <c r="X92" s="20">
        <f t="shared" ca="1" si="25"/>
        <v>50</v>
      </c>
    </row>
    <row r="93" spans="1:24" ht="18" customHeight="1" x14ac:dyDescent="0.3">
      <c r="A93" s="29">
        <v>15</v>
      </c>
      <c r="B93" s="30" t="s">
        <v>97</v>
      </c>
      <c r="C93" s="31" cm="1">
        <f t="array" ref="C93">IF(B93="",0,IF(COUNT(D93:K93)=0,0,IF(L93&lt;5,SUM(D93:K93),SUM(SMALL(D93:K93,{1;2;3;4;5}))+(M93/10))))</f>
        <v>240</v>
      </c>
      <c r="D93" s="32">
        <v>59</v>
      </c>
      <c r="E93" s="32">
        <v>60</v>
      </c>
      <c r="F93" s="32">
        <v>55</v>
      </c>
      <c r="G93" s="32">
        <v>66</v>
      </c>
      <c r="H93" s="32"/>
      <c r="I93" s="32"/>
      <c r="J93" s="32"/>
      <c r="K93" s="32"/>
      <c r="L93" s="33">
        <f t="shared" si="36"/>
        <v>4</v>
      </c>
      <c r="N93" s="34">
        <f t="shared" si="27"/>
        <v>1</v>
      </c>
      <c r="O93" s="34">
        <f t="shared" si="28"/>
        <v>0</v>
      </c>
      <c r="P93" s="34">
        <f t="shared" si="29"/>
        <v>0</v>
      </c>
      <c r="Q93" s="34">
        <f>IF(N93=0,0,COUNTIF($N$4:N93,1))</f>
        <v>71</v>
      </c>
      <c r="R93" s="34">
        <f>IF(O93=0,0,COUNTIF($O$4:O93,1))</f>
        <v>0</v>
      </c>
      <c r="S93" s="35">
        <f t="shared" si="30"/>
        <v>1</v>
      </c>
      <c r="U93" s="36">
        <f t="shared" ca="1" si="32"/>
        <v>6240.9914124041552</v>
      </c>
      <c r="V93" s="36">
        <f t="shared" ca="1" si="33"/>
        <v>10000</v>
      </c>
      <c r="W93" s="20">
        <f t="shared" ca="1" si="24"/>
        <v>31</v>
      </c>
      <c r="X93" s="20">
        <f t="shared" ca="1" si="25"/>
        <v>50</v>
      </c>
    </row>
    <row r="94" spans="1:24" ht="18" customHeight="1" thickBot="1" x14ac:dyDescent="0.35">
      <c r="A94" s="43">
        <v>15</v>
      </c>
      <c r="B94" s="30" t="s">
        <v>98</v>
      </c>
      <c r="C94" s="31" cm="1">
        <f t="array" ref="C94">IF(B94="",0,IF(COUNT(D94:K94)=0,0,IF(L94&lt;5,SUM(D94:K94),SUM(SMALL(D94:K94,{1;2;3;4;5}))+(M94/10))))</f>
        <v>128</v>
      </c>
      <c r="D94" s="32">
        <v>62</v>
      </c>
      <c r="E94" s="32">
        <v>66</v>
      </c>
      <c r="F94" s="32"/>
      <c r="G94" s="32"/>
      <c r="H94" s="32"/>
      <c r="I94" s="32"/>
      <c r="J94" s="32"/>
      <c r="K94" s="32"/>
      <c r="L94" s="33">
        <f t="shared" si="36"/>
        <v>2</v>
      </c>
      <c r="N94" s="34">
        <f t="shared" si="27"/>
        <v>1</v>
      </c>
      <c r="O94" s="34">
        <f t="shared" si="28"/>
        <v>0</v>
      </c>
      <c r="P94" s="34">
        <f t="shared" si="29"/>
        <v>0</v>
      </c>
      <c r="Q94" s="34">
        <f>IF(N94=0,0,COUNTIF($N$4:N94,1))</f>
        <v>72</v>
      </c>
      <c r="R94" s="34">
        <f>IF(O94=0,0,COUNTIF($O$4:O94,1))</f>
        <v>0</v>
      </c>
      <c r="S94" s="35">
        <f t="shared" si="30"/>
        <v>1</v>
      </c>
      <c r="U94" s="36">
        <f t="shared" ca="1" si="32"/>
        <v>8128.8506010789706</v>
      </c>
      <c r="V94" s="36">
        <f t="shared" ca="1" si="33"/>
        <v>10000</v>
      </c>
      <c r="W94" s="20">
        <f t="shared" ca="1" si="24"/>
        <v>187</v>
      </c>
      <c r="X94" s="20">
        <f t="shared" ca="1" si="25"/>
        <v>50</v>
      </c>
    </row>
    <row r="95" spans="1:24" ht="18" hidden="1" customHeight="1" thickBot="1" x14ac:dyDescent="0.35">
      <c r="A95" s="44">
        <v>15</v>
      </c>
      <c r="B95" s="45"/>
      <c r="C95" s="46" cm="1">
        <f t="array" ref="C95">IF(B95="",0,IF(COUNT(D95:K95)=0,0,IF(L95&lt;5,SUM(D95:K95),SUM(SMALL(D95:K95,{1;2;3;4;5}))+(M95/10))))</f>
        <v>0</v>
      </c>
      <c r="D95" s="38"/>
      <c r="E95" s="38"/>
      <c r="F95" s="38"/>
      <c r="G95" s="38"/>
      <c r="H95" s="38"/>
      <c r="I95" s="38"/>
      <c r="J95" s="38"/>
      <c r="K95" s="38"/>
      <c r="L95" s="33">
        <f>MIN(COUNT(D95:K95),6)</f>
        <v>0</v>
      </c>
      <c r="N95" s="34">
        <f t="shared" si="27"/>
        <v>0</v>
      </c>
      <c r="O95" s="34">
        <f t="shared" si="28"/>
        <v>0</v>
      </c>
      <c r="P95" s="34">
        <f t="shared" si="29"/>
        <v>0</v>
      </c>
      <c r="Q95" s="34">
        <f>IF(N95=0,0,COUNTIF($N$4:N95,1))</f>
        <v>0</v>
      </c>
      <c r="R95" s="34">
        <f>IF(O95=0,0,COUNTIF($O$4:O95,1))</f>
        <v>0</v>
      </c>
      <c r="S95" s="35">
        <f t="shared" si="30"/>
        <v>0</v>
      </c>
      <c r="U95" s="36">
        <f t="shared" ca="1" si="32"/>
        <v>10000</v>
      </c>
      <c r="V95" s="36">
        <f t="shared" ca="1" si="33"/>
        <v>10000</v>
      </c>
      <c r="W95" s="20">
        <f t="shared" ca="1" si="24"/>
        <v>212</v>
      </c>
      <c r="X95" s="20">
        <f t="shared" ca="1" si="25"/>
        <v>50</v>
      </c>
    </row>
    <row r="96" spans="1:24" ht="18" customHeight="1" thickTop="1" thickBot="1" x14ac:dyDescent="0.35">
      <c r="A96" s="39" t="str">
        <f>"Lið "&amp;A95</f>
        <v>Lið 15</v>
      </c>
      <c r="B96" s="40" t="str">
        <f>IF(B91="","",LEFT(B91,1))&amp;IF(B92="","",LEFT(B92,1))&amp;IF(B93="","",LEFT(B93,1))&amp;IF(B94="","",LEFT(B94,1))&amp;IF(B95="","",LEFT(B95,1))</f>
        <v>GHSS</v>
      </c>
      <c r="C96" s="41" cm="1">
        <f t="array" ref="C96">IF(B96="",0,IF(COUNT(D96:K96)=0,0,IF(L96&lt;5,SUM(D96:K96),SUM(SMALL(D96:K96,{1;2;3;4;5}))+(M96/10))))</f>
        <v>468</v>
      </c>
      <c r="D96" s="42">
        <v>111</v>
      </c>
      <c r="E96" s="42">
        <v>118</v>
      </c>
      <c r="F96" s="42">
        <v>114</v>
      </c>
      <c r="G96" s="42">
        <v>125</v>
      </c>
      <c r="H96" s="42"/>
      <c r="I96" s="42"/>
      <c r="J96" s="42"/>
      <c r="K96" s="42"/>
      <c r="L96" s="33">
        <f t="shared" ref="L96:L100" si="37">MIN(COUNT(D96:K96),5)</f>
        <v>4</v>
      </c>
      <c r="N96" s="34">
        <f t="shared" si="27"/>
        <v>0</v>
      </c>
      <c r="O96" s="34">
        <f t="shared" si="28"/>
        <v>1</v>
      </c>
      <c r="P96" s="34">
        <f t="shared" si="29"/>
        <v>15</v>
      </c>
      <c r="Q96" s="34">
        <f>IF(N96=0,0,COUNTIF($N$4:N96,1))</f>
        <v>0</v>
      </c>
      <c r="R96" s="34">
        <f>IF(O96=0,0,COUNTIF($O$4:O96,1))</f>
        <v>15</v>
      </c>
      <c r="S96" s="35">
        <f t="shared" si="30"/>
        <v>1</v>
      </c>
      <c r="U96" s="36">
        <f t="shared" ca="1" si="32"/>
        <v>10000</v>
      </c>
      <c r="V96" s="36">
        <f t="shared" ca="1" si="33"/>
        <v>6468.6407397305084</v>
      </c>
      <c r="W96" s="20">
        <f t="shared" ca="1" si="24"/>
        <v>212</v>
      </c>
      <c r="X96" s="20">
        <f t="shared" ca="1" si="25"/>
        <v>17</v>
      </c>
    </row>
    <row r="97" spans="1:24" ht="18" customHeight="1" thickTop="1" x14ac:dyDescent="0.3">
      <c r="A97" s="29">
        <v>16</v>
      </c>
      <c r="B97" s="30" t="s">
        <v>99</v>
      </c>
      <c r="C97" s="31" cm="1">
        <f t="array" ref="C97">IF(B97="",0,IF(COUNT(D97:K97)=0,0,IF(L97&lt;5,SUM(D97:K97),SUM(SMALL(D97:K97,{1;2;3;4;5}))+(M97/10))))</f>
        <v>125</v>
      </c>
      <c r="D97" s="32"/>
      <c r="E97" s="32">
        <v>62</v>
      </c>
      <c r="F97" s="32"/>
      <c r="G97" s="32">
        <v>63</v>
      </c>
      <c r="H97" s="32"/>
      <c r="I97" s="32"/>
      <c r="J97" s="32"/>
      <c r="K97" s="32"/>
      <c r="L97" s="33">
        <f t="shared" si="37"/>
        <v>2</v>
      </c>
      <c r="N97" s="34">
        <f t="shared" si="27"/>
        <v>1</v>
      </c>
      <c r="O97" s="34">
        <f t="shared" si="28"/>
        <v>0</v>
      </c>
      <c r="P97" s="34">
        <f t="shared" si="29"/>
        <v>0</v>
      </c>
      <c r="Q97" s="34">
        <f>IF(N97=0,0,COUNTIF($N$4:N97,1))</f>
        <v>73</v>
      </c>
      <c r="R97" s="34">
        <f>IF(O97=0,0,COUNTIF($O$4:O97,1))</f>
        <v>0</v>
      </c>
      <c r="S97" s="35">
        <f t="shared" si="30"/>
        <v>1</v>
      </c>
      <c r="U97" s="36">
        <f t="shared" ca="1" si="32"/>
        <v>8125.1766859681011</v>
      </c>
      <c r="V97" s="36">
        <f t="shared" ca="1" si="33"/>
        <v>10000</v>
      </c>
      <c r="W97" s="20">
        <f t="shared" ca="1" si="24"/>
        <v>182</v>
      </c>
      <c r="X97" s="20">
        <f t="shared" ca="1" si="25"/>
        <v>50</v>
      </c>
    </row>
    <row r="98" spans="1:24" ht="18" customHeight="1" x14ac:dyDescent="0.3">
      <c r="A98" s="29">
        <v>16</v>
      </c>
      <c r="B98" s="30" t="s">
        <v>100</v>
      </c>
      <c r="C98" s="31" cm="1">
        <f t="array" ref="C98">IF(B98="",0,IF(COUNT(D98:K98)=0,0,IF(L98&lt;5,SUM(D98:K98),SUM(SMALL(D98:K98,{1;2;3;4;5}))+(M98/10))))</f>
        <v>184</v>
      </c>
      <c r="D98" s="32"/>
      <c r="E98" s="32">
        <v>65</v>
      </c>
      <c r="F98" s="32">
        <v>58</v>
      </c>
      <c r="G98" s="32">
        <v>61</v>
      </c>
      <c r="H98" s="32"/>
      <c r="I98" s="32"/>
      <c r="J98" s="32"/>
      <c r="K98" s="32"/>
      <c r="L98" s="33">
        <f t="shared" si="37"/>
        <v>3</v>
      </c>
      <c r="N98" s="34">
        <f t="shared" si="27"/>
        <v>1</v>
      </c>
      <c r="O98" s="34">
        <f t="shared" si="28"/>
        <v>0</v>
      </c>
      <c r="P98" s="34">
        <f t="shared" si="29"/>
        <v>0</v>
      </c>
      <c r="Q98" s="34">
        <f>IF(N98=0,0,COUNTIF($N$4:N98,1))</f>
        <v>74</v>
      </c>
      <c r="R98" s="34">
        <f>IF(O98=0,0,COUNTIF($O$4:O98,1))</f>
        <v>0</v>
      </c>
      <c r="S98" s="35">
        <f t="shared" si="30"/>
        <v>1</v>
      </c>
      <c r="U98" s="36">
        <f t="shared" ca="1" si="32"/>
        <v>7184.453835983697</v>
      </c>
      <c r="V98" s="36">
        <f t="shared" ca="1" si="33"/>
        <v>10000</v>
      </c>
      <c r="W98" s="20">
        <f t="shared" ca="1" si="24"/>
        <v>134</v>
      </c>
      <c r="X98" s="20">
        <f t="shared" ca="1" si="25"/>
        <v>50</v>
      </c>
    </row>
    <row r="99" spans="1:24" ht="18" customHeight="1" x14ac:dyDescent="0.3">
      <c r="A99" s="29">
        <v>16</v>
      </c>
      <c r="B99" s="69" t="s">
        <v>101</v>
      </c>
      <c r="C99" s="31" cm="1">
        <f t="array" ref="C99">IF(B99="",0,IF(COUNT(D99:K99)=0,0,IF(L99&lt;5,SUM(D99:K99),SUM(SMALL(D99:K99,{1;2;3;4;5}))+(M99/10))))</f>
        <v>249</v>
      </c>
      <c r="D99" s="32">
        <v>62</v>
      </c>
      <c r="E99" s="32">
        <v>63</v>
      </c>
      <c r="F99" s="32">
        <v>62</v>
      </c>
      <c r="G99" s="32">
        <v>62</v>
      </c>
      <c r="H99" s="32"/>
      <c r="I99" s="32"/>
      <c r="J99" s="32"/>
      <c r="K99" s="32"/>
      <c r="L99" s="33">
        <f t="shared" si="37"/>
        <v>4</v>
      </c>
      <c r="N99" s="34">
        <f t="shared" si="27"/>
        <v>1</v>
      </c>
      <c r="O99" s="34">
        <f t="shared" si="28"/>
        <v>0</v>
      </c>
      <c r="P99" s="34">
        <f t="shared" si="29"/>
        <v>0</v>
      </c>
      <c r="Q99" s="34">
        <f>IF(N99=0,0,COUNTIF($N$4:N99,1))</f>
        <v>75</v>
      </c>
      <c r="R99" s="34">
        <f>IF(O99=0,0,COUNTIF($O$4:O99,1))</f>
        <v>0</v>
      </c>
      <c r="S99" s="35">
        <f t="shared" si="30"/>
        <v>1</v>
      </c>
      <c r="U99" s="36">
        <f t="shared" ca="1" si="32"/>
        <v>6249.0238750930557</v>
      </c>
      <c r="V99" s="36">
        <f t="shared" ca="1" si="33"/>
        <v>10000</v>
      </c>
      <c r="W99" s="20">
        <f t="shared" ca="1" si="24"/>
        <v>66</v>
      </c>
      <c r="X99" s="20">
        <f t="shared" ca="1" si="25"/>
        <v>50</v>
      </c>
    </row>
    <row r="100" spans="1:24" ht="18" customHeight="1" thickBot="1" x14ac:dyDescent="0.35">
      <c r="A100" s="29">
        <v>16</v>
      </c>
      <c r="B100" s="30" t="s">
        <v>102</v>
      </c>
      <c r="C100" s="31" cm="1">
        <f t="array" ref="C100">IF(B100="",0,IF(COUNT(D100:K100)=0,0,IF(L100&lt;5,SUM(D100:K100),SUM(SMALL(D100:K100,{1;2;3;4;5}))+(M100/10))))</f>
        <v>192</v>
      </c>
      <c r="D100" s="32">
        <v>66</v>
      </c>
      <c r="E100" s="32">
        <v>65</v>
      </c>
      <c r="F100" s="32"/>
      <c r="G100" s="32">
        <v>61</v>
      </c>
      <c r="H100" s="32"/>
      <c r="I100" s="32"/>
      <c r="J100" s="32"/>
      <c r="K100" s="32"/>
      <c r="L100" s="33">
        <f t="shared" si="37"/>
        <v>3</v>
      </c>
      <c r="N100" s="34">
        <f t="shared" si="27"/>
        <v>1</v>
      </c>
      <c r="O100" s="34">
        <f t="shared" si="28"/>
        <v>0</v>
      </c>
      <c r="P100" s="34">
        <f t="shared" ref="P100" si="38">IF(O100=1,A99,0)</f>
        <v>0</v>
      </c>
      <c r="Q100" s="34">
        <f>IF(N100=0,0,COUNTIF($N$4:N100,1))</f>
        <v>76</v>
      </c>
      <c r="R100" s="34">
        <f>IF(O100=0,0,COUNTIF($O$4:O100,1))</f>
        <v>0</v>
      </c>
      <c r="S100" s="35">
        <f t="shared" si="30"/>
        <v>1</v>
      </c>
      <c r="U100" s="36">
        <f t="shared" ca="1" si="32"/>
        <v>7192.5337327894467</v>
      </c>
      <c r="V100" s="36">
        <f t="shared" ca="1" si="33"/>
        <v>10000</v>
      </c>
      <c r="W100" s="20">
        <f t="shared" ca="1" si="24"/>
        <v>160</v>
      </c>
      <c r="X100" s="20">
        <f t="shared" ca="1" si="25"/>
        <v>50</v>
      </c>
    </row>
    <row r="101" spans="1:24" ht="18" hidden="1" customHeight="1" thickBot="1" x14ac:dyDescent="0.35">
      <c r="A101" s="43">
        <v>16</v>
      </c>
      <c r="B101" s="30"/>
      <c r="C101" s="31" cm="1">
        <f t="array" ref="C101">IF(B101="",0,IF(COUNT(D101:K101)=0,0,IF(L101&lt;5,SUM(D101:K101),SUM(SMALL(D101:K101,{1;2;3;4;5}))+(M101/10))))</f>
        <v>0</v>
      </c>
      <c r="D101" s="32"/>
      <c r="E101" s="32"/>
      <c r="F101" s="32"/>
      <c r="G101" s="32"/>
      <c r="H101" s="32"/>
      <c r="I101" s="32"/>
      <c r="J101" s="32"/>
      <c r="K101" s="32"/>
      <c r="L101" s="33">
        <f t="shared" ref="L101:L106" si="39">MIN(COUNT(D101:K101),5)</f>
        <v>0</v>
      </c>
      <c r="N101" s="34">
        <f t="shared" ref="N101:N164" si="40">IF(AND(ISNUMBER(A101),S101=1,C101&gt;0),1,0)</f>
        <v>0</v>
      </c>
      <c r="O101" s="34">
        <f t="shared" si="28"/>
        <v>0</v>
      </c>
      <c r="P101" s="34">
        <f>IF(O101=1,A99,0)</f>
        <v>0</v>
      </c>
      <c r="Q101" s="34">
        <f>IF(N101=0,0,COUNTIF($N$4:N101,1))</f>
        <v>0</v>
      </c>
      <c r="R101" s="34">
        <f>IF(O101=0,0,COUNTIF($O$4:O101,1))</f>
        <v>0</v>
      </c>
      <c r="S101" s="35">
        <f t="shared" si="30"/>
        <v>0</v>
      </c>
      <c r="U101" s="36">
        <f t="shared" ca="1" si="32"/>
        <v>10000</v>
      </c>
      <c r="V101" s="36">
        <f t="shared" ca="1" si="33"/>
        <v>10000</v>
      </c>
      <c r="W101" s="20">
        <f t="shared" ca="1" si="24"/>
        <v>212</v>
      </c>
      <c r="X101" s="20">
        <f t="shared" ca="1" si="25"/>
        <v>50</v>
      </c>
    </row>
    <row r="102" spans="1:24" ht="18" customHeight="1" thickTop="1" thickBot="1" x14ac:dyDescent="0.35">
      <c r="A102" s="39" t="str">
        <f>"Lið "&amp;A101</f>
        <v>Lið 16</v>
      </c>
      <c r="B102" s="40" t="str">
        <f>IF(B97="","",LEFT(B97,1))&amp;IF(B98="","",LEFT(B98,1))&amp;IF(B99="","",LEFT(B99,1))&amp;IF(B100="","",LEFT(B100,1))&amp;IF(B101="","",LEFT(B101,1))</f>
        <v>BJÞÞ</v>
      </c>
      <c r="C102" s="41" cm="1">
        <f t="array" ref="C102">IF(B102="",0,IF(COUNT(D102:K102)=0,0,IF(L102&lt;5,SUM(D102:K102),SUM(SMALL(D102:K102,{1;2;3;4;5}))+(M102/10))))</f>
        <v>488</v>
      </c>
      <c r="D102" s="42">
        <v>128</v>
      </c>
      <c r="E102" s="42">
        <v>123</v>
      </c>
      <c r="F102" s="42">
        <v>120</v>
      </c>
      <c r="G102" s="42">
        <v>117</v>
      </c>
      <c r="H102" s="42"/>
      <c r="I102" s="42"/>
      <c r="J102" s="42"/>
      <c r="K102" s="42"/>
      <c r="L102" s="33">
        <f t="shared" si="39"/>
        <v>4</v>
      </c>
      <c r="N102" s="34">
        <f t="shared" si="40"/>
        <v>0</v>
      </c>
      <c r="O102" s="34">
        <f t="shared" si="28"/>
        <v>1</v>
      </c>
      <c r="P102" s="34">
        <f t="shared" ref="P102:P133" si="41">IF(O102=1,A101,0)</f>
        <v>16</v>
      </c>
      <c r="Q102" s="34">
        <f>IF(N102=0,0,COUNTIF($N$4:N102,1))</f>
        <v>0</v>
      </c>
      <c r="R102" s="34">
        <f>IF(O102=0,0,COUNTIF($O$4:O102,1))</f>
        <v>16</v>
      </c>
      <c r="S102" s="35">
        <f t="shared" si="30"/>
        <v>1</v>
      </c>
      <c r="U102" s="36">
        <f t="shared" ca="1" si="32"/>
        <v>10000</v>
      </c>
      <c r="V102" s="36">
        <f t="shared" ca="1" si="33"/>
        <v>6488.2094036646204</v>
      </c>
      <c r="W102" s="20">
        <f t="shared" ca="1" si="24"/>
        <v>212</v>
      </c>
      <c r="X102" s="20">
        <f t="shared" ca="1" si="25"/>
        <v>34</v>
      </c>
    </row>
    <row r="103" spans="1:24" ht="18" customHeight="1" thickTop="1" x14ac:dyDescent="0.3">
      <c r="A103" s="29">
        <v>17</v>
      </c>
      <c r="B103" s="30" t="s">
        <v>103</v>
      </c>
      <c r="C103" s="31" cm="1">
        <f t="array" ref="C103">IF(B103="",0,IF(COUNT(D103:K103)=0,0,IF(L103&lt;5,SUM(D103:K103),SUM(SMALL(D103:K103,{1;2;3;4;5}))+(M103/10))))</f>
        <v>242</v>
      </c>
      <c r="D103" s="32">
        <v>58</v>
      </c>
      <c r="E103" s="32">
        <v>61</v>
      </c>
      <c r="F103" s="32">
        <v>61</v>
      </c>
      <c r="G103" s="32">
        <v>62</v>
      </c>
      <c r="H103" s="32"/>
      <c r="I103" s="32"/>
      <c r="J103" s="32"/>
      <c r="K103" s="32"/>
      <c r="L103" s="33">
        <f t="shared" si="39"/>
        <v>4</v>
      </c>
      <c r="N103" s="34">
        <f t="shared" si="40"/>
        <v>1</v>
      </c>
      <c r="O103" s="34">
        <f t="shared" si="28"/>
        <v>0</v>
      </c>
      <c r="P103" s="34">
        <f t="shared" si="41"/>
        <v>0</v>
      </c>
      <c r="Q103" s="34">
        <f>IF(N103=0,0,COUNTIF($N$4:N103,1))</f>
        <v>77</v>
      </c>
      <c r="R103" s="34">
        <f>IF(O103=0,0,COUNTIF($O$4:O103,1))</f>
        <v>0</v>
      </c>
      <c r="S103" s="35">
        <f t="shared" si="30"/>
        <v>1</v>
      </c>
      <c r="U103" s="36">
        <f t="shared" ca="1" si="32"/>
        <v>6242.4169602754218</v>
      </c>
      <c r="V103" s="36">
        <f t="shared" ca="1" si="33"/>
        <v>10000</v>
      </c>
      <c r="W103" s="20">
        <f t="shared" ca="1" si="24"/>
        <v>39</v>
      </c>
      <c r="X103" s="20">
        <f t="shared" ca="1" si="25"/>
        <v>50</v>
      </c>
    </row>
    <row r="104" spans="1:24" ht="18" customHeight="1" x14ac:dyDescent="0.3">
      <c r="A104" s="29">
        <v>17</v>
      </c>
      <c r="B104" s="30" t="s">
        <v>104</v>
      </c>
      <c r="C104" s="31" cm="1">
        <f t="array" ref="C104">IF(B104="",0,IF(COUNT(D104:K104)=0,0,IF(L104&lt;5,SUM(D104:K104),SUM(SMALL(D104:K104,{1;2;3;4;5}))+(M104/10))))</f>
        <v>236</v>
      </c>
      <c r="D104" s="32">
        <v>63</v>
      </c>
      <c r="E104" s="32">
        <v>54</v>
      </c>
      <c r="F104" s="32">
        <v>57</v>
      </c>
      <c r="G104" s="32">
        <v>62</v>
      </c>
      <c r="H104" s="32"/>
      <c r="I104" s="32"/>
      <c r="J104" s="32"/>
      <c r="K104" s="32"/>
      <c r="L104" s="33">
        <f t="shared" si="39"/>
        <v>4</v>
      </c>
      <c r="N104" s="34">
        <f t="shared" si="40"/>
        <v>1</v>
      </c>
      <c r="O104" s="34">
        <f t="shared" si="28"/>
        <v>0</v>
      </c>
      <c r="P104" s="34">
        <f t="shared" si="41"/>
        <v>0</v>
      </c>
      <c r="Q104" s="34">
        <f>IF(N104=0,0,COUNTIF($N$4:N104,1))</f>
        <v>78</v>
      </c>
      <c r="R104" s="34">
        <f>IF(O104=0,0,COUNTIF($O$4:O104,1))</f>
        <v>0</v>
      </c>
      <c r="S104" s="35">
        <f t="shared" si="30"/>
        <v>1</v>
      </c>
      <c r="U104" s="36">
        <f t="shared" ca="1" si="32"/>
        <v>6236.4080519681193</v>
      </c>
      <c r="V104" s="36">
        <f t="shared" ca="1" si="33"/>
        <v>10000</v>
      </c>
      <c r="W104" s="20">
        <f t="shared" ca="1" si="24"/>
        <v>15</v>
      </c>
      <c r="X104" s="20">
        <f t="shared" ca="1" si="25"/>
        <v>50</v>
      </c>
    </row>
    <row r="105" spans="1:24" ht="18" customHeight="1" x14ac:dyDescent="0.3">
      <c r="A105" s="29">
        <v>17</v>
      </c>
      <c r="B105" s="30" t="s">
        <v>105</v>
      </c>
      <c r="C105" s="31" cm="1">
        <f t="array" ref="C105">IF(B105="",0,IF(COUNT(D105:K105)=0,0,IF(L105&lt;5,SUM(D105:K105),SUM(SMALL(D105:K105,{1;2;3;4;5}))+(M105/10))))</f>
        <v>192</v>
      </c>
      <c r="D105" s="32">
        <v>64</v>
      </c>
      <c r="E105" s="32">
        <v>68</v>
      </c>
      <c r="F105" s="32"/>
      <c r="G105" s="32">
        <v>60</v>
      </c>
      <c r="H105" s="32"/>
      <c r="I105" s="32"/>
      <c r="J105" s="32"/>
      <c r="K105" s="32"/>
      <c r="L105" s="33">
        <f t="shared" si="39"/>
        <v>3</v>
      </c>
      <c r="N105" s="34">
        <f t="shared" si="40"/>
        <v>1</v>
      </c>
      <c r="O105" s="34">
        <f t="shared" si="28"/>
        <v>0</v>
      </c>
      <c r="P105" s="34">
        <f t="shared" si="41"/>
        <v>0</v>
      </c>
      <c r="Q105" s="34">
        <f>IF(N105=0,0,COUNTIF($N$4:N105,1))</f>
        <v>79</v>
      </c>
      <c r="R105" s="34">
        <f>IF(O105=0,0,COUNTIF($O$4:O105,1))</f>
        <v>0</v>
      </c>
      <c r="S105" s="35">
        <f t="shared" si="30"/>
        <v>1</v>
      </c>
      <c r="U105" s="36">
        <f t="shared" ca="1" si="32"/>
        <v>7192.8862301447725</v>
      </c>
      <c r="V105" s="36">
        <f t="shared" ca="1" si="33"/>
        <v>10000</v>
      </c>
      <c r="W105" s="20">
        <f t="shared" ca="1" si="24"/>
        <v>162</v>
      </c>
      <c r="X105" s="20">
        <f t="shared" ca="1" si="25"/>
        <v>50</v>
      </c>
    </row>
    <row r="106" spans="1:24" ht="18" customHeight="1" thickBot="1" x14ac:dyDescent="0.35">
      <c r="A106" s="29">
        <v>17</v>
      </c>
      <c r="B106" s="30" t="s">
        <v>106</v>
      </c>
      <c r="C106" s="31" cm="1">
        <f t="array" ref="C106">IF(B106="",0,IF(COUNT(D106:K106)=0,0,IF(L106&lt;5,SUM(D106:K106),SUM(SMALL(D106:K106,{1;2;3;4;5}))+(M106/10))))</f>
        <v>253</v>
      </c>
      <c r="D106" s="32">
        <v>63</v>
      </c>
      <c r="E106" s="32">
        <v>59</v>
      </c>
      <c r="F106" s="32">
        <v>66</v>
      </c>
      <c r="G106" s="32">
        <v>65</v>
      </c>
      <c r="H106" s="32"/>
      <c r="I106" s="32"/>
      <c r="J106" s="32"/>
      <c r="K106" s="32"/>
      <c r="L106" s="33">
        <f t="shared" si="39"/>
        <v>4</v>
      </c>
      <c r="N106" s="34">
        <f t="shared" si="40"/>
        <v>1</v>
      </c>
      <c r="O106" s="34">
        <f t="shared" si="28"/>
        <v>0</v>
      </c>
      <c r="P106" s="34">
        <f t="shared" si="41"/>
        <v>0</v>
      </c>
      <c r="Q106" s="34">
        <f>IF(N106=0,0,COUNTIF($N$4:N106,1))</f>
        <v>80</v>
      </c>
      <c r="R106" s="34">
        <f>IF(O106=0,0,COUNTIF($O$4:O106,1))</f>
        <v>0</v>
      </c>
      <c r="S106" s="35">
        <f t="shared" si="30"/>
        <v>1</v>
      </c>
      <c r="U106" s="36">
        <f t="shared" ca="1" si="32"/>
        <v>6253.7550246215242</v>
      </c>
      <c r="V106" s="36">
        <f t="shared" ca="1" si="33"/>
        <v>10000</v>
      </c>
      <c r="W106" s="20">
        <f t="shared" ca="1" si="24"/>
        <v>89</v>
      </c>
      <c r="X106" s="20">
        <f t="shared" ca="1" si="25"/>
        <v>50</v>
      </c>
    </row>
    <row r="107" spans="1:24" ht="18" hidden="1" customHeight="1" thickBot="1" x14ac:dyDescent="0.35">
      <c r="A107" s="44">
        <v>17</v>
      </c>
      <c r="B107" s="45"/>
      <c r="C107" s="46" cm="1">
        <f t="array" ref="C107">IF(B107="",0,IF(COUNT(D107:K107)=0,0,IF(L107&lt;5,SUM(D107:K107),SUM(SMALL(D107:K107,{1;2;3;4;5}))+(M107/10))))</f>
        <v>0</v>
      </c>
      <c r="D107" s="38"/>
      <c r="E107" s="38"/>
      <c r="F107" s="38"/>
      <c r="G107" s="38"/>
      <c r="H107" s="38"/>
      <c r="I107" s="38"/>
      <c r="J107" s="38"/>
      <c r="K107" s="38"/>
      <c r="L107" s="33">
        <f>MIN(COUNT(D107:K107),6)</f>
        <v>0</v>
      </c>
      <c r="N107" s="34">
        <f t="shared" si="40"/>
        <v>0</v>
      </c>
      <c r="O107" s="34">
        <f t="shared" si="28"/>
        <v>0</v>
      </c>
      <c r="P107" s="34">
        <f t="shared" si="41"/>
        <v>0</v>
      </c>
      <c r="Q107" s="34">
        <f>IF(N107=0,0,COUNTIF($N$4:N107,1))</f>
        <v>0</v>
      </c>
      <c r="R107" s="34">
        <f>IF(O107=0,0,COUNTIF($O$4:O107,1))</f>
        <v>0</v>
      </c>
      <c r="S107" s="35">
        <f t="shared" si="30"/>
        <v>0</v>
      </c>
      <c r="U107" s="36">
        <f t="shared" ca="1" si="32"/>
        <v>10000</v>
      </c>
      <c r="V107" s="36">
        <f t="shared" ca="1" si="33"/>
        <v>10000</v>
      </c>
      <c r="W107" s="20">
        <f t="shared" ca="1" si="24"/>
        <v>212</v>
      </c>
      <c r="X107" s="20">
        <f t="shared" ca="1" si="25"/>
        <v>50</v>
      </c>
    </row>
    <row r="108" spans="1:24" ht="18" customHeight="1" thickTop="1" thickBot="1" x14ac:dyDescent="0.35">
      <c r="A108" s="39" t="str">
        <f>"Lið "&amp;A107</f>
        <v>Lið 17</v>
      </c>
      <c r="B108" s="40" t="str">
        <f>IF(B103="","",LEFT(B103,1))&amp;IF(B104="","",LEFT(B104,1))&amp;IF(B105="","",LEFT(B105,1))&amp;IF(B106="","",LEFT(B106,1))&amp;IF(B107="","",LEFT(B107,1))</f>
        <v>GHMS</v>
      </c>
      <c r="C108" s="41" cm="1">
        <f t="array" ref="C108">IF(B108="",0,IF(COUNT(D108:K108)=0,0,IF(L108&lt;5,SUM(D108:K108),SUM(SMALL(D108:K108,{1;2;3;4;5}))+(M108/10))))</f>
        <v>466</v>
      </c>
      <c r="D108" s="42">
        <v>117</v>
      </c>
      <c r="E108" s="42">
        <v>111</v>
      </c>
      <c r="F108" s="42">
        <v>118</v>
      </c>
      <c r="G108" s="42">
        <v>120</v>
      </c>
      <c r="H108" s="42"/>
      <c r="I108" s="42"/>
      <c r="J108" s="42"/>
      <c r="K108" s="42"/>
      <c r="L108" s="33">
        <f t="shared" ref="L108:L112" si="42">MIN(COUNT(D108:K108),5)</f>
        <v>4</v>
      </c>
      <c r="N108" s="34">
        <f t="shared" si="40"/>
        <v>0</v>
      </c>
      <c r="O108" s="34">
        <f t="shared" si="28"/>
        <v>1</v>
      </c>
      <c r="P108" s="34">
        <f t="shared" si="41"/>
        <v>17</v>
      </c>
      <c r="Q108" s="34">
        <f>IF(N108=0,0,COUNTIF($N$4:N108,1))</f>
        <v>0</v>
      </c>
      <c r="R108" s="34">
        <f>IF(O108=0,0,COUNTIF($O$4:O108,1))</f>
        <v>17</v>
      </c>
      <c r="S108" s="35">
        <f t="shared" si="30"/>
        <v>1</v>
      </c>
      <c r="U108" s="36">
        <f t="shared" ca="1" si="32"/>
        <v>10000</v>
      </c>
      <c r="V108" s="36">
        <f t="shared" ca="1" si="33"/>
        <v>6466.9272496812364</v>
      </c>
      <c r="W108" s="20">
        <f t="shared" ca="1" si="24"/>
        <v>212</v>
      </c>
      <c r="X108" s="20">
        <f t="shared" ca="1" si="25"/>
        <v>15</v>
      </c>
    </row>
    <row r="109" spans="1:24" ht="18" customHeight="1" thickTop="1" x14ac:dyDescent="0.3">
      <c r="A109" s="43">
        <v>18</v>
      </c>
      <c r="B109" s="30" t="s">
        <v>107</v>
      </c>
      <c r="C109" s="31" cm="1">
        <f t="array" ref="C109">IF(B109="",0,IF(COUNT(D109:K109)=0,0,IF(L109&lt;5,SUM(D109:K109),SUM(SMALL(D109:K109,{1;2;3;4;5}))+(M109/10))))</f>
        <v>191</v>
      </c>
      <c r="D109" s="32">
        <v>65</v>
      </c>
      <c r="E109" s="32">
        <v>62</v>
      </c>
      <c r="F109" s="32"/>
      <c r="G109" s="32">
        <v>64</v>
      </c>
      <c r="H109" s="32"/>
      <c r="I109" s="32"/>
      <c r="J109" s="32"/>
      <c r="K109" s="32"/>
      <c r="L109" s="33">
        <f t="shared" si="42"/>
        <v>3</v>
      </c>
      <c r="N109" s="34">
        <f t="shared" si="40"/>
        <v>1</v>
      </c>
      <c r="O109" s="34">
        <f t="shared" si="28"/>
        <v>0</v>
      </c>
      <c r="P109" s="34">
        <f t="shared" si="41"/>
        <v>0</v>
      </c>
      <c r="Q109" s="34">
        <f>IF(N109=0,0,COUNTIF($N$4:N109,1))</f>
        <v>81</v>
      </c>
      <c r="R109" s="34">
        <f>IF(O109=0,0,COUNTIF($O$4:O109,1))</f>
        <v>0</v>
      </c>
      <c r="S109" s="35">
        <f t="shared" si="30"/>
        <v>1</v>
      </c>
      <c r="U109" s="36">
        <f t="shared" ca="1" si="32"/>
        <v>7191.7048151306699</v>
      </c>
      <c r="V109" s="36">
        <f t="shared" ca="1" si="33"/>
        <v>10000</v>
      </c>
      <c r="W109" s="20">
        <f t="shared" ca="1" si="24"/>
        <v>155</v>
      </c>
      <c r="X109" s="20">
        <f t="shared" ca="1" si="25"/>
        <v>50</v>
      </c>
    </row>
    <row r="110" spans="1:24" ht="18" customHeight="1" x14ac:dyDescent="0.3">
      <c r="A110" s="29">
        <v>18</v>
      </c>
      <c r="B110" s="30" t="s">
        <v>108</v>
      </c>
      <c r="C110" s="31" cm="1">
        <f t="array" ref="C110">IF(B110="",0,IF(COUNT(D110:K110)=0,0,IF(L110&lt;5,SUM(D110:K110),SUM(SMALL(D110:K110,{1;2;3;4;5}))+(M110/10))))</f>
        <v>197</v>
      </c>
      <c r="D110" s="32">
        <v>66</v>
      </c>
      <c r="E110" s="32"/>
      <c r="F110" s="32">
        <v>63</v>
      </c>
      <c r="G110" s="32">
        <v>68</v>
      </c>
      <c r="H110" s="32"/>
      <c r="I110" s="32"/>
      <c r="J110" s="32"/>
      <c r="K110" s="32"/>
      <c r="L110" s="33">
        <f t="shared" si="42"/>
        <v>3</v>
      </c>
      <c r="N110" s="34">
        <f t="shared" si="40"/>
        <v>1</v>
      </c>
      <c r="O110" s="34">
        <f t="shared" si="28"/>
        <v>0</v>
      </c>
      <c r="P110" s="34">
        <f t="shared" si="41"/>
        <v>0</v>
      </c>
      <c r="Q110" s="34">
        <f>IF(N110=0,0,COUNTIF($N$4:N110,1))</f>
        <v>82</v>
      </c>
      <c r="R110" s="34">
        <f>IF(O110=0,0,COUNTIF($O$4:O110,1))</f>
        <v>0</v>
      </c>
      <c r="S110" s="35">
        <f t="shared" si="30"/>
        <v>1</v>
      </c>
      <c r="U110" s="36">
        <f t="shared" ca="1" si="32"/>
        <v>7197.0272877948782</v>
      </c>
      <c r="V110" s="36">
        <f t="shared" ca="1" si="33"/>
        <v>10000</v>
      </c>
      <c r="W110" s="20">
        <f t="shared" ca="1" si="24"/>
        <v>171</v>
      </c>
      <c r="X110" s="20">
        <f t="shared" ca="1" si="25"/>
        <v>50</v>
      </c>
    </row>
    <row r="111" spans="1:24" ht="18" customHeight="1" x14ac:dyDescent="0.3">
      <c r="A111" s="29">
        <v>18</v>
      </c>
      <c r="B111" s="30" t="s">
        <v>109</v>
      </c>
      <c r="C111" s="31" cm="1">
        <f t="array" ref="C111">IF(B111="",0,IF(COUNT(D111:K111)=0,0,IF(L111&lt;5,SUM(D111:K111),SUM(SMALL(D111:K111,{1;2;3;4;5}))+(M111/10))))</f>
        <v>244</v>
      </c>
      <c r="D111" s="32">
        <v>60</v>
      </c>
      <c r="E111" s="32">
        <v>58</v>
      </c>
      <c r="F111" s="51">
        <v>64</v>
      </c>
      <c r="G111" s="32">
        <v>62</v>
      </c>
      <c r="H111" s="32"/>
      <c r="I111" s="32"/>
      <c r="J111" s="32"/>
      <c r="K111" s="32"/>
      <c r="L111" s="33">
        <f t="shared" si="42"/>
        <v>4</v>
      </c>
      <c r="N111" s="34">
        <f t="shared" si="40"/>
        <v>1</v>
      </c>
      <c r="O111" s="34">
        <f t="shared" si="28"/>
        <v>0</v>
      </c>
      <c r="P111" s="34">
        <f t="shared" si="41"/>
        <v>0</v>
      </c>
      <c r="Q111" s="34">
        <f>IF(N111=0,0,COUNTIF($N$4:N111,1))</f>
        <v>83</v>
      </c>
      <c r="R111" s="34">
        <f>IF(O111=0,0,COUNTIF($O$4:O111,1))</f>
        <v>0</v>
      </c>
      <c r="S111" s="35">
        <f t="shared" si="30"/>
        <v>1</v>
      </c>
      <c r="U111" s="36">
        <f t="shared" ca="1" si="32"/>
        <v>6244.8177649294103</v>
      </c>
      <c r="V111" s="36">
        <f t="shared" ca="1" si="33"/>
        <v>10000</v>
      </c>
      <c r="W111" s="20">
        <f t="shared" ca="1" si="24"/>
        <v>49</v>
      </c>
      <c r="X111" s="20">
        <f t="shared" ca="1" si="25"/>
        <v>50</v>
      </c>
    </row>
    <row r="112" spans="1:24" ht="18" customHeight="1" thickBot="1" x14ac:dyDescent="0.35">
      <c r="A112" s="29">
        <v>18</v>
      </c>
      <c r="B112" s="30" t="s">
        <v>110</v>
      </c>
      <c r="C112" s="31" cm="1">
        <f t="array" ref="C112">IF(B112="",0,IF(COUNT(D112:K112)=0,0,IF(L112&lt;5,SUM(D112:K112),SUM(SMALL(D112:K112,{1;2;3;4;5}))+(M112/10))))</f>
        <v>0</v>
      </c>
      <c r="D112" s="50"/>
      <c r="E112" s="50"/>
      <c r="F112" s="32"/>
      <c r="G112" s="32"/>
      <c r="H112" s="32"/>
      <c r="I112" s="32"/>
      <c r="J112" s="32"/>
      <c r="K112" s="32"/>
      <c r="L112" s="33">
        <f t="shared" si="42"/>
        <v>0</v>
      </c>
      <c r="N112" s="34">
        <f t="shared" si="40"/>
        <v>0</v>
      </c>
      <c r="O112" s="34">
        <f t="shared" si="28"/>
        <v>0</v>
      </c>
      <c r="P112" s="34">
        <f t="shared" si="41"/>
        <v>0</v>
      </c>
      <c r="Q112" s="34">
        <f>IF(N112=0,0,COUNTIF($N$4:N112,1))</f>
        <v>0</v>
      </c>
      <c r="R112" s="34">
        <f>IF(O112=0,0,COUNTIF($O$4:O112,1))</f>
        <v>0</v>
      </c>
      <c r="S112" s="35">
        <f t="shared" si="30"/>
        <v>1</v>
      </c>
      <c r="U112" s="36">
        <f t="shared" ca="1" si="32"/>
        <v>10000</v>
      </c>
      <c r="V112" s="36">
        <f t="shared" ca="1" si="33"/>
        <v>10000</v>
      </c>
      <c r="W112" s="20">
        <f t="shared" ca="1" si="24"/>
        <v>212</v>
      </c>
      <c r="X112" s="20">
        <f t="shared" ca="1" si="25"/>
        <v>50</v>
      </c>
    </row>
    <row r="113" spans="1:24" ht="18" hidden="1" customHeight="1" thickBot="1" x14ac:dyDescent="0.35">
      <c r="A113" s="44">
        <v>18</v>
      </c>
      <c r="B113" s="45"/>
      <c r="C113" s="46" cm="1">
        <f t="array" ref="C113">IF(B113="",0,IF(COUNT(D113:K113)=0,0,IF(L113&lt;5,SUM(D113:K113),SUM(SMALL(D113:K113,{1;2;3;4;5}))+(M113/10))))</f>
        <v>0</v>
      </c>
      <c r="D113" s="38"/>
      <c r="E113" s="38"/>
      <c r="F113" s="38"/>
      <c r="G113" s="38"/>
      <c r="H113" s="38"/>
      <c r="I113" s="38"/>
      <c r="J113" s="38"/>
      <c r="K113" s="38"/>
      <c r="L113" s="33">
        <f>MIN(COUNT(D113:K113),6)</f>
        <v>0</v>
      </c>
      <c r="N113" s="34">
        <f t="shared" si="40"/>
        <v>0</v>
      </c>
      <c r="O113" s="34">
        <f t="shared" si="28"/>
        <v>0</v>
      </c>
      <c r="P113" s="34">
        <f t="shared" si="41"/>
        <v>0</v>
      </c>
      <c r="Q113" s="34">
        <f>IF(N113=0,0,COUNTIF($N$4:N113,1))</f>
        <v>0</v>
      </c>
      <c r="R113" s="34">
        <f>IF(O113=0,0,COUNTIF($O$4:O113,1))</f>
        <v>0</v>
      </c>
      <c r="S113" s="35">
        <f t="shared" si="30"/>
        <v>0</v>
      </c>
      <c r="U113" s="36">
        <f t="shared" ca="1" si="32"/>
        <v>10000</v>
      </c>
      <c r="V113" s="36">
        <f t="shared" ca="1" si="33"/>
        <v>10000</v>
      </c>
      <c r="W113" s="20">
        <f t="shared" ca="1" si="24"/>
        <v>212</v>
      </c>
      <c r="X113" s="20">
        <f t="shared" ca="1" si="25"/>
        <v>50</v>
      </c>
    </row>
    <row r="114" spans="1:24" ht="18" customHeight="1" thickTop="1" thickBot="1" x14ac:dyDescent="0.35">
      <c r="A114" s="39" t="str">
        <f>"Lið "&amp;A113</f>
        <v>Lið 18</v>
      </c>
      <c r="B114" s="40" t="str">
        <f>IF(B109="","",LEFT(B109,1))&amp;IF(B110="","",LEFT(B110,1))&amp;IF(B111="","",LEFT(B111,1))&amp;IF(B112="","",LEFT(B112,1))&amp;IF(B113="","",LEFT(B113,1))</f>
        <v>AGHJ</v>
      </c>
      <c r="C114" s="41" cm="1">
        <f t="array" ref="C114">IF(B114="",0,IF(COUNT(D114:K114)=0,0,IF(L114&lt;5,SUM(D114:K114),SUM(SMALL(D114:K114,{1;2;3;4;5}))+(M114/10))))</f>
        <v>495</v>
      </c>
      <c r="D114" s="42">
        <v>123</v>
      </c>
      <c r="E114" s="42">
        <v>120</v>
      </c>
      <c r="F114" s="42">
        <v>127</v>
      </c>
      <c r="G114" s="42">
        <v>125</v>
      </c>
      <c r="H114" s="42"/>
      <c r="I114" s="42"/>
      <c r="J114" s="42"/>
      <c r="K114" s="42"/>
      <c r="L114" s="33">
        <f t="shared" ref="L114:L118" si="43">MIN(COUNT(D114:K114),5)</f>
        <v>4</v>
      </c>
      <c r="N114" s="34">
        <f t="shared" si="40"/>
        <v>0</v>
      </c>
      <c r="O114" s="34">
        <f t="shared" si="28"/>
        <v>1</v>
      </c>
      <c r="P114" s="34">
        <f t="shared" si="41"/>
        <v>18</v>
      </c>
      <c r="Q114" s="34">
        <f>IF(N114=0,0,COUNTIF($N$4:N114,1))</f>
        <v>0</v>
      </c>
      <c r="R114" s="34">
        <f>IF(O114=0,0,COUNTIF($O$4:O114,1))</f>
        <v>18</v>
      </c>
      <c r="S114" s="35">
        <f t="shared" si="30"/>
        <v>1</v>
      </c>
      <c r="U114" s="36">
        <f t="shared" ca="1" si="32"/>
        <v>10000</v>
      </c>
      <c r="V114" s="36">
        <f t="shared" ca="1" si="33"/>
        <v>6495.9842692816856</v>
      </c>
      <c r="W114" s="20">
        <f t="shared" ca="1" si="24"/>
        <v>212</v>
      </c>
      <c r="X114" s="20">
        <f t="shared" ca="1" si="25"/>
        <v>41</v>
      </c>
    </row>
    <row r="115" spans="1:24" ht="18" customHeight="1" thickTop="1" x14ac:dyDescent="0.3">
      <c r="A115" s="29">
        <v>19</v>
      </c>
      <c r="B115" s="30" t="s">
        <v>111</v>
      </c>
      <c r="C115" s="31" cm="1">
        <f t="array" ref="C115">IF(B115="",0,IF(COUNT(D115:K115)=0,0,IF(L115&lt;5,SUM(D115:K115),SUM(SMALL(D115:K115,{1;2;3;4;5}))+(M115/10))))</f>
        <v>256</v>
      </c>
      <c r="D115" s="32">
        <v>62</v>
      </c>
      <c r="E115" s="32">
        <v>61</v>
      </c>
      <c r="F115" s="32">
        <v>66</v>
      </c>
      <c r="G115" s="32">
        <v>67</v>
      </c>
      <c r="H115" s="32"/>
      <c r="I115" s="32"/>
      <c r="J115" s="32"/>
      <c r="K115" s="32"/>
      <c r="L115" s="33">
        <f t="shared" si="43"/>
        <v>4</v>
      </c>
      <c r="N115" s="34">
        <f t="shared" si="40"/>
        <v>1</v>
      </c>
      <c r="O115" s="34">
        <f t="shared" si="28"/>
        <v>0</v>
      </c>
      <c r="P115" s="34">
        <f t="shared" si="41"/>
        <v>0</v>
      </c>
      <c r="Q115" s="34">
        <f>IF(N115=0,0,COUNTIF($N$4:N115,1))</f>
        <v>84</v>
      </c>
      <c r="R115" s="34">
        <f>IF(O115=0,0,COUNTIF($O$4:O115,1))</f>
        <v>0</v>
      </c>
      <c r="S115" s="35">
        <f t="shared" si="30"/>
        <v>1</v>
      </c>
      <c r="U115" s="36">
        <f t="shared" ca="1" si="32"/>
        <v>6256.433533594929</v>
      </c>
      <c r="V115" s="36">
        <f t="shared" ca="1" si="33"/>
        <v>10000</v>
      </c>
      <c r="W115" s="20">
        <f t="shared" ca="1" si="24"/>
        <v>101</v>
      </c>
      <c r="X115" s="20">
        <f t="shared" ca="1" si="25"/>
        <v>50</v>
      </c>
    </row>
    <row r="116" spans="1:24" ht="18" customHeight="1" x14ac:dyDescent="0.3">
      <c r="A116" s="43">
        <v>19</v>
      </c>
      <c r="B116" s="30" t="s">
        <v>112</v>
      </c>
      <c r="C116" s="31" cm="1">
        <f t="array" ref="C116">IF(B116="",0,IF(COUNT(D116:K116)=0,0,IF(L116&lt;5,SUM(D116:K116),SUM(SMALL(D116:K116,{1;2;3;4;5}))+(M116/10))))</f>
        <v>253</v>
      </c>
      <c r="D116" s="32">
        <v>63</v>
      </c>
      <c r="E116" s="32">
        <v>64</v>
      </c>
      <c r="F116" s="32">
        <v>62</v>
      </c>
      <c r="G116" s="32">
        <v>64</v>
      </c>
      <c r="H116" s="32"/>
      <c r="I116" s="32"/>
      <c r="J116" s="32"/>
      <c r="K116" s="32"/>
      <c r="L116" s="33">
        <f t="shared" si="43"/>
        <v>4</v>
      </c>
      <c r="N116" s="34">
        <f t="shared" si="40"/>
        <v>1</v>
      </c>
      <c r="O116" s="34">
        <f t="shared" si="28"/>
        <v>0</v>
      </c>
      <c r="P116" s="34">
        <f t="shared" si="41"/>
        <v>0</v>
      </c>
      <c r="Q116" s="34">
        <f>IF(N116=0,0,COUNTIF($N$4:N116,1))</f>
        <v>85</v>
      </c>
      <c r="R116" s="34">
        <f>IF(O116=0,0,COUNTIF($O$4:O116,1))</f>
        <v>0</v>
      </c>
      <c r="S116" s="35">
        <f t="shared" si="30"/>
        <v>1</v>
      </c>
      <c r="U116" s="36">
        <f t="shared" ca="1" si="32"/>
        <v>6253.9814908590979</v>
      </c>
      <c r="V116" s="36">
        <f t="shared" ca="1" si="33"/>
        <v>10000</v>
      </c>
      <c r="W116" s="20">
        <f t="shared" ca="1" si="24"/>
        <v>90</v>
      </c>
      <c r="X116" s="20">
        <f t="shared" ca="1" si="25"/>
        <v>50</v>
      </c>
    </row>
    <row r="117" spans="1:24" ht="18" customHeight="1" x14ac:dyDescent="0.3">
      <c r="A117" s="43">
        <v>19</v>
      </c>
      <c r="B117" s="30" t="s">
        <v>113</v>
      </c>
      <c r="C117" s="31" cm="1">
        <f t="array" ref="C117">IF(B117="",0,IF(COUNT(D117:K117)=0,0,IF(L117&lt;5,SUM(D117:K117),SUM(SMALL(D117:K117,{1;2;3;4;5}))+(M117/10))))</f>
        <v>204</v>
      </c>
      <c r="D117" s="32">
        <v>71</v>
      </c>
      <c r="E117" s="32">
        <v>66</v>
      </c>
      <c r="F117" s="32">
        <v>67</v>
      </c>
      <c r="G117" s="32"/>
      <c r="H117" s="32"/>
      <c r="I117" s="32"/>
      <c r="J117" s="32"/>
      <c r="K117" s="32"/>
      <c r="L117" s="33">
        <f t="shared" si="43"/>
        <v>3</v>
      </c>
      <c r="N117" s="34">
        <f t="shared" si="40"/>
        <v>1</v>
      </c>
      <c r="O117" s="34">
        <f t="shared" si="28"/>
        <v>0</v>
      </c>
      <c r="P117" s="34">
        <f t="shared" si="41"/>
        <v>0</v>
      </c>
      <c r="Q117" s="34">
        <f>IF(N117=0,0,COUNTIF($N$4:N117,1))</f>
        <v>86</v>
      </c>
      <c r="R117" s="34">
        <f>IF(O117=0,0,COUNTIF($O$4:O117,1))</f>
        <v>0</v>
      </c>
      <c r="S117" s="35">
        <f t="shared" si="30"/>
        <v>1</v>
      </c>
      <c r="U117" s="36">
        <f t="shared" ca="1" si="32"/>
        <v>7204.1288950337976</v>
      </c>
      <c r="V117" s="36">
        <f t="shared" ca="1" si="33"/>
        <v>10000</v>
      </c>
      <c r="W117" s="20">
        <f t="shared" ca="1" si="24"/>
        <v>173</v>
      </c>
      <c r="X117" s="20">
        <f t="shared" ca="1" si="25"/>
        <v>50</v>
      </c>
    </row>
    <row r="118" spans="1:24" ht="18" customHeight="1" x14ac:dyDescent="0.3">
      <c r="A118" s="43">
        <v>19</v>
      </c>
      <c r="B118" s="30" t="s">
        <v>114</v>
      </c>
      <c r="C118" s="31" cm="1">
        <f t="array" ref="C118">IF(B118="",0,IF(COUNT(D118:K118)=0,0,IF(L118&lt;5,SUM(D118:K118),SUM(SMALL(D118:K118,{1;2;3;4;5}))+(M118/10))))</f>
        <v>175</v>
      </c>
      <c r="D118" s="32"/>
      <c r="E118" s="32">
        <v>59</v>
      </c>
      <c r="F118" s="32">
        <v>61</v>
      </c>
      <c r="G118" s="32">
        <v>55</v>
      </c>
      <c r="H118" s="32"/>
      <c r="I118" s="32"/>
      <c r="J118" s="32"/>
      <c r="K118" s="32"/>
      <c r="L118" s="33">
        <f t="shared" si="43"/>
        <v>3</v>
      </c>
      <c r="N118" s="34">
        <f t="shared" si="40"/>
        <v>1</v>
      </c>
      <c r="O118" s="34">
        <f t="shared" si="28"/>
        <v>0</v>
      </c>
      <c r="P118" s="34">
        <f t="shared" si="41"/>
        <v>0</v>
      </c>
      <c r="Q118" s="34">
        <f>IF(N118=0,0,COUNTIF($N$4:N118,1))</f>
        <v>87</v>
      </c>
      <c r="R118" s="34">
        <f>IF(O118=0,0,COUNTIF($O$4:O118,1))</f>
        <v>0</v>
      </c>
      <c r="S118" s="35">
        <f t="shared" si="30"/>
        <v>1</v>
      </c>
      <c r="U118" s="36">
        <f t="shared" ca="1" si="32"/>
        <v>7175.3671339612129</v>
      </c>
      <c r="V118" s="36">
        <f t="shared" ca="1" si="33"/>
        <v>10000</v>
      </c>
      <c r="W118" s="20">
        <f t="shared" ca="1" si="24"/>
        <v>121</v>
      </c>
      <c r="X118" s="20">
        <f t="shared" ca="1" si="25"/>
        <v>50</v>
      </c>
    </row>
    <row r="119" spans="1:24" ht="18" customHeight="1" thickBot="1" x14ac:dyDescent="0.35">
      <c r="A119" s="44">
        <v>19</v>
      </c>
      <c r="B119" s="45" t="s">
        <v>115</v>
      </c>
      <c r="C119" s="46" cm="1">
        <f t="array" ref="C119">IF(B119="",0,IF(COUNT(D119:K119)=0,0,IF(L119&lt;5,SUM(D119:K119),SUM(SMALL(D119:K119,{1;2;3;4;5}))+(M119/10))))</f>
        <v>196</v>
      </c>
      <c r="D119" s="38"/>
      <c r="E119" s="38">
        <v>65</v>
      </c>
      <c r="F119" s="38">
        <v>67</v>
      </c>
      <c r="G119" s="38">
        <v>64</v>
      </c>
      <c r="H119" s="38"/>
      <c r="I119" s="38"/>
      <c r="J119" s="38"/>
      <c r="K119" s="38"/>
      <c r="L119" s="33">
        <f>MIN(COUNT(D119:K119),6)</f>
        <v>3</v>
      </c>
      <c r="N119" s="34">
        <f t="shared" si="40"/>
        <v>1</v>
      </c>
      <c r="O119" s="34">
        <f t="shared" si="28"/>
        <v>0</v>
      </c>
      <c r="P119" s="34">
        <f t="shared" si="41"/>
        <v>0</v>
      </c>
      <c r="Q119" s="34">
        <f>IF(N119=0,0,COUNTIF($N$4:N119,1))</f>
        <v>88</v>
      </c>
      <c r="R119" s="34">
        <f>IF(O119=0,0,COUNTIF($O$4:O119,1))</f>
        <v>0</v>
      </c>
      <c r="S119" s="35">
        <f t="shared" si="30"/>
        <v>1</v>
      </c>
      <c r="U119" s="36">
        <f t="shared" ca="1" si="32"/>
        <v>7196.5985259025956</v>
      </c>
      <c r="V119" s="36">
        <f t="shared" ca="1" si="33"/>
        <v>10000</v>
      </c>
      <c r="W119" s="20">
        <f t="shared" ca="1" si="24"/>
        <v>170</v>
      </c>
      <c r="X119" s="20">
        <f t="shared" ca="1" si="25"/>
        <v>50</v>
      </c>
    </row>
    <row r="120" spans="1:24" ht="18" customHeight="1" thickTop="1" thickBot="1" x14ac:dyDescent="0.35">
      <c r="A120" s="39" t="str">
        <f>"Lið "&amp;A119</f>
        <v>Lið 19</v>
      </c>
      <c r="B120" s="40" t="str">
        <f>IF(B115="","",LEFT(B115,1))&amp;IF(B116="","",LEFT(B116,1))&amp;IF(B117="","",LEFT(B117,1))&amp;IF(B118="","",LEFT(B118,1))&amp;IF(B119="","",LEFT(B119,1))</f>
        <v>HJSÞS</v>
      </c>
      <c r="C120" s="41" cm="1">
        <f t="array" ref="C120">IF(B120="",0,IF(COUNT(D120:K120)=0,0,IF(L120&lt;5,SUM(D120:K120),SUM(SMALL(D120:K120,{1;2;3;4;5}))+(M120/10))))</f>
        <v>482</v>
      </c>
      <c r="D120" s="42">
        <v>125</v>
      </c>
      <c r="E120" s="42">
        <v>117</v>
      </c>
      <c r="F120" s="42">
        <v>123</v>
      </c>
      <c r="G120" s="42">
        <v>117</v>
      </c>
      <c r="H120" s="42"/>
      <c r="I120" s="42"/>
      <c r="J120" s="42"/>
      <c r="K120" s="42"/>
      <c r="L120" s="33">
        <f t="shared" ref="L120:L124" si="44">MIN(COUNT(D120:K120),5)</f>
        <v>4</v>
      </c>
      <c r="N120" s="34">
        <f t="shared" si="40"/>
        <v>0</v>
      </c>
      <c r="O120" s="34">
        <f t="shared" si="28"/>
        <v>1</v>
      </c>
      <c r="P120" s="34">
        <f t="shared" si="41"/>
        <v>19</v>
      </c>
      <c r="Q120" s="34">
        <f>IF(N120=0,0,COUNTIF($N$4:N120,1))</f>
        <v>0</v>
      </c>
      <c r="R120" s="34">
        <f>IF(O120=0,0,COUNTIF($O$4:O120,1))</f>
        <v>19</v>
      </c>
      <c r="S120" s="35">
        <f t="shared" si="30"/>
        <v>1</v>
      </c>
      <c r="U120" s="36">
        <f t="shared" ca="1" si="32"/>
        <v>10000</v>
      </c>
      <c r="V120" s="36">
        <f t="shared" ca="1" si="33"/>
        <v>6482.4190803490892</v>
      </c>
      <c r="W120" s="20">
        <f t="shared" ca="1" si="24"/>
        <v>212</v>
      </c>
      <c r="X120" s="20">
        <f t="shared" ca="1" si="25"/>
        <v>29</v>
      </c>
    </row>
    <row r="121" spans="1:24" ht="18" customHeight="1" thickTop="1" x14ac:dyDescent="0.3">
      <c r="A121" s="29">
        <v>20</v>
      </c>
      <c r="B121" s="30" t="s">
        <v>116</v>
      </c>
      <c r="C121" s="31" cm="1">
        <f t="array" ref="C121">IF(B121="",0,IF(COUNT(D121:K121)=0,0,IF(L121&lt;5,SUM(D121:K121),SUM(SMALL(D121:K121,{1;2;3;4;5}))+(M121/10))))</f>
        <v>191</v>
      </c>
      <c r="D121" s="32">
        <v>64</v>
      </c>
      <c r="E121" s="32">
        <v>67</v>
      </c>
      <c r="F121" s="32"/>
      <c r="G121" s="32">
        <v>60</v>
      </c>
      <c r="H121" s="32"/>
      <c r="I121" s="32"/>
      <c r="J121" s="32"/>
      <c r="K121" s="32"/>
      <c r="L121" s="33">
        <f t="shared" si="44"/>
        <v>3</v>
      </c>
      <c r="N121" s="34">
        <f t="shared" si="40"/>
        <v>1</v>
      </c>
      <c r="O121" s="34">
        <f t="shared" si="28"/>
        <v>0</v>
      </c>
      <c r="P121" s="34">
        <f t="shared" si="41"/>
        <v>0</v>
      </c>
      <c r="Q121" s="34">
        <f>IF(N121=0,0,COUNTIF($N$4:N121,1))</f>
        <v>89</v>
      </c>
      <c r="R121" s="34">
        <f>IF(O121=0,0,COUNTIF($O$4:O121,1))</f>
        <v>0</v>
      </c>
      <c r="S121" s="35">
        <f t="shared" si="30"/>
        <v>1</v>
      </c>
      <c r="U121" s="36">
        <f t="shared" ca="1" si="32"/>
        <v>7191.9537320554173</v>
      </c>
      <c r="V121" s="36">
        <f t="shared" ca="1" si="33"/>
        <v>10000</v>
      </c>
      <c r="W121" s="20">
        <f t="shared" ca="1" si="24"/>
        <v>157</v>
      </c>
      <c r="X121" s="20">
        <f t="shared" ca="1" si="25"/>
        <v>50</v>
      </c>
    </row>
    <row r="122" spans="1:24" ht="18" customHeight="1" x14ac:dyDescent="0.3">
      <c r="A122" s="43">
        <v>20</v>
      </c>
      <c r="B122" s="30" t="s">
        <v>117</v>
      </c>
      <c r="C122" s="31" cm="1">
        <f t="array" ref="C122">IF(B122="",0,IF(COUNT(D122:K122)=0,0,IF(L122&lt;5,SUM(D122:K122),SUM(SMALL(D122:K122,{1;2;3;4;5}))+(M122/10))))</f>
        <v>261</v>
      </c>
      <c r="D122" s="32">
        <v>69</v>
      </c>
      <c r="E122" s="32">
        <v>62</v>
      </c>
      <c r="F122" s="32">
        <v>68</v>
      </c>
      <c r="G122" s="32">
        <v>62</v>
      </c>
      <c r="H122" s="32"/>
      <c r="I122" s="32"/>
      <c r="J122" s="32"/>
      <c r="K122" s="32"/>
      <c r="L122" s="33">
        <f t="shared" si="44"/>
        <v>4</v>
      </c>
      <c r="N122" s="34">
        <f t="shared" si="40"/>
        <v>1</v>
      </c>
      <c r="O122" s="34">
        <f t="shared" si="28"/>
        <v>0</v>
      </c>
      <c r="P122" s="34">
        <f t="shared" si="41"/>
        <v>0</v>
      </c>
      <c r="Q122" s="34">
        <f>IF(N122=0,0,COUNTIF($N$4:N122,1))</f>
        <v>90</v>
      </c>
      <c r="R122" s="34">
        <f>IF(O122=0,0,COUNTIF($O$4:O122,1))</f>
        <v>0</v>
      </c>
      <c r="S122" s="35">
        <f t="shared" si="30"/>
        <v>1</v>
      </c>
      <c r="U122" s="36">
        <f t="shared" ca="1" si="32"/>
        <v>6261.803848226391</v>
      </c>
      <c r="V122" s="36">
        <f t="shared" ca="1" si="33"/>
        <v>10000</v>
      </c>
      <c r="W122" s="20">
        <f t="shared" ca="1" si="24"/>
        <v>111</v>
      </c>
      <c r="X122" s="20">
        <f t="shared" ca="1" si="25"/>
        <v>50</v>
      </c>
    </row>
    <row r="123" spans="1:24" ht="18" customHeight="1" x14ac:dyDescent="0.3">
      <c r="A123" s="43">
        <v>20</v>
      </c>
      <c r="B123" s="30" t="s">
        <v>118</v>
      </c>
      <c r="C123" s="31" cm="1">
        <f t="array" ref="C123">IF(B123="",0,IF(COUNT(D123:K123)=0,0,IF(L123&lt;5,SUM(D123:K123),SUM(SMALL(D123:K123,{1;2;3;4;5}))+(M123/10))))</f>
        <v>258</v>
      </c>
      <c r="D123" s="32">
        <v>69</v>
      </c>
      <c r="E123" s="32">
        <v>59</v>
      </c>
      <c r="F123" s="32">
        <v>64</v>
      </c>
      <c r="G123" s="32">
        <v>66</v>
      </c>
      <c r="H123" s="32"/>
      <c r="I123" s="32"/>
      <c r="J123" s="32"/>
      <c r="K123" s="32"/>
      <c r="L123" s="33">
        <f t="shared" si="44"/>
        <v>4</v>
      </c>
      <c r="N123" s="34">
        <f t="shared" si="40"/>
        <v>1</v>
      </c>
      <c r="O123" s="34">
        <f t="shared" si="28"/>
        <v>0</v>
      </c>
      <c r="P123" s="34">
        <f t="shared" si="41"/>
        <v>0</v>
      </c>
      <c r="Q123" s="34">
        <f>IF(N123=0,0,COUNTIF($N$4:N123,1))</f>
        <v>91</v>
      </c>
      <c r="R123" s="34">
        <f>IF(O123=0,0,COUNTIF($O$4:O123,1))</f>
        <v>0</v>
      </c>
      <c r="S123" s="35">
        <f t="shared" si="30"/>
        <v>1</v>
      </c>
      <c r="U123" s="36">
        <f t="shared" ca="1" si="32"/>
        <v>6258.293517670485</v>
      </c>
      <c r="V123" s="36">
        <f t="shared" ca="1" si="33"/>
        <v>10000</v>
      </c>
      <c r="W123" s="20">
        <f t="shared" ca="1" si="24"/>
        <v>106</v>
      </c>
      <c r="X123" s="20">
        <f t="shared" ca="1" si="25"/>
        <v>50</v>
      </c>
    </row>
    <row r="124" spans="1:24" ht="18" customHeight="1" x14ac:dyDescent="0.3">
      <c r="A124" s="29">
        <v>20</v>
      </c>
      <c r="B124" s="30" t="s">
        <v>119</v>
      </c>
      <c r="C124" s="31" cm="1">
        <f t="array" ref="C124">IF(B124="",0,IF(COUNT(D124:K124)=0,0,IF(L124&lt;5,SUM(D124:K124),SUM(SMALL(D124:K124,{1;2;3;4;5}))+(M124/10))))</f>
        <v>255</v>
      </c>
      <c r="D124" s="32">
        <v>62</v>
      </c>
      <c r="E124" s="51">
        <v>63</v>
      </c>
      <c r="F124" s="32">
        <v>64</v>
      </c>
      <c r="G124" s="32">
        <v>66</v>
      </c>
      <c r="H124" s="32"/>
      <c r="I124" s="32"/>
      <c r="J124" s="32"/>
      <c r="K124" s="32"/>
      <c r="L124" s="33">
        <f t="shared" si="44"/>
        <v>4</v>
      </c>
      <c r="N124" s="34">
        <f t="shared" si="40"/>
        <v>1</v>
      </c>
      <c r="O124" s="34">
        <f t="shared" si="28"/>
        <v>0</v>
      </c>
      <c r="P124" s="34">
        <f t="shared" si="41"/>
        <v>0</v>
      </c>
      <c r="Q124" s="34">
        <f>IF(N124=0,0,COUNTIF($N$4:N124,1))</f>
        <v>92</v>
      </c>
      <c r="R124" s="34">
        <f>IF(O124=0,0,COUNTIF($O$4:O124,1))</f>
        <v>0</v>
      </c>
      <c r="S124" s="35">
        <f t="shared" si="30"/>
        <v>1</v>
      </c>
      <c r="U124" s="36">
        <f t="shared" ca="1" si="32"/>
        <v>6255.0130732134721</v>
      </c>
      <c r="V124" s="36">
        <f t="shared" ca="1" si="33"/>
        <v>10000</v>
      </c>
      <c r="W124" s="20">
        <f t="shared" ca="1" si="24"/>
        <v>95</v>
      </c>
      <c r="X124" s="20">
        <f t="shared" ca="1" si="25"/>
        <v>50</v>
      </c>
    </row>
    <row r="125" spans="1:24" ht="18" customHeight="1" thickBot="1" x14ac:dyDescent="0.35">
      <c r="A125" s="44">
        <v>20</v>
      </c>
      <c r="B125" s="30" t="s">
        <v>120</v>
      </c>
      <c r="C125" s="31" cm="1">
        <f t="array" ref="C125">IF(B125="",0,IF(COUNT(D125:K125)=0,0,IF(L125&lt;5,SUM(D125:K125),SUM(SMALL(D125:K125,{1;2;3;4;5}))+(M125/10))))</f>
        <v>256</v>
      </c>
      <c r="D125" s="32">
        <v>64</v>
      </c>
      <c r="E125" s="51">
        <v>66</v>
      </c>
      <c r="F125" s="32">
        <v>65</v>
      </c>
      <c r="G125" s="32">
        <v>61</v>
      </c>
      <c r="H125" s="32"/>
      <c r="I125" s="38"/>
      <c r="J125" s="38"/>
      <c r="K125" s="38"/>
      <c r="L125" s="33">
        <f t="shared" ref="L125:L130" si="45">MIN(COUNT(D125:K125),5)</f>
        <v>4</v>
      </c>
      <c r="N125" s="34">
        <f t="shared" si="40"/>
        <v>1</v>
      </c>
      <c r="O125" s="34">
        <f t="shared" si="28"/>
        <v>0</v>
      </c>
      <c r="P125" s="34">
        <f t="shared" si="41"/>
        <v>0</v>
      </c>
      <c r="Q125" s="34">
        <f>IF(N125=0,0,COUNTIF($N$4:N125,1))</f>
        <v>93</v>
      </c>
      <c r="R125" s="34">
        <f>IF(O125=0,0,COUNTIF($O$4:O125,1))</f>
        <v>0</v>
      </c>
      <c r="S125" s="35">
        <f t="shared" si="30"/>
        <v>1</v>
      </c>
      <c r="U125" s="36">
        <f t="shared" ca="1" si="32"/>
        <v>6256.0376625347881</v>
      </c>
      <c r="V125" s="36">
        <f t="shared" ca="1" si="33"/>
        <v>10000</v>
      </c>
      <c r="W125" s="20">
        <f t="shared" ca="1" si="24"/>
        <v>98</v>
      </c>
      <c r="X125" s="20">
        <f t="shared" ca="1" si="25"/>
        <v>50</v>
      </c>
    </row>
    <row r="126" spans="1:24" ht="18" customHeight="1" thickTop="1" thickBot="1" x14ac:dyDescent="0.35">
      <c r="A126" s="39" t="str">
        <f>"Lið "&amp;A125</f>
        <v>Lið 20</v>
      </c>
      <c r="B126" s="40" t="str">
        <f>IF(B121="","",LEFT(B121,1))&amp;IF(B122="","",LEFT(B122,1))&amp;IF(B123="","",LEFT(B123,1))&amp;IF(B124="","",LEFT(B124,1))&amp;IF(B125="","",LEFT(B125,1))</f>
        <v>GGHIR</v>
      </c>
      <c r="C126" s="41" cm="1">
        <f t="array" ref="C126">IF(B126="",0,IF(COUNT(D126:K126)=0,0,IF(L126&lt;5,SUM(D126:K126),SUM(SMALL(D126:K126,{1;2;3;4;5}))+(M126/10))))</f>
        <v>496</v>
      </c>
      <c r="D126" s="42">
        <v>128</v>
      </c>
      <c r="E126" s="42">
        <v>123</v>
      </c>
      <c r="F126" s="42">
        <v>126</v>
      </c>
      <c r="G126" s="42">
        <v>119</v>
      </c>
      <c r="H126" s="42"/>
      <c r="I126" s="42"/>
      <c r="J126" s="42"/>
      <c r="K126" s="42"/>
      <c r="L126" s="33">
        <f t="shared" si="45"/>
        <v>4</v>
      </c>
      <c r="N126" s="34">
        <f t="shared" si="40"/>
        <v>0</v>
      </c>
      <c r="O126" s="34">
        <f t="shared" si="28"/>
        <v>1</v>
      </c>
      <c r="P126" s="34">
        <f t="shared" si="41"/>
        <v>20</v>
      </c>
      <c r="Q126" s="34">
        <f>IF(N126=0,0,COUNTIF($N$4:N126,1))</f>
        <v>0</v>
      </c>
      <c r="R126" s="34">
        <f>IF(O126=0,0,COUNTIF($O$4:O126,1))</f>
        <v>20</v>
      </c>
      <c r="S126" s="35">
        <f t="shared" si="30"/>
        <v>1</v>
      </c>
      <c r="U126" s="36">
        <f t="shared" ca="1" si="32"/>
        <v>10000</v>
      </c>
      <c r="V126" s="36">
        <f t="shared" ca="1" si="33"/>
        <v>6496.5850742660359</v>
      </c>
      <c r="W126" s="20">
        <f t="shared" ca="1" si="24"/>
        <v>212</v>
      </c>
      <c r="X126" s="20">
        <f t="shared" ca="1" si="25"/>
        <v>42</v>
      </c>
    </row>
    <row r="127" spans="1:24" ht="18" customHeight="1" thickTop="1" x14ac:dyDescent="0.3">
      <c r="A127" s="29">
        <v>21</v>
      </c>
      <c r="B127" s="30" t="s">
        <v>121</v>
      </c>
      <c r="C127" s="31" cm="1">
        <f t="array" ref="C127">IF(B127="",0,IF(COUNT(D127:K127)=0,0,IF(L127&lt;5,SUM(D127:K127),SUM(SMALL(D127:K127,{1;2;3;4;5}))+(M127/10))))</f>
        <v>0</v>
      </c>
      <c r="D127" s="32"/>
      <c r="E127" s="32"/>
      <c r="F127" s="32"/>
      <c r="G127" s="32"/>
      <c r="H127" s="32"/>
      <c r="I127" s="32"/>
      <c r="J127" s="32"/>
      <c r="K127" s="32"/>
      <c r="L127" s="33">
        <f t="shared" si="45"/>
        <v>0</v>
      </c>
      <c r="N127" s="34">
        <f t="shared" si="40"/>
        <v>0</v>
      </c>
      <c r="O127" s="34">
        <f t="shared" si="28"/>
        <v>0</v>
      </c>
      <c r="P127" s="34">
        <f t="shared" si="41"/>
        <v>0</v>
      </c>
      <c r="Q127" s="34">
        <f>IF(N127=0,0,COUNTIF($N$4:N127,1))</f>
        <v>0</v>
      </c>
      <c r="R127" s="34">
        <f>IF(O127=0,0,COUNTIF($O$4:O127,1))</f>
        <v>0</v>
      </c>
      <c r="S127" s="35">
        <f t="shared" si="30"/>
        <v>1</v>
      </c>
      <c r="U127" s="36">
        <f t="shared" ca="1" si="32"/>
        <v>10000</v>
      </c>
      <c r="V127" s="36">
        <f t="shared" ca="1" si="33"/>
        <v>10000</v>
      </c>
      <c r="W127" s="20">
        <f t="shared" ca="1" si="24"/>
        <v>212</v>
      </c>
      <c r="X127" s="20">
        <f t="shared" ca="1" si="25"/>
        <v>50</v>
      </c>
    </row>
    <row r="128" spans="1:24" ht="18" customHeight="1" x14ac:dyDescent="0.3">
      <c r="A128" s="29">
        <v>21</v>
      </c>
      <c r="B128" s="30" t="s">
        <v>122</v>
      </c>
      <c r="C128" s="31" cm="1">
        <f t="array" ref="C128">IF(B128="",0,IF(COUNT(D128:K128)=0,0,IF(L128&lt;5,SUM(D128:K128),SUM(SMALL(D128:K128,{1;2;3;4;5}))+(M128/10))))</f>
        <v>252</v>
      </c>
      <c r="D128" s="32">
        <v>64</v>
      </c>
      <c r="E128" s="32">
        <v>60</v>
      </c>
      <c r="F128" s="32">
        <v>66</v>
      </c>
      <c r="G128" s="32">
        <v>62</v>
      </c>
      <c r="H128" s="32"/>
      <c r="I128" s="32"/>
      <c r="J128" s="32"/>
      <c r="K128" s="32"/>
      <c r="L128" s="33">
        <f t="shared" si="45"/>
        <v>4</v>
      </c>
      <c r="N128" s="34">
        <f t="shared" si="40"/>
        <v>1</v>
      </c>
      <c r="O128" s="34">
        <f t="shared" si="28"/>
        <v>0</v>
      </c>
      <c r="P128" s="34">
        <f t="shared" si="41"/>
        <v>0</v>
      </c>
      <c r="Q128" s="34">
        <f>IF(N128=0,0,COUNTIF($N$4:N128,1))</f>
        <v>94</v>
      </c>
      <c r="R128" s="34">
        <f>IF(O128=0,0,COUNTIF($O$4:O128,1))</f>
        <v>0</v>
      </c>
      <c r="S128" s="35">
        <f t="shared" si="30"/>
        <v>1</v>
      </c>
      <c r="U128" s="36">
        <f t="shared" ca="1" si="32"/>
        <v>6252.0623371602278</v>
      </c>
      <c r="V128" s="36">
        <f t="shared" ca="1" si="33"/>
        <v>10000</v>
      </c>
      <c r="W128" s="20">
        <f t="shared" ca="1" si="24"/>
        <v>77</v>
      </c>
      <c r="X128" s="20">
        <f t="shared" ca="1" si="25"/>
        <v>50</v>
      </c>
    </row>
    <row r="129" spans="1:24" ht="18" customHeight="1" x14ac:dyDescent="0.3">
      <c r="A129" s="29">
        <v>21</v>
      </c>
      <c r="B129" s="30" t="s">
        <v>123</v>
      </c>
      <c r="C129" s="31" cm="1">
        <f t="array" ref="C129">IF(B129="",0,IF(COUNT(D129:K129)=0,0,IF(L129&lt;5,SUM(D129:K129),SUM(SMALL(D129:K129,{1;2;3;4;5}))+(M129/10))))</f>
        <v>188</v>
      </c>
      <c r="D129" s="32">
        <v>61</v>
      </c>
      <c r="E129" s="32">
        <v>60</v>
      </c>
      <c r="F129" s="32"/>
      <c r="G129" s="32">
        <v>67</v>
      </c>
      <c r="H129" s="32"/>
      <c r="I129" s="32"/>
      <c r="J129" s="32"/>
      <c r="K129" s="32"/>
      <c r="L129" s="33">
        <f t="shared" si="45"/>
        <v>3</v>
      </c>
      <c r="N129" s="34">
        <f t="shared" si="40"/>
        <v>1</v>
      </c>
      <c r="O129" s="34">
        <f t="shared" si="28"/>
        <v>0</v>
      </c>
      <c r="P129" s="34">
        <f t="shared" si="41"/>
        <v>0</v>
      </c>
      <c r="Q129" s="34">
        <f>IF(N129=0,0,COUNTIF($N$4:N129,1))</f>
        <v>95</v>
      </c>
      <c r="R129" s="34">
        <f>IF(O129=0,0,COUNTIF($O$4:O129,1))</f>
        <v>0</v>
      </c>
      <c r="S129" s="35">
        <f t="shared" si="30"/>
        <v>1</v>
      </c>
      <c r="U129" s="36">
        <f t="shared" ca="1" si="32"/>
        <v>7188.4443748190743</v>
      </c>
      <c r="V129" s="36">
        <f t="shared" ca="1" si="33"/>
        <v>10000</v>
      </c>
      <c r="W129" s="20">
        <f t="shared" ca="1" si="24"/>
        <v>146</v>
      </c>
      <c r="X129" s="20">
        <f t="shared" ca="1" si="25"/>
        <v>50</v>
      </c>
    </row>
    <row r="130" spans="1:24" ht="18" customHeight="1" thickBot="1" x14ac:dyDescent="0.35">
      <c r="A130" s="29">
        <v>21</v>
      </c>
      <c r="B130" s="30" t="s">
        <v>124</v>
      </c>
      <c r="C130" s="31" cm="1">
        <f t="array" ref="C130">IF(B130="",0,IF(COUNT(D130:K130)=0,0,IF(L130&lt;5,SUM(D130:K130),SUM(SMALL(D130:K130,{1;2;3;4;5}))+(M130/10))))</f>
        <v>241</v>
      </c>
      <c r="D130" s="32">
        <v>62</v>
      </c>
      <c r="E130" s="32">
        <v>57</v>
      </c>
      <c r="F130" s="32">
        <v>65</v>
      </c>
      <c r="G130" s="32">
        <v>57</v>
      </c>
      <c r="H130" s="32"/>
      <c r="I130" s="32"/>
      <c r="J130" s="32"/>
      <c r="K130" s="32"/>
      <c r="L130" s="33">
        <f t="shared" si="45"/>
        <v>4</v>
      </c>
      <c r="N130" s="34">
        <f t="shared" si="40"/>
        <v>1</v>
      </c>
      <c r="O130" s="34">
        <f t="shared" si="28"/>
        <v>0</v>
      </c>
      <c r="P130" s="34">
        <f t="shared" si="41"/>
        <v>0</v>
      </c>
      <c r="Q130" s="34">
        <f>IF(N130=0,0,COUNTIF($N$4:N130,1))</f>
        <v>96</v>
      </c>
      <c r="R130" s="34">
        <f>IF(O130=0,0,COUNTIF($O$4:O130,1))</f>
        <v>0</v>
      </c>
      <c r="S130" s="35">
        <f t="shared" si="30"/>
        <v>1</v>
      </c>
      <c r="U130" s="36">
        <f t="shared" ca="1" si="32"/>
        <v>6241.6302025218511</v>
      </c>
      <c r="V130" s="36">
        <f t="shared" ca="1" si="33"/>
        <v>10000</v>
      </c>
      <c r="W130" s="20">
        <f t="shared" ca="1" si="24"/>
        <v>33</v>
      </c>
      <c r="X130" s="20">
        <f t="shared" ca="1" si="25"/>
        <v>50</v>
      </c>
    </row>
    <row r="131" spans="1:24" ht="18" hidden="1" customHeight="1" thickBot="1" x14ac:dyDescent="0.35">
      <c r="A131" s="44">
        <v>21</v>
      </c>
      <c r="B131" s="45"/>
      <c r="C131" s="46" cm="1">
        <f t="array" ref="C131">IF(B131="",0,IF(COUNT(D131:K131)=0,0,IF(L131&lt;5,SUM(D131:K131),SUM(SMALL(D131:K131,{1;2;3;4;5}))+(M131/10))))</f>
        <v>0</v>
      </c>
      <c r="D131" s="38"/>
      <c r="E131" s="38"/>
      <c r="F131" s="38"/>
      <c r="G131" s="38"/>
      <c r="H131" s="38"/>
      <c r="I131" s="38"/>
      <c r="J131" s="38"/>
      <c r="K131" s="38"/>
      <c r="L131" s="33">
        <f>MIN(COUNT(D131:K131),6)</f>
        <v>0</v>
      </c>
      <c r="N131" s="34">
        <f t="shared" si="40"/>
        <v>0</v>
      </c>
      <c r="O131" s="34">
        <f t="shared" si="28"/>
        <v>0</v>
      </c>
      <c r="P131" s="34">
        <f t="shared" si="41"/>
        <v>0</v>
      </c>
      <c r="Q131" s="34">
        <f>IF(N131=0,0,COUNTIF($N$4:N131,1))</f>
        <v>0</v>
      </c>
      <c r="R131" s="34">
        <f>IF(O131=0,0,COUNTIF($O$4:O131,1))</f>
        <v>0</v>
      </c>
      <c r="S131" s="35">
        <f t="shared" si="30"/>
        <v>0</v>
      </c>
      <c r="U131" s="36">
        <f t="shared" ca="1" si="32"/>
        <v>10000</v>
      </c>
      <c r="V131" s="36">
        <f t="shared" ca="1" si="33"/>
        <v>10000</v>
      </c>
      <c r="W131" s="20">
        <f t="shared" ca="1" si="24"/>
        <v>212</v>
      </c>
      <c r="X131" s="20">
        <f t="shared" ca="1" si="25"/>
        <v>50</v>
      </c>
    </row>
    <row r="132" spans="1:24" ht="18" customHeight="1" thickTop="1" thickBot="1" x14ac:dyDescent="0.35">
      <c r="A132" s="39" t="str">
        <f>"Lið "&amp;A131</f>
        <v>Lið 21</v>
      </c>
      <c r="B132" s="40" t="str">
        <f>IF(B127="","",LEFT(B127,1))&amp;IF(B128="","",LEFT(B128,1))&amp;IF(B129="","",LEFT(B129,1))&amp;IF(B130="","",LEFT(B130,1))&amp;IF(B131="","",LEFT(B131,1))</f>
        <v>AGGS</v>
      </c>
      <c r="C132" s="41" cm="1">
        <f t="array" ref="C132">IF(B132="",0,IF(COUNT(D132:K132)=0,0,IF(L132&lt;5,SUM(D132:K132),SUM(SMALL(D132:K132,{1;2;3;4;5}))+(M132/10))))</f>
        <v>487</v>
      </c>
      <c r="D132" s="42">
        <v>123</v>
      </c>
      <c r="E132" s="42">
        <v>114</v>
      </c>
      <c r="F132" s="42">
        <v>131</v>
      </c>
      <c r="G132" s="42">
        <v>119</v>
      </c>
      <c r="H132" s="42"/>
      <c r="I132" s="42"/>
      <c r="J132" s="42"/>
      <c r="K132" s="42"/>
      <c r="L132" s="33">
        <f t="shared" ref="L132:L142" si="46">MIN(COUNT(D132:K132),5)</f>
        <v>4</v>
      </c>
      <c r="N132" s="34">
        <f t="shared" si="40"/>
        <v>0</v>
      </c>
      <c r="O132" s="34">
        <f t="shared" si="28"/>
        <v>1</v>
      </c>
      <c r="P132" s="34">
        <f t="shared" si="41"/>
        <v>21</v>
      </c>
      <c r="Q132" s="34">
        <f>IF(N132=0,0,COUNTIF($N$4:N132,1))</f>
        <v>0</v>
      </c>
      <c r="R132" s="34">
        <f>IF(O132=0,0,COUNTIF($O$4:O132,1))</f>
        <v>21</v>
      </c>
      <c r="S132" s="35">
        <f t="shared" si="30"/>
        <v>1</v>
      </c>
      <c r="U132" s="36">
        <f t="shared" ca="1" si="32"/>
        <v>10000</v>
      </c>
      <c r="V132" s="36">
        <f t="shared" ca="1" si="33"/>
        <v>6487.488421231762</v>
      </c>
      <c r="W132" s="20">
        <f t="shared" ref="W132:W195" ca="1" si="47">_xlfn.RANK.EQ(U132,$U$4:$U$430,1)</f>
        <v>212</v>
      </c>
      <c r="X132" s="20">
        <f t="shared" ref="X132:X195" ca="1" si="48">_xlfn.RANK.EQ(V132,$V$4:$V$430,1)</f>
        <v>33</v>
      </c>
    </row>
    <row r="133" spans="1:24" ht="18" customHeight="1" thickTop="1" x14ac:dyDescent="0.3">
      <c r="A133" s="29">
        <v>22</v>
      </c>
      <c r="B133" s="30" t="s">
        <v>125</v>
      </c>
      <c r="C133" s="31" cm="1">
        <f t="array" ref="C133">IF(B133="",0,IF(COUNT(D133:K133)=0,0,IF(L133&lt;5,SUM(D133:K133),SUM(SMALL(D133:K133,{1;2;3;4;5}))+(M133/10))))</f>
        <v>252</v>
      </c>
      <c r="D133" s="32">
        <v>64</v>
      </c>
      <c r="E133" s="32">
        <v>61</v>
      </c>
      <c r="F133" s="32">
        <v>64</v>
      </c>
      <c r="G133" s="32">
        <v>63</v>
      </c>
      <c r="H133" s="32"/>
      <c r="I133" s="32"/>
      <c r="J133" s="32"/>
      <c r="K133" s="32"/>
      <c r="L133" s="33">
        <f t="shared" si="46"/>
        <v>4</v>
      </c>
      <c r="N133" s="34">
        <f t="shared" si="40"/>
        <v>1</v>
      </c>
      <c r="O133" s="34">
        <f t="shared" si="28"/>
        <v>0</v>
      </c>
      <c r="P133" s="34">
        <f t="shared" si="41"/>
        <v>0</v>
      </c>
      <c r="Q133" s="34">
        <f>IF(N133=0,0,COUNTIF($N$4:N133,1))</f>
        <v>97</v>
      </c>
      <c r="R133" s="34">
        <f>IF(O133=0,0,COUNTIF($O$4:O133,1))</f>
        <v>0</v>
      </c>
      <c r="S133" s="35">
        <f t="shared" si="30"/>
        <v>1</v>
      </c>
      <c r="U133" s="36">
        <f t="shared" ca="1" si="32"/>
        <v>6252.5324167697518</v>
      </c>
      <c r="V133" s="36">
        <f t="shared" ca="1" si="33"/>
        <v>10000</v>
      </c>
      <c r="W133" s="20">
        <f t="shared" ca="1" si="47"/>
        <v>81</v>
      </c>
      <c r="X133" s="20">
        <f t="shared" ca="1" si="48"/>
        <v>50</v>
      </c>
    </row>
    <row r="134" spans="1:24" ht="18" customHeight="1" x14ac:dyDescent="0.3">
      <c r="A134" s="29">
        <v>22</v>
      </c>
      <c r="B134" s="30" t="s">
        <v>126</v>
      </c>
      <c r="C134" s="31" cm="1">
        <f t="array" ref="C134">IF(B134="",0,IF(COUNT(D134:K134)=0,0,IF(L134&lt;5,SUM(D134:K134),SUM(SMALL(D134:K134,{1;2;3;4;5}))+(M134/10))))</f>
        <v>68</v>
      </c>
      <c r="D134" s="32"/>
      <c r="E134" s="32"/>
      <c r="F134" s="32"/>
      <c r="G134" s="32">
        <v>68</v>
      </c>
      <c r="H134" s="32"/>
      <c r="I134" s="32"/>
      <c r="J134" s="32"/>
      <c r="K134" s="32"/>
      <c r="L134" s="33">
        <f t="shared" si="46"/>
        <v>1</v>
      </c>
      <c r="N134" s="34">
        <f t="shared" si="40"/>
        <v>1</v>
      </c>
      <c r="O134" s="34">
        <f t="shared" ref="O134:O197" si="49">IF(AND(ISTEXT(A134),S134=1,C134&gt;100),1,0)</f>
        <v>0</v>
      </c>
      <c r="P134" s="34">
        <f t="shared" ref="P134:P165" si="50">IF(O134=1,A133,0)</f>
        <v>0</v>
      </c>
      <c r="Q134" s="34">
        <f>IF(N134=0,0,COUNTIF($N$4:N134,1))</f>
        <v>98</v>
      </c>
      <c r="R134" s="34">
        <f>IF(O134=0,0,COUNTIF($O$4:O134,1))</f>
        <v>0</v>
      </c>
      <c r="S134" s="35">
        <f t="shared" si="30"/>
        <v>1</v>
      </c>
      <c r="U134" s="36">
        <f t="shared" ca="1" si="32"/>
        <v>9068.8917649056057</v>
      </c>
      <c r="V134" s="36">
        <f t="shared" ca="1" si="33"/>
        <v>10000</v>
      </c>
      <c r="W134" s="20">
        <f t="shared" ca="1" si="47"/>
        <v>210</v>
      </c>
      <c r="X134" s="20">
        <f t="shared" ca="1" si="48"/>
        <v>50</v>
      </c>
    </row>
    <row r="135" spans="1:24" ht="18" customHeight="1" x14ac:dyDescent="0.3">
      <c r="A135" s="29">
        <v>22</v>
      </c>
      <c r="B135" s="30" t="s">
        <v>127</v>
      </c>
      <c r="C135" s="31" cm="1">
        <f t="array" ref="C135">IF(B135="",0,IF(COUNT(D135:K135)=0,0,IF(L135&lt;5,SUM(D135:K135),SUM(SMALL(D135:K135,{1;2;3;4;5}))+(M135/10))))</f>
        <v>244</v>
      </c>
      <c r="D135" s="32">
        <v>61</v>
      </c>
      <c r="E135" s="32">
        <v>57</v>
      </c>
      <c r="F135" s="32">
        <v>63</v>
      </c>
      <c r="G135" s="32">
        <v>63</v>
      </c>
      <c r="H135" s="32"/>
      <c r="I135" s="32"/>
      <c r="J135" s="32"/>
      <c r="K135" s="32"/>
      <c r="L135" s="33">
        <f t="shared" si="46"/>
        <v>4</v>
      </c>
      <c r="N135" s="34">
        <f t="shared" si="40"/>
        <v>1</v>
      </c>
      <c r="O135" s="34">
        <f t="shared" si="49"/>
        <v>0</v>
      </c>
      <c r="P135" s="34">
        <f t="shared" si="50"/>
        <v>0</v>
      </c>
      <c r="Q135" s="34">
        <f>IF(N135=0,0,COUNTIF($N$4:N135,1))</f>
        <v>99</v>
      </c>
      <c r="R135" s="34">
        <f>IF(O135=0,0,COUNTIF($O$4:O135,1))</f>
        <v>0</v>
      </c>
      <c r="S135" s="35">
        <f t="shared" ref="S135:S197" si="51">IF(B135="",0,1)</f>
        <v>1</v>
      </c>
      <c r="U135" s="36">
        <f t="shared" ca="1" si="32"/>
        <v>6244.5527949433927</v>
      </c>
      <c r="V135" s="36">
        <f t="shared" ca="1" si="33"/>
        <v>10000</v>
      </c>
      <c r="W135" s="20">
        <f t="shared" ca="1" si="47"/>
        <v>46</v>
      </c>
      <c r="X135" s="20">
        <f t="shared" ca="1" si="48"/>
        <v>50</v>
      </c>
    </row>
    <row r="136" spans="1:24" ht="18" customHeight="1" x14ac:dyDescent="0.3">
      <c r="A136" s="29">
        <v>22</v>
      </c>
      <c r="B136" s="30" t="s">
        <v>128</v>
      </c>
      <c r="C136" s="31" cm="1">
        <f t="array" ref="C136">IF(B136="",0,IF(COUNT(D136:K136)=0,0,IF(L136&lt;5,SUM(D136:K136),SUM(SMALL(D136:K136,{1;2;3;4;5}))+(M136/10))))</f>
        <v>257</v>
      </c>
      <c r="D136" s="32">
        <v>64</v>
      </c>
      <c r="E136" s="32">
        <v>61</v>
      </c>
      <c r="F136" s="32">
        <v>63</v>
      </c>
      <c r="G136" s="32">
        <v>69</v>
      </c>
      <c r="H136" s="32"/>
      <c r="I136" s="32"/>
      <c r="J136" s="32"/>
      <c r="K136" s="32"/>
      <c r="L136" s="33">
        <f t="shared" si="46"/>
        <v>4</v>
      </c>
      <c r="N136" s="34">
        <f t="shared" si="40"/>
        <v>1</v>
      </c>
      <c r="O136" s="34">
        <f t="shared" si="49"/>
        <v>0</v>
      </c>
      <c r="P136" s="34">
        <f t="shared" si="50"/>
        <v>0</v>
      </c>
      <c r="Q136" s="34">
        <f>IF(N136=0,0,COUNTIF($N$4:N136,1))</f>
        <v>100</v>
      </c>
      <c r="R136" s="34">
        <f>IF(O136=0,0,COUNTIF($O$4:O136,1))</f>
        <v>0</v>
      </c>
      <c r="S136" s="35">
        <f t="shared" si="51"/>
        <v>1</v>
      </c>
      <c r="U136" s="36">
        <f t="shared" ca="1" si="32"/>
        <v>6257.7140061958926</v>
      </c>
      <c r="V136" s="36">
        <f t="shared" ca="1" si="33"/>
        <v>10000</v>
      </c>
      <c r="W136" s="20">
        <f t="shared" ca="1" si="47"/>
        <v>104</v>
      </c>
      <c r="X136" s="20">
        <f t="shared" ca="1" si="48"/>
        <v>50</v>
      </c>
    </row>
    <row r="137" spans="1:24" ht="18" customHeight="1" thickBot="1" x14ac:dyDescent="0.35">
      <c r="A137" s="44">
        <v>22</v>
      </c>
      <c r="B137" s="45" t="s">
        <v>129</v>
      </c>
      <c r="C137" s="46" cm="1">
        <f t="array" ref="C137">IF(B137="",0,IF(COUNT(D137:K137)=0,0,IF(L137&lt;5,SUM(D137:K137),SUM(SMALL(D137:K137,{1;2;3;4;5}))+(M137/10))))</f>
        <v>141</v>
      </c>
      <c r="D137" s="38"/>
      <c r="E137" s="38"/>
      <c r="F137" s="38">
        <v>73</v>
      </c>
      <c r="G137" s="38">
        <v>68</v>
      </c>
      <c r="H137" s="38"/>
      <c r="I137" s="38"/>
      <c r="J137" s="38"/>
      <c r="K137" s="38"/>
      <c r="L137" s="33">
        <f t="shared" si="46"/>
        <v>2</v>
      </c>
      <c r="N137" s="34">
        <f t="shared" si="40"/>
        <v>1</v>
      </c>
      <c r="O137" s="34">
        <f t="shared" si="49"/>
        <v>0</v>
      </c>
      <c r="P137" s="34">
        <f t="shared" si="50"/>
        <v>0</v>
      </c>
      <c r="Q137" s="34">
        <f>IF(N137=0,0,COUNTIF($N$4:N137,1))</f>
        <v>101</v>
      </c>
      <c r="R137" s="34">
        <f>IF(O137=0,0,COUNTIF($O$4:O137,1))</f>
        <v>0</v>
      </c>
      <c r="S137" s="35">
        <f t="shared" si="51"/>
        <v>1</v>
      </c>
      <c r="U137" s="36">
        <f t="shared" ca="1" si="32"/>
        <v>8141.2138861876147</v>
      </c>
      <c r="V137" s="36">
        <f t="shared" ca="1" si="33"/>
        <v>10000</v>
      </c>
      <c r="W137" s="20">
        <f t="shared" ca="1" si="47"/>
        <v>199</v>
      </c>
      <c r="X137" s="20">
        <f t="shared" ca="1" si="48"/>
        <v>50</v>
      </c>
    </row>
    <row r="138" spans="1:24" ht="18" customHeight="1" thickTop="1" thickBot="1" x14ac:dyDescent="0.35">
      <c r="A138" s="39" t="str">
        <f>"Lið "&amp;A137</f>
        <v>Lið 22</v>
      </c>
      <c r="B138" s="40" t="str">
        <f>IF(B133="","",LEFT(B133,1))&amp;IF(B134="","",LEFT(B134,1))&amp;IF(B135="","",LEFT(B135,1))&amp;IF(B136="","",LEFT(B136,1))&amp;IF(B137="","",LEFT(B137,1))</f>
        <v>GHJSB</v>
      </c>
      <c r="C138" s="41" cm="1">
        <f t="array" ref="C138">IF(B138="",0,IF(COUNT(D138:K138)=0,0,IF(L138&lt;5,SUM(D138:K138),SUM(SMALL(D138:K138,{1;2;3;4;5}))+(M138/10))))</f>
        <v>488</v>
      </c>
      <c r="D138" s="42">
        <v>122</v>
      </c>
      <c r="E138" s="42">
        <v>116</v>
      </c>
      <c r="F138" s="42">
        <v>125</v>
      </c>
      <c r="G138" s="42">
        <v>125</v>
      </c>
      <c r="H138" s="42"/>
      <c r="I138" s="42"/>
      <c r="J138" s="42"/>
      <c r="K138" s="42"/>
      <c r="L138" s="33">
        <f t="shared" si="46"/>
        <v>4</v>
      </c>
      <c r="N138" s="34">
        <f t="shared" si="40"/>
        <v>0</v>
      </c>
      <c r="O138" s="34">
        <f t="shared" si="49"/>
        <v>1</v>
      </c>
      <c r="P138" s="34">
        <f t="shared" si="50"/>
        <v>22</v>
      </c>
      <c r="Q138" s="34">
        <f>IF(N138=0,0,COUNTIF($N$4:N138,1))</f>
        <v>0</v>
      </c>
      <c r="R138" s="34">
        <f>IF(O138=0,0,COUNTIF($O$4:O138,1))</f>
        <v>22</v>
      </c>
      <c r="S138" s="35">
        <f t="shared" si="51"/>
        <v>1</v>
      </c>
      <c r="U138" s="36">
        <f t="shared" ca="1" si="32"/>
        <v>10000</v>
      </c>
      <c r="V138" s="36">
        <f t="shared" ca="1" si="33"/>
        <v>6488.8957841679949</v>
      </c>
      <c r="W138" s="20">
        <f t="shared" ca="1" si="47"/>
        <v>212</v>
      </c>
      <c r="X138" s="20">
        <f t="shared" ca="1" si="48"/>
        <v>36</v>
      </c>
    </row>
    <row r="139" spans="1:24" ht="18" customHeight="1" thickTop="1" x14ac:dyDescent="0.3">
      <c r="A139" s="29">
        <v>23</v>
      </c>
      <c r="B139" s="30" t="s">
        <v>130</v>
      </c>
      <c r="C139" s="31" cm="1">
        <f t="array" ref="C139">IF(B139="",0,IF(COUNT(D139:K139)=0,0,IF(L139&lt;5,SUM(D139:K139),SUM(SMALL(D139:K139,{1;2;3;4;5}))+(M139/10))))</f>
        <v>0</v>
      </c>
      <c r="D139" s="32"/>
      <c r="E139" s="32"/>
      <c r="F139" s="32"/>
      <c r="G139" s="32"/>
      <c r="H139" s="32"/>
      <c r="I139" s="32"/>
      <c r="J139" s="32"/>
      <c r="K139" s="32"/>
      <c r="L139" s="33">
        <f t="shared" si="46"/>
        <v>0</v>
      </c>
      <c r="N139" s="34">
        <f t="shared" si="40"/>
        <v>0</v>
      </c>
      <c r="O139" s="34">
        <f t="shared" si="49"/>
        <v>0</v>
      </c>
      <c r="P139" s="34">
        <f t="shared" si="50"/>
        <v>0</v>
      </c>
      <c r="Q139" s="34">
        <f>IF(N139=0,0,COUNTIF($N$4:N139,1))</f>
        <v>0</v>
      </c>
      <c r="R139" s="34">
        <f>IF(O139=0,0,COUNTIF($O$4:O139,1))</f>
        <v>0</v>
      </c>
      <c r="S139" s="35">
        <f t="shared" si="51"/>
        <v>1</v>
      </c>
      <c r="U139" s="36">
        <f t="shared" ca="1" si="32"/>
        <v>10000</v>
      </c>
      <c r="V139" s="36">
        <f t="shared" ca="1" si="33"/>
        <v>10000</v>
      </c>
      <c r="W139" s="20">
        <f t="shared" ca="1" si="47"/>
        <v>212</v>
      </c>
      <c r="X139" s="20">
        <f t="shared" ca="1" si="48"/>
        <v>50</v>
      </c>
    </row>
    <row r="140" spans="1:24" ht="18" customHeight="1" x14ac:dyDescent="0.3">
      <c r="A140" s="29">
        <v>23</v>
      </c>
      <c r="B140" s="52" t="s">
        <v>131</v>
      </c>
      <c r="C140" s="31" cm="1">
        <f t="array" ref="C140">IF(B140="",0,IF(COUNT(D140:K140)=0,0,IF(L140&lt;5,SUM(D140:K140),SUM(SMALL(D140:K140,{1;2;3;4;5}))+(M140/10))))</f>
        <v>249</v>
      </c>
      <c r="D140" s="32">
        <v>61</v>
      </c>
      <c r="E140" s="32">
        <v>63</v>
      </c>
      <c r="F140" s="32">
        <v>62</v>
      </c>
      <c r="G140" s="32">
        <v>63</v>
      </c>
      <c r="H140" s="32"/>
      <c r="I140" s="32"/>
      <c r="J140" s="32"/>
      <c r="K140" s="32"/>
      <c r="L140" s="33">
        <f t="shared" si="46"/>
        <v>4</v>
      </c>
      <c r="N140" s="34">
        <f t="shared" si="40"/>
        <v>1</v>
      </c>
      <c r="O140" s="34">
        <f t="shared" si="49"/>
        <v>0</v>
      </c>
      <c r="P140" s="34">
        <f t="shared" si="50"/>
        <v>0</v>
      </c>
      <c r="Q140" s="34">
        <f>IF(N140=0,0,COUNTIF($N$4:N140,1))</f>
        <v>102</v>
      </c>
      <c r="R140" s="34">
        <f>IF(O140=0,0,COUNTIF($O$4:O140,1))</f>
        <v>0</v>
      </c>
      <c r="S140" s="35">
        <f t="shared" si="51"/>
        <v>1</v>
      </c>
      <c r="U140" s="36">
        <f t="shared" ca="1" si="32"/>
        <v>6249.1414201554535</v>
      </c>
      <c r="V140" s="36">
        <f t="shared" ca="1" si="33"/>
        <v>10000</v>
      </c>
      <c r="W140" s="20">
        <f t="shared" ca="1" si="47"/>
        <v>67</v>
      </c>
      <c r="X140" s="20">
        <f t="shared" ca="1" si="48"/>
        <v>50</v>
      </c>
    </row>
    <row r="141" spans="1:24" ht="18" customHeight="1" x14ac:dyDescent="0.3">
      <c r="A141" s="29">
        <v>23</v>
      </c>
      <c r="B141" s="52" t="s">
        <v>132</v>
      </c>
      <c r="C141" s="31" cm="1">
        <f t="array" ref="C141">IF(B141="",0,IF(COUNT(D141:K141)=0,0,IF(L141&lt;5,SUM(D141:K141),SUM(SMALL(D141:K141,{1;2;3;4;5}))+(M141/10))))</f>
        <v>236</v>
      </c>
      <c r="D141" s="32">
        <v>56</v>
      </c>
      <c r="E141" s="32">
        <v>59</v>
      </c>
      <c r="F141" s="32">
        <v>56</v>
      </c>
      <c r="G141" s="32">
        <v>65</v>
      </c>
      <c r="H141" s="32"/>
      <c r="I141" s="32"/>
      <c r="J141" s="32"/>
      <c r="K141" s="32"/>
      <c r="L141" s="33">
        <f t="shared" si="46"/>
        <v>4</v>
      </c>
      <c r="N141" s="34">
        <f t="shared" si="40"/>
        <v>1</v>
      </c>
      <c r="O141" s="34">
        <f t="shared" si="49"/>
        <v>0</v>
      </c>
      <c r="P141" s="34">
        <f t="shared" si="50"/>
        <v>0</v>
      </c>
      <c r="Q141" s="34">
        <f>IF(N141=0,0,COUNTIF($N$4:N141,1))</f>
        <v>103</v>
      </c>
      <c r="R141" s="34">
        <f>IF(O141=0,0,COUNTIF($O$4:O141,1))</f>
        <v>0</v>
      </c>
      <c r="S141" s="35">
        <f t="shared" si="51"/>
        <v>1</v>
      </c>
      <c r="U141" s="36">
        <f t="shared" ca="1" si="32"/>
        <v>6236.6968483818628</v>
      </c>
      <c r="V141" s="36">
        <f t="shared" ca="1" si="33"/>
        <v>10000</v>
      </c>
      <c r="W141" s="20">
        <f t="shared" ca="1" si="47"/>
        <v>16</v>
      </c>
      <c r="X141" s="20">
        <f t="shared" ca="1" si="48"/>
        <v>50</v>
      </c>
    </row>
    <row r="142" spans="1:24" ht="18" customHeight="1" x14ac:dyDescent="0.3">
      <c r="A142" s="29">
        <v>23</v>
      </c>
      <c r="B142" s="30" t="s">
        <v>133</v>
      </c>
      <c r="C142" s="31" cm="1">
        <f t="array" ref="C142">IF(B142="",0,IF(COUNT(D142:K142)=0,0,IF(L142&lt;5,SUM(D142:K142),SUM(SMALL(D142:K142,{1;2;3;4;5}))+(M142/10))))</f>
        <v>245</v>
      </c>
      <c r="D142" s="32">
        <v>60</v>
      </c>
      <c r="E142" s="32">
        <v>64</v>
      </c>
      <c r="F142" s="32">
        <v>62</v>
      </c>
      <c r="G142" s="32">
        <v>59</v>
      </c>
      <c r="H142" s="32"/>
      <c r="I142" s="32"/>
      <c r="J142" s="32"/>
      <c r="K142" s="32"/>
      <c r="L142" s="33">
        <f t="shared" si="46"/>
        <v>4</v>
      </c>
      <c r="N142" s="34">
        <f t="shared" si="40"/>
        <v>1</v>
      </c>
      <c r="O142" s="34">
        <f t="shared" si="49"/>
        <v>0</v>
      </c>
      <c r="P142" s="34">
        <f t="shared" si="50"/>
        <v>0</v>
      </c>
      <c r="Q142" s="34">
        <f>IF(N142=0,0,COUNTIF($N$4:N142,1))</f>
        <v>104</v>
      </c>
      <c r="R142" s="34">
        <f>IF(O142=0,0,COUNTIF($O$4:O142,1))</f>
        <v>0</v>
      </c>
      <c r="S142" s="35">
        <f t="shared" si="51"/>
        <v>1</v>
      </c>
      <c r="U142" s="36">
        <f t="shared" ca="1" si="32"/>
        <v>6245.9525895245824</v>
      </c>
      <c r="V142" s="36">
        <f t="shared" ca="1" si="33"/>
        <v>10000</v>
      </c>
      <c r="W142" s="20">
        <f t="shared" ca="1" si="47"/>
        <v>57</v>
      </c>
      <c r="X142" s="20">
        <f t="shared" ca="1" si="48"/>
        <v>50</v>
      </c>
    </row>
    <row r="143" spans="1:24" ht="18" customHeight="1" thickBot="1" x14ac:dyDescent="0.35">
      <c r="A143" s="44">
        <v>23</v>
      </c>
      <c r="B143" s="45" t="s">
        <v>134</v>
      </c>
      <c r="C143" s="46" cm="1">
        <f t="array" ref="C143">IF(B143="",0,IF(COUNT(D143:K143)=0,0,IF(L143&lt;5,SUM(D143:K143),SUM(SMALL(D143:K143,{1;2;3;4;5}))+(M143/10))))</f>
        <v>193</v>
      </c>
      <c r="D143" s="38"/>
      <c r="E143" s="38">
        <v>65</v>
      </c>
      <c r="F143" s="38">
        <v>61</v>
      </c>
      <c r="G143" s="38">
        <v>67</v>
      </c>
      <c r="H143" s="38"/>
      <c r="I143" s="38"/>
      <c r="J143" s="38"/>
      <c r="K143" s="38"/>
      <c r="L143" s="33">
        <f>MIN(COUNT(D143:K143),6)</f>
        <v>3</v>
      </c>
      <c r="N143" s="34">
        <f t="shared" si="40"/>
        <v>1</v>
      </c>
      <c r="O143" s="34">
        <f t="shared" si="49"/>
        <v>0</v>
      </c>
      <c r="P143" s="34">
        <f t="shared" si="50"/>
        <v>0</v>
      </c>
      <c r="Q143" s="34">
        <f>IF(N143=0,0,COUNTIF($N$4:N143,1))</f>
        <v>105</v>
      </c>
      <c r="R143" s="34">
        <f>IF(O143=0,0,COUNTIF($O$4:O143,1))</f>
        <v>0</v>
      </c>
      <c r="S143" s="35">
        <f t="shared" si="51"/>
        <v>1</v>
      </c>
      <c r="U143" s="36">
        <f t="shared" ca="1" si="32"/>
        <v>7193.6872568721819</v>
      </c>
      <c r="V143" s="36">
        <f t="shared" ca="1" si="33"/>
        <v>10000</v>
      </c>
      <c r="W143" s="20">
        <f t="shared" ca="1" si="47"/>
        <v>164</v>
      </c>
      <c r="X143" s="20">
        <f t="shared" ca="1" si="48"/>
        <v>50</v>
      </c>
    </row>
    <row r="144" spans="1:24" ht="18" customHeight="1" thickTop="1" thickBot="1" x14ac:dyDescent="0.35">
      <c r="A144" s="39" t="str">
        <f>"Lið "&amp;A143</f>
        <v>Lið 23</v>
      </c>
      <c r="B144" s="40" t="str">
        <f>IF(B139="","",LEFT(B139,1))&amp;IF(B140="","",LEFT(B140,1))&amp;IF(B141="","",LEFT(B141,1))&amp;IF(B142="","",LEFT(B142,1))&amp;IF(B143="","",LEFT(B143,1))</f>
        <v>BEPRV</v>
      </c>
      <c r="C144" s="41" cm="1">
        <f t="array" ref="C144">IF(B144="",0,IF(COUNT(D144:K144)=0,0,IF(L144&lt;5,SUM(D144:K144),SUM(SMALL(D144:K144,{1;2;3;4;5}))+(M144/10))))</f>
        <v>470</v>
      </c>
      <c r="D144" s="42">
        <v>112</v>
      </c>
      <c r="E144" s="42">
        <v>121</v>
      </c>
      <c r="F144" s="42">
        <v>117</v>
      </c>
      <c r="G144" s="42">
        <v>120</v>
      </c>
      <c r="H144" s="42"/>
      <c r="I144" s="42"/>
      <c r="J144" s="42"/>
      <c r="K144" s="42"/>
      <c r="L144" s="33">
        <f t="shared" ref="L144:L148" si="52">MIN(COUNT(D144:K144),5)</f>
        <v>4</v>
      </c>
      <c r="N144" s="34">
        <f t="shared" si="40"/>
        <v>0</v>
      </c>
      <c r="O144" s="34">
        <f t="shared" si="49"/>
        <v>1</v>
      </c>
      <c r="P144" s="34">
        <f t="shared" si="50"/>
        <v>23</v>
      </c>
      <c r="Q144" s="34">
        <f>IF(N144=0,0,COUNTIF($N$4:N144,1))</f>
        <v>0</v>
      </c>
      <c r="R144" s="34">
        <f>IF(O144=0,0,COUNTIF($O$4:O144,1))</f>
        <v>23</v>
      </c>
      <c r="S144" s="35">
        <f t="shared" si="51"/>
        <v>1</v>
      </c>
      <c r="U144" s="36">
        <f t="shared" ca="1" si="32"/>
        <v>10000</v>
      </c>
      <c r="V144" s="36">
        <f t="shared" ca="1" si="33"/>
        <v>6470.7259854019103</v>
      </c>
      <c r="W144" s="20">
        <f t="shared" ca="1" si="47"/>
        <v>212</v>
      </c>
      <c r="X144" s="20">
        <f t="shared" ca="1" si="48"/>
        <v>18</v>
      </c>
    </row>
    <row r="145" spans="1:24" ht="18" customHeight="1" thickTop="1" x14ac:dyDescent="0.3">
      <c r="A145" s="29">
        <v>24</v>
      </c>
      <c r="B145" s="30" t="s">
        <v>135</v>
      </c>
      <c r="C145" s="31" cm="1">
        <f t="array" ref="C145">IF(B145="",0,IF(COUNT(D145:K145)=0,0,IF(L145&lt;5,SUM(D145:K145),SUM(SMALL(D145:K145,{1;2;3;4;5}))+(M145/10))))</f>
        <v>194</v>
      </c>
      <c r="D145" s="32">
        <v>68</v>
      </c>
      <c r="E145" s="32"/>
      <c r="F145" s="51">
        <v>60</v>
      </c>
      <c r="G145" s="51">
        <v>66</v>
      </c>
      <c r="H145" s="32"/>
      <c r="I145" s="32"/>
      <c r="J145" s="32"/>
      <c r="K145" s="32"/>
      <c r="L145" s="33">
        <f t="shared" si="52"/>
        <v>3</v>
      </c>
      <c r="N145" s="34">
        <f t="shared" si="40"/>
        <v>1</v>
      </c>
      <c r="O145" s="34">
        <f t="shared" si="49"/>
        <v>0</v>
      </c>
      <c r="P145" s="34">
        <f t="shared" si="50"/>
        <v>0</v>
      </c>
      <c r="Q145" s="34">
        <f>IF(N145=0,0,COUNTIF($N$4:N145,1))</f>
        <v>106</v>
      </c>
      <c r="R145" s="34">
        <f>IF(O145=0,0,COUNTIF($O$4:O145,1))</f>
        <v>0</v>
      </c>
      <c r="S145" s="35">
        <f t="shared" si="51"/>
        <v>1</v>
      </c>
      <c r="U145" s="36">
        <f t="shared" ca="1" si="32"/>
        <v>7194.5860257878658</v>
      </c>
      <c r="V145" s="36">
        <f t="shared" ca="1" si="33"/>
        <v>10000</v>
      </c>
      <c r="W145" s="20">
        <f t="shared" ca="1" si="47"/>
        <v>166</v>
      </c>
      <c r="X145" s="20">
        <f t="shared" ca="1" si="48"/>
        <v>50</v>
      </c>
    </row>
    <row r="146" spans="1:24" ht="18" customHeight="1" x14ac:dyDescent="0.3">
      <c r="A146" s="29">
        <v>24</v>
      </c>
      <c r="B146" s="30" t="s">
        <v>136</v>
      </c>
      <c r="C146" s="31" cm="1">
        <f t="array" ref="C146">IF(B146="",0,IF(COUNT(D146:K146)=0,0,IF(L146&lt;5,SUM(D146:K146),SUM(SMALL(D146:K146,{1;2;3;4;5}))+(M146/10))))</f>
        <v>250</v>
      </c>
      <c r="D146" s="32">
        <v>64</v>
      </c>
      <c r="E146" s="32">
        <v>62</v>
      </c>
      <c r="F146" s="51">
        <v>63</v>
      </c>
      <c r="G146" s="51">
        <v>61</v>
      </c>
      <c r="H146" s="32"/>
      <c r="I146" s="32"/>
      <c r="J146" s="32"/>
      <c r="K146" s="32"/>
      <c r="L146" s="33">
        <f t="shared" si="52"/>
        <v>4</v>
      </c>
      <c r="N146" s="34">
        <f t="shared" si="40"/>
        <v>1</v>
      </c>
      <c r="O146" s="34">
        <f t="shared" si="49"/>
        <v>0</v>
      </c>
      <c r="P146" s="34">
        <f t="shared" si="50"/>
        <v>0</v>
      </c>
      <c r="Q146" s="34">
        <f>IF(N146=0,0,COUNTIF($N$4:N146,1))</f>
        <v>107</v>
      </c>
      <c r="R146" s="34">
        <f>IF(O146=0,0,COUNTIF($O$4:O146,1))</f>
        <v>0</v>
      </c>
      <c r="S146" s="35">
        <f t="shared" si="51"/>
        <v>1</v>
      </c>
      <c r="U146" s="36">
        <f t="shared" ref="U146:U208" ca="1" si="53">IF(AND(ISNUMBER(A146),L146&gt;0,N146=1,S146=1),10000-(L146*1000)+C146+RAND(),10000)</f>
        <v>6250.6936422623867</v>
      </c>
      <c r="V146" s="36">
        <f t="shared" ref="V146:V208" ca="1" si="54">IF($O146=1,10000-($L146*1000)+$C146+RAND(),10000)</f>
        <v>10000</v>
      </c>
      <c r="W146" s="20">
        <f t="shared" ca="1" si="47"/>
        <v>72</v>
      </c>
      <c r="X146" s="20">
        <f t="shared" ca="1" si="48"/>
        <v>50</v>
      </c>
    </row>
    <row r="147" spans="1:24" ht="18" customHeight="1" x14ac:dyDescent="0.3">
      <c r="A147" s="43">
        <v>24</v>
      </c>
      <c r="B147" s="30" t="s">
        <v>137</v>
      </c>
      <c r="C147" s="31" cm="1">
        <f t="array" ref="C147">IF(B147="",0,IF(COUNT(D147:K147)=0,0,IF(L147&lt;5,SUM(D147:K147),SUM(SMALL(D147:K147,{1;2;3;4;5}))+(M147/10))))</f>
        <v>262</v>
      </c>
      <c r="D147" s="32">
        <v>66</v>
      </c>
      <c r="E147" s="32">
        <v>64</v>
      </c>
      <c r="F147" s="32">
        <v>68</v>
      </c>
      <c r="G147" s="51">
        <v>64</v>
      </c>
      <c r="H147" s="51"/>
      <c r="I147" s="32"/>
      <c r="J147" s="32"/>
      <c r="K147" s="32"/>
      <c r="L147" s="33">
        <f t="shared" si="52"/>
        <v>4</v>
      </c>
      <c r="N147" s="34">
        <f t="shared" si="40"/>
        <v>1</v>
      </c>
      <c r="O147" s="34">
        <f t="shared" si="49"/>
        <v>0</v>
      </c>
      <c r="P147" s="34">
        <f t="shared" si="50"/>
        <v>0</v>
      </c>
      <c r="Q147" s="34">
        <f>IF(N147=0,0,COUNTIF($N$4:N147,1))</f>
        <v>108</v>
      </c>
      <c r="R147" s="34">
        <f>IF(O147=0,0,COUNTIF($O$4:O147,1))</f>
        <v>0</v>
      </c>
      <c r="S147" s="35">
        <f t="shared" si="51"/>
        <v>1</v>
      </c>
      <c r="U147" s="36">
        <f t="shared" ca="1" si="53"/>
        <v>6262.9909691624043</v>
      </c>
      <c r="V147" s="36">
        <f t="shared" ca="1" si="54"/>
        <v>10000</v>
      </c>
      <c r="W147" s="20">
        <f t="shared" ca="1" si="47"/>
        <v>112</v>
      </c>
      <c r="X147" s="20">
        <f t="shared" ca="1" si="48"/>
        <v>50</v>
      </c>
    </row>
    <row r="148" spans="1:24" ht="18" customHeight="1" thickBot="1" x14ac:dyDescent="0.35">
      <c r="A148" s="43">
        <v>24</v>
      </c>
      <c r="B148" s="30" t="s">
        <v>138</v>
      </c>
      <c r="C148" s="31" cm="1">
        <f t="array" ref="C148">IF(B148="",0,IF(COUNT(D148:K148)=0,0,IF(L148&lt;5,SUM(D148:K148),SUM(SMALL(D148:K148,{1;2;3;4;5}))+(M148/10))))</f>
        <v>254</v>
      </c>
      <c r="D148" s="32">
        <v>59</v>
      </c>
      <c r="E148" s="32">
        <v>64</v>
      </c>
      <c r="F148" s="32">
        <v>66</v>
      </c>
      <c r="G148" s="51">
        <v>65</v>
      </c>
      <c r="H148" s="51"/>
      <c r="I148" s="32"/>
      <c r="J148" s="32"/>
      <c r="K148" s="32"/>
      <c r="L148" s="33">
        <f t="shared" si="52"/>
        <v>4</v>
      </c>
      <c r="N148" s="34">
        <f t="shared" si="40"/>
        <v>1</v>
      </c>
      <c r="O148" s="34">
        <f t="shared" si="49"/>
        <v>0</v>
      </c>
      <c r="P148" s="34">
        <f t="shared" si="50"/>
        <v>0</v>
      </c>
      <c r="Q148" s="34">
        <f>IF(N148=0,0,COUNTIF($N$4:N148,1))</f>
        <v>109</v>
      </c>
      <c r="R148" s="34">
        <f>IF(O148=0,0,COUNTIF($O$4:O148,1))</f>
        <v>0</v>
      </c>
      <c r="S148" s="35">
        <f t="shared" si="51"/>
        <v>1</v>
      </c>
      <c r="U148" s="36">
        <f t="shared" ca="1" si="53"/>
        <v>6254.5430459743493</v>
      </c>
      <c r="V148" s="36">
        <f t="shared" ca="1" si="54"/>
        <v>10000</v>
      </c>
      <c r="W148" s="20">
        <f t="shared" ca="1" si="47"/>
        <v>93</v>
      </c>
      <c r="X148" s="20">
        <f t="shared" ca="1" si="48"/>
        <v>50</v>
      </c>
    </row>
    <row r="149" spans="1:24" ht="18" hidden="1" customHeight="1" thickBot="1" x14ac:dyDescent="0.35">
      <c r="A149" s="44">
        <v>24</v>
      </c>
      <c r="B149" s="45"/>
      <c r="C149" s="46" cm="1">
        <f t="array" ref="C149">IF(B149="",0,IF(COUNT(D149:K149)=0,0,IF(L149&lt;5,SUM(D149:K149),SUM(SMALL(D149:K149,{1;2;3;4;5}))+(M149/10))))</f>
        <v>0</v>
      </c>
      <c r="D149" s="38"/>
      <c r="E149" s="38"/>
      <c r="F149" s="38"/>
      <c r="G149" s="38"/>
      <c r="H149" s="38"/>
      <c r="I149" s="38"/>
      <c r="J149" s="38"/>
      <c r="K149" s="38"/>
      <c r="L149" s="33">
        <f>MIN(COUNT(D149:K149),6)</f>
        <v>0</v>
      </c>
      <c r="N149" s="34">
        <f t="shared" si="40"/>
        <v>0</v>
      </c>
      <c r="O149" s="34">
        <f t="shared" si="49"/>
        <v>0</v>
      </c>
      <c r="P149" s="34">
        <f t="shared" si="50"/>
        <v>0</v>
      </c>
      <c r="Q149" s="34">
        <f>IF(N149=0,0,COUNTIF($N$4:N149,1))</f>
        <v>0</v>
      </c>
      <c r="R149" s="34">
        <f>IF(O149=0,0,COUNTIF($O$4:O149,1))</f>
        <v>0</v>
      </c>
      <c r="S149" s="35">
        <f t="shared" si="51"/>
        <v>0</v>
      </c>
      <c r="U149" s="36">
        <f t="shared" ca="1" si="53"/>
        <v>10000</v>
      </c>
      <c r="V149" s="36">
        <f t="shared" ca="1" si="54"/>
        <v>10000</v>
      </c>
      <c r="W149" s="20">
        <f t="shared" ca="1" si="47"/>
        <v>212</v>
      </c>
      <c r="X149" s="20">
        <f t="shared" ca="1" si="48"/>
        <v>50</v>
      </c>
    </row>
    <row r="150" spans="1:24" ht="18" customHeight="1" thickTop="1" thickBot="1" x14ac:dyDescent="0.35">
      <c r="A150" s="39" t="str">
        <f>"Lið "&amp;A149</f>
        <v>Lið 24</v>
      </c>
      <c r="B150" s="40" t="str">
        <f>IF(B145="","",LEFT(B145,1))&amp;IF(B146="","",LEFT(B146,1))&amp;IF(B147="","",LEFT(B147,1))&amp;IF(B148="","",LEFT(B148,1))&amp;IF(B149="","",LEFT(B149,1))</f>
        <v>GMÓV</v>
      </c>
      <c r="C150" s="41" cm="1">
        <f t="array" ref="C150">IF(B150="",0,IF(COUNT(D150:K150)=0,0,IF(L150&lt;5,SUM(D150:K150),SUM(SMALL(D150:K150,{1;2;3;4;5}))+(M150/10))))</f>
        <v>488</v>
      </c>
      <c r="D150" s="42">
        <v>122</v>
      </c>
      <c r="E150" s="42">
        <v>122</v>
      </c>
      <c r="F150" s="42">
        <v>123</v>
      </c>
      <c r="G150" s="42">
        <v>121</v>
      </c>
      <c r="H150" s="42"/>
      <c r="I150" s="42"/>
      <c r="J150" s="42"/>
      <c r="K150" s="42"/>
      <c r="L150" s="33">
        <f t="shared" ref="L150:L160" si="55">MIN(COUNT(D150:K150),5)</f>
        <v>4</v>
      </c>
      <c r="N150" s="34">
        <f t="shared" si="40"/>
        <v>0</v>
      </c>
      <c r="O150" s="34">
        <f t="shared" si="49"/>
        <v>1</v>
      </c>
      <c r="P150" s="34">
        <f t="shared" si="50"/>
        <v>24</v>
      </c>
      <c r="Q150" s="34">
        <f>IF(N150=0,0,COUNTIF($N$4:N150,1))</f>
        <v>0</v>
      </c>
      <c r="R150" s="34">
        <f>IF(O150=0,0,COUNTIF($O$4:O150,1))</f>
        <v>24</v>
      </c>
      <c r="S150" s="35">
        <f t="shared" si="51"/>
        <v>1</v>
      </c>
      <c r="U150" s="36">
        <f t="shared" ca="1" si="53"/>
        <v>10000</v>
      </c>
      <c r="V150" s="36">
        <f t="shared" ca="1" si="54"/>
        <v>6488.6271469116846</v>
      </c>
      <c r="W150" s="20">
        <f t="shared" ca="1" si="47"/>
        <v>212</v>
      </c>
      <c r="X150" s="20">
        <f t="shared" ca="1" si="48"/>
        <v>35</v>
      </c>
    </row>
    <row r="151" spans="1:24" ht="18" customHeight="1" thickTop="1" x14ac:dyDescent="0.3">
      <c r="A151" s="43">
        <v>25</v>
      </c>
      <c r="B151" s="69" t="s">
        <v>139</v>
      </c>
      <c r="C151" s="31" cm="1">
        <f t="array" ref="C151">IF(B151="",0,IF(COUNT(D151:K151)=0,0,IF(L151&lt;5,SUM(D151:K151),SUM(SMALL(D151:K151,{1;2;3;4;5}))+(M151/10))))</f>
        <v>191</v>
      </c>
      <c r="D151" s="32">
        <v>64</v>
      </c>
      <c r="E151" s="32">
        <v>63</v>
      </c>
      <c r="F151" s="32"/>
      <c r="G151" s="32">
        <v>64</v>
      </c>
      <c r="H151" s="32"/>
      <c r="I151" s="32"/>
      <c r="J151" s="32"/>
      <c r="K151" s="32"/>
      <c r="L151" s="33">
        <f t="shared" si="55"/>
        <v>3</v>
      </c>
      <c r="N151" s="34">
        <f t="shared" si="40"/>
        <v>1</v>
      </c>
      <c r="O151" s="34">
        <f t="shared" si="49"/>
        <v>0</v>
      </c>
      <c r="P151" s="34">
        <f t="shared" si="50"/>
        <v>0</v>
      </c>
      <c r="Q151" s="34">
        <f>IF(N151=0,0,COUNTIF($N$4:N151,1))</f>
        <v>110</v>
      </c>
      <c r="R151" s="34">
        <f>IF(O151=0,0,COUNTIF($O$4:O151,1))</f>
        <v>0</v>
      </c>
      <c r="S151" s="35">
        <f t="shared" si="51"/>
        <v>1</v>
      </c>
      <c r="U151" s="36">
        <f t="shared" ca="1" si="53"/>
        <v>7191.9063043941751</v>
      </c>
      <c r="V151" s="36">
        <f t="shared" ca="1" si="54"/>
        <v>10000</v>
      </c>
      <c r="W151" s="20">
        <f t="shared" ca="1" si="47"/>
        <v>156</v>
      </c>
      <c r="X151" s="20">
        <f t="shared" ca="1" si="48"/>
        <v>50</v>
      </c>
    </row>
    <row r="152" spans="1:24" ht="18" customHeight="1" x14ac:dyDescent="0.3">
      <c r="A152" s="43">
        <v>25</v>
      </c>
      <c r="B152" s="69" t="s">
        <v>140</v>
      </c>
      <c r="C152" s="31" cm="1">
        <f t="array" ref="C152">IF(B152="",0,IF(COUNT(D152:K152)=0,0,IF(L152&lt;5,SUM(D152:K152),SUM(SMALL(D152:K152,{1;2;3;4;5}))+(M152/10))))</f>
        <v>193</v>
      </c>
      <c r="D152" s="32">
        <v>65</v>
      </c>
      <c r="E152" s="32"/>
      <c r="F152" s="32">
        <v>59</v>
      </c>
      <c r="G152" s="32">
        <v>69</v>
      </c>
      <c r="H152" s="32"/>
      <c r="I152" s="32"/>
      <c r="J152" s="32"/>
      <c r="K152" s="32"/>
      <c r="L152" s="33">
        <f t="shared" si="55"/>
        <v>3</v>
      </c>
      <c r="N152" s="34">
        <f t="shared" si="40"/>
        <v>1</v>
      </c>
      <c r="O152" s="34">
        <f t="shared" si="49"/>
        <v>0</v>
      </c>
      <c r="P152" s="34">
        <f t="shared" si="50"/>
        <v>0</v>
      </c>
      <c r="Q152" s="34">
        <f>IF(N152=0,0,COUNTIF($N$4:N152,1))</f>
        <v>111</v>
      </c>
      <c r="R152" s="34">
        <f>IF(O152=0,0,COUNTIF($O$4:O152,1))</f>
        <v>0</v>
      </c>
      <c r="S152" s="35">
        <f t="shared" si="51"/>
        <v>1</v>
      </c>
      <c r="U152" s="36">
        <f t="shared" ca="1" si="53"/>
        <v>7193.9995391187094</v>
      </c>
      <c r="V152" s="36">
        <f t="shared" ca="1" si="54"/>
        <v>10000</v>
      </c>
      <c r="W152" s="20">
        <f t="shared" ca="1" si="47"/>
        <v>165</v>
      </c>
      <c r="X152" s="20">
        <f t="shared" ca="1" si="48"/>
        <v>50</v>
      </c>
    </row>
    <row r="153" spans="1:24" ht="18" customHeight="1" x14ac:dyDescent="0.3">
      <c r="A153" s="29">
        <v>25</v>
      </c>
      <c r="B153" s="69" t="s">
        <v>141</v>
      </c>
      <c r="C153" s="31" cm="1">
        <f t="array" ref="C153">IF(B153="",0,IF(COUNT(D153:K153)=0,0,IF(L153&lt;5,SUM(D153:K153),SUM(SMALL(D153:K153,{1;2;3;4;5}))+(M153/10))))</f>
        <v>180</v>
      </c>
      <c r="D153" s="32">
        <v>58</v>
      </c>
      <c r="E153" s="32">
        <v>62</v>
      </c>
      <c r="F153" s="32">
        <v>60</v>
      </c>
      <c r="G153" s="32"/>
      <c r="H153" s="32"/>
      <c r="I153" s="32"/>
      <c r="J153" s="32"/>
      <c r="K153" s="32"/>
      <c r="L153" s="33">
        <f t="shared" si="55"/>
        <v>3</v>
      </c>
      <c r="N153" s="34">
        <f t="shared" si="40"/>
        <v>1</v>
      </c>
      <c r="O153" s="34">
        <f t="shared" si="49"/>
        <v>0</v>
      </c>
      <c r="P153" s="34">
        <f t="shared" si="50"/>
        <v>0</v>
      </c>
      <c r="Q153" s="34">
        <f>IF(N153=0,0,COUNTIF($N$4:N153,1))</f>
        <v>112</v>
      </c>
      <c r="R153" s="34">
        <f>IF(O153=0,0,COUNTIF($O$4:O153,1))</f>
        <v>0</v>
      </c>
      <c r="S153" s="35">
        <f t="shared" si="51"/>
        <v>1</v>
      </c>
      <c r="U153" s="36">
        <f t="shared" ca="1" si="53"/>
        <v>7180.8642034729946</v>
      </c>
      <c r="V153" s="36">
        <f t="shared" ca="1" si="54"/>
        <v>10000</v>
      </c>
      <c r="W153" s="20">
        <f t="shared" ca="1" si="47"/>
        <v>124</v>
      </c>
      <c r="X153" s="20">
        <f t="shared" ca="1" si="48"/>
        <v>50</v>
      </c>
    </row>
    <row r="154" spans="1:24" ht="18" customHeight="1" x14ac:dyDescent="0.3">
      <c r="A154" s="29">
        <v>25</v>
      </c>
      <c r="B154" s="69" t="s">
        <v>142</v>
      </c>
      <c r="C154" s="31" cm="1">
        <f t="array" ref="C154">IF(B154="",0,IF(COUNT(D154:K154)=0,0,IF(L154&lt;5,SUM(D154:K154),SUM(SMALL(D154:K154,{1;2;3;4;5}))+(M154/10))))</f>
        <v>0</v>
      </c>
      <c r="D154" s="32"/>
      <c r="E154" s="32"/>
      <c r="F154" s="32"/>
      <c r="G154" s="32"/>
      <c r="H154" s="32"/>
      <c r="I154" s="32"/>
      <c r="J154" s="32"/>
      <c r="K154" s="32"/>
      <c r="L154" s="33">
        <f t="shared" si="55"/>
        <v>0</v>
      </c>
      <c r="N154" s="34">
        <f t="shared" si="40"/>
        <v>0</v>
      </c>
      <c r="O154" s="34">
        <f t="shared" si="49"/>
        <v>0</v>
      </c>
      <c r="P154" s="34">
        <f t="shared" si="50"/>
        <v>0</v>
      </c>
      <c r="Q154" s="34">
        <f>IF(N154=0,0,COUNTIF($N$4:N154,1))</f>
        <v>0</v>
      </c>
      <c r="R154" s="34">
        <f>IF(O154=0,0,COUNTIF($O$4:O154,1))</f>
        <v>0</v>
      </c>
      <c r="S154" s="35">
        <f t="shared" si="51"/>
        <v>1</v>
      </c>
      <c r="U154" s="36">
        <f t="shared" ca="1" si="53"/>
        <v>10000</v>
      </c>
      <c r="V154" s="36">
        <f t="shared" ca="1" si="54"/>
        <v>10000</v>
      </c>
      <c r="W154" s="20">
        <f t="shared" ca="1" si="47"/>
        <v>212</v>
      </c>
      <c r="X154" s="20">
        <f t="shared" ca="1" si="48"/>
        <v>50</v>
      </c>
    </row>
    <row r="155" spans="1:24" ht="18" customHeight="1" thickBot="1" x14ac:dyDescent="0.35">
      <c r="A155" s="44">
        <v>25</v>
      </c>
      <c r="B155" s="69" t="s">
        <v>143</v>
      </c>
      <c r="C155" s="46" cm="1">
        <f t="array" ref="C155">IF(B155="",0,IF(COUNT(D155:K155)=0,0,IF(L155&lt;5,SUM(D155:K155),SUM(SMALL(D155:K155,{1;2;3;4;5}))+(M155/10))))</f>
        <v>263</v>
      </c>
      <c r="D155" s="38">
        <v>66</v>
      </c>
      <c r="E155" s="38">
        <v>63</v>
      </c>
      <c r="F155" s="38">
        <v>68</v>
      </c>
      <c r="G155" s="38">
        <v>66</v>
      </c>
      <c r="H155" s="38"/>
      <c r="I155" s="38"/>
      <c r="J155" s="38"/>
      <c r="K155" s="38"/>
      <c r="L155" s="33">
        <f t="shared" si="55"/>
        <v>4</v>
      </c>
      <c r="N155" s="34">
        <f t="shared" si="40"/>
        <v>1</v>
      </c>
      <c r="O155" s="34">
        <f t="shared" si="49"/>
        <v>0</v>
      </c>
      <c r="P155" s="34">
        <f t="shared" si="50"/>
        <v>0</v>
      </c>
      <c r="Q155" s="34">
        <f>IF(N155=0,0,COUNTIF($N$4:N155,1))</f>
        <v>113</v>
      </c>
      <c r="R155" s="34">
        <f>IF(O155=0,0,COUNTIF($O$4:O155,1))</f>
        <v>0</v>
      </c>
      <c r="S155" s="35">
        <f t="shared" si="51"/>
        <v>1</v>
      </c>
      <c r="U155" s="36">
        <f t="shared" ca="1" si="53"/>
        <v>6263.5389612317749</v>
      </c>
      <c r="V155" s="36">
        <f t="shared" ca="1" si="54"/>
        <v>10000</v>
      </c>
      <c r="W155" s="20">
        <f t="shared" ca="1" si="47"/>
        <v>113</v>
      </c>
      <c r="X155" s="20">
        <f t="shared" ca="1" si="48"/>
        <v>50</v>
      </c>
    </row>
    <row r="156" spans="1:24" ht="18" customHeight="1" thickTop="1" thickBot="1" x14ac:dyDescent="0.35">
      <c r="A156" s="39" t="str">
        <f>"Lið "&amp;A155</f>
        <v>Lið 25</v>
      </c>
      <c r="B156" s="40" t="str">
        <f>IF(B151="","",LEFT(B151,1))&amp;IF(B152="","",LEFT(B152,1))&amp;IF(B153="","",LEFT(B153,1))&amp;IF(B154="","",LEFT(B154,1))&amp;IF(B155="","",LEFT(B155,1))</f>
        <v>EGHKT</v>
      </c>
      <c r="C156" s="41" cm="1">
        <f t="array" ref="C156">IF(B156="",0,IF(COUNT(D156:K156)=0,0,IF(L156&lt;5,SUM(D156:K156),SUM(SMALL(D156:K156,{1;2;3;4;5}))+(M156/10))))</f>
        <v>491</v>
      </c>
      <c r="D156" s="42">
        <v>119</v>
      </c>
      <c r="E156" s="42">
        <v>124</v>
      </c>
      <c r="F156" s="42">
        <v>119</v>
      </c>
      <c r="G156" s="42">
        <v>129</v>
      </c>
      <c r="H156" s="42"/>
      <c r="I156" s="42"/>
      <c r="J156" s="42"/>
      <c r="K156" s="42"/>
      <c r="L156" s="33">
        <f t="shared" si="55"/>
        <v>4</v>
      </c>
      <c r="N156" s="34">
        <f t="shared" si="40"/>
        <v>0</v>
      </c>
      <c r="O156" s="34">
        <f t="shared" si="49"/>
        <v>1</v>
      </c>
      <c r="P156" s="34">
        <f t="shared" si="50"/>
        <v>25</v>
      </c>
      <c r="Q156" s="34">
        <f>IF(N156=0,0,COUNTIF($N$4:N156,1))</f>
        <v>0</v>
      </c>
      <c r="R156" s="34">
        <f>IF(O156=0,0,COUNTIF($O$4:O156,1))</f>
        <v>25</v>
      </c>
      <c r="S156" s="35">
        <f t="shared" si="51"/>
        <v>1</v>
      </c>
      <c r="U156" s="36">
        <f t="shared" ca="1" si="53"/>
        <v>10000</v>
      </c>
      <c r="V156" s="36">
        <f t="shared" ca="1" si="54"/>
        <v>6491.5910813317141</v>
      </c>
      <c r="W156" s="20">
        <f t="shared" ca="1" si="47"/>
        <v>212</v>
      </c>
      <c r="X156" s="20">
        <f t="shared" ca="1" si="48"/>
        <v>38</v>
      </c>
    </row>
    <row r="157" spans="1:24" ht="18" customHeight="1" thickTop="1" x14ac:dyDescent="0.3">
      <c r="A157" s="29">
        <v>26</v>
      </c>
      <c r="B157" s="30" t="s">
        <v>144</v>
      </c>
      <c r="C157" s="31" cm="1">
        <f t="array" ref="C157">IF(B157="",0,IF(COUNT(D157:K157)=0,0,IF(L157&lt;5,SUM(D157:K157),SUM(SMALL(D157:K157,{1;2;3;4;5}))+(M157/10))))</f>
        <v>233</v>
      </c>
      <c r="D157" s="32">
        <v>57</v>
      </c>
      <c r="E157" s="32">
        <v>61</v>
      </c>
      <c r="F157" s="32">
        <v>57</v>
      </c>
      <c r="G157" s="32">
        <v>58</v>
      </c>
      <c r="H157" s="32"/>
      <c r="I157" s="32"/>
      <c r="J157" s="32"/>
      <c r="K157" s="32"/>
      <c r="L157" s="33">
        <f t="shared" si="55"/>
        <v>4</v>
      </c>
      <c r="N157" s="34">
        <f t="shared" si="40"/>
        <v>1</v>
      </c>
      <c r="O157" s="34">
        <f t="shared" si="49"/>
        <v>0</v>
      </c>
      <c r="P157" s="34">
        <f t="shared" si="50"/>
        <v>0</v>
      </c>
      <c r="Q157" s="34">
        <f>IF(N157=0,0,COUNTIF($N$4:N157,1))</f>
        <v>114</v>
      </c>
      <c r="R157" s="34">
        <f>IF(O157=0,0,COUNTIF($O$4:O157,1))</f>
        <v>0</v>
      </c>
      <c r="S157" s="35">
        <f t="shared" si="51"/>
        <v>1</v>
      </c>
      <c r="U157" s="36">
        <f t="shared" ca="1" si="53"/>
        <v>6233.2076147303078</v>
      </c>
      <c r="V157" s="36">
        <f t="shared" ca="1" si="54"/>
        <v>10000</v>
      </c>
      <c r="W157" s="20">
        <f t="shared" ca="1" si="47"/>
        <v>6</v>
      </c>
      <c r="X157" s="20">
        <f t="shared" ca="1" si="48"/>
        <v>50</v>
      </c>
    </row>
    <row r="158" spans="1:24" ht="18" customHeight="1" x14ac:dyDescent="0.3">
      <c r="A158" s="43">
        <v>26</v>
      </c>
      <c r="B158" s="30" t="s">
        <v>145</v>
      </c>
      <c r="C158" s="31" cm="1">
        <f t="array" ref="C158">IF(B158="",0,IF(COUNT(D158:K158)=0,0,IF(L158&lt;5,SUM(D158:K158),SUM(SMALL(D158:K158,{1;2;3;4;5}))+(M158/10))))</f>
        <v>184</v>
      </c>
      <c r="D158" s="32">
        <v>58</v>
      </c>
      <c r="E158" s="32">
        <v>63</v>
      </c>
      <c r="F158" s="32">
        <v>63</v>
      </c>
      <c r="G158" s="32"/>
      <c r="H158" s="32"/>
      <c r="I158" s="32"/>
      <c r="J158" s="32"/>
      <c r="K158" s="32"/>
      <c r="L158" s="33">
        <f t="shared" si="55"/>
        <v>3</v>
      </c>
      <c r="N158" s="34">
        <f t="shared" si="40"/>
        <v>1</v>
      </c>
      <c r="O158" s="34">
        <f t="shared" si="49"/>
        <v>0</v>
      </c>
      <c r="P158" s="34">
        <f t="shared" si="50"/>
        <v>0</v>
      </c>
      <c r="Q158" s="34">
        <f>IF(N158=0,0,COUNTIF($N$4:N158,1))</f>
        <v>115</v>
      </c>
      <c r="R158" s="34">
        <f>IF(O158=0,0,COUNTIF($O$4:O158,1))</f>
        <v>0</v>
      </c>
      <c r="S158" s="35">
        <f t="shared" si="51"/>
        <v>1</v>
      </c>
      <c r="U158" s="36">
        <f t="shared" ca="1" si="53"/>
        <v>7184.4969656674839</v>
      </c>
      <c r="V158" s="36">
        <f t="shared" ca="1" si="54"/>
        <v>10000</v>
      </c>
      <c r="W158" s="20">
        <f t="shared" ca="1" si="47"/>
        <v>135</v>
      </c>
      <c r="X158" s="20">
        <f t="shared" ca="1" si="48"/>
        <v>50</v>
      </c>
    </row>
    <row r="159" spans="1:24" ht="18" customHeight="1" x14ac:dyDescent="0.3">
      <c r="A159" s="29">
        <v>26</v>
      </c>
      <c r="B159" s="30" t="s">
        <v>146</v>
      </c>
      <c r="C159" s="31" cm="1">
        <f t="array" ref="C159">IF(B159="",0,IF(COUNT(D159:K159)=0,0,IF(L159&lt;5,SUM(D159:K159),SUM(SMALL(D159:K159,{1;2;3;4;5}))+(M159/10))))</f>
        <v>245</v>
      </c>
      <c r="D159" s="32">
        <v>59</v>
      </c>
      <c r="E159" s="32">
        <v>60</v>
      </c>
      <c r="F159" s="32">
        <v>63</v>
      </c>
      <c r="G159" s="32">
        <v>63</v>
      </c>
      <c r="H159" s="32"/>
      <c r="I159" s="32"/>
      <c r="J159" s="32"/>
      <c r="K159" s="32"/>
      <c r="L159" s="33">
        <f t="shared" si="55"/>
        <v>4</v>
      </c>
      <c r="N159" s="34">
        <f t="shared" si="40"/>
        <v>1</v>
      </c>
      <c r="O159" s="34">
        <f t="shared" si="49"/>
        <v>0</v>
      </c>
      <c r="P159" s="34">
        <f t="shared" si="50"/>
        <v>0</v>
      </c>
      <c r="Q159" s="34">
        <f>IF(N159=0,0,COUNTIF($N$4:N159,1))</f>
        <v>116</v>
      </c>
      <c r="R159" s="34">
        <f>IF(O159=0,0,COUNTIF($O$4:O159,1))</f>
        <v>0</v>
      </c>
      <c r="S159" s="35">
        <f t="shared" si="51"/>
        <v>1</v>
      </c>
      <c r="U159" s="36">
        <f t="shared" ca="1" si="53"/>
        <v>6245.8485800413855</v>
      </c>
      <c r="V159" s="36">
        <f t="shared" ca="1" si="54"/>
        <v>10000</v>
      </c>
      <c r="W159" s="20">
        <f t="shared" ca="1" si="47"/>
        <v>56</v>
      </c>
      <c r="X159" s="20">
        <f t="shared" ca="1" si="48"/>
        <v>50</v>
      </c>
    </row>
    <row r="160" spans="1:24" ht="18" customHeight="1" thickBot="1" x14ac:dyDescent="0.35">
      <c r="A160" s="29">
        <v>26</v>
      </c>
      <c r="B160" s="30" t="s">
        <v>147</v>
      </c>
      <c r="C160" s="31" cm="1">
        <f t="array" ref="C160">IF(B160="",0,IF(COUNT(D160:K160)=0,0,IF(L160&lt;5,SUM(D160:K160),SUM(SMALL(D160:K160,{1;2;3;4;5}))+(M160/10))))</f>
        <v>234</v>
      </c>
      <c r="D160" s="32">
        <v>52</v>
      </c>
      <c r="E160" s="51">
        <v>57</v>
      </c>
      <c r="F160" s="32">
        <v>65</v>
      </c>
      <c r="G160" s="32">
        <v>60</v>
      </c>
      <c r="H160" s="32"/>
      <c r="I160" s="32"/>
      <c r="J160" s="32"/>
      <c r="K160" s="32"/>
      <c r="L160" s="33">
        <f t="shared" si="55"/>
        <v>4</v>
      </c>
      <c r="N160" s="34">
        <f t="shared" si="40"/>
        <v>1</v>
      </c>
      <c r="O160" s="34">
        <f t="shared" si="49"/>
        <v>0</v>
      </c>
      <c r="P160" s="34">
        <f t="shared" si="50"/>
        <v>0</v>
      </c>
      <c r="Q160" s="34">
        <f>IF(N160=0,0,COUNTIF($N$4:N160,1))</f>
        <v>117</v>
      </c>
      <c r="R160" s="34">
        <f>IF(O160=0,0,COUNTIF($O$4:O160,1))</f>
        <v>0</v>
      </c>
      <c r="S160" s="35">
        <f t="shared" si="51"/>
        <v>1</v>
      </c>
      <c r="U160" s="36">
        <f t="shared" ca="1" si="53"/>
        <v>6234.2535578601519</v>
      </c>
      <c r="V160" s="36">
        <f t="shared" ca="1" si="54"/>
        <v>10000</v>
      </c>
      <c r="W160" s="20">
        <f t="shared" ca="1" si="47"/>
        <v>8</v>
      </c>
      <c r="X160" s="20">
        <f t="shared" ca="1" si="48"/>
        <v>50</v>
      </c>
    </row>
    <row r="161" spans="1:24" ht="18" hidden="1" customHeight="1" thickBot="1" x14ac:dyDescent="0.35">
      <c r="A161" s="44">
        <v>26</v>
      </c>
      <c r="B161" s="45"/>
      <c r="C161" s="46" cm="1">
        <f t="array" ref="C161">IF(B161="",0,IF(COUNT(D161:K161)=0,0,IF(L161&lt;5,SUM(D161:K161),SUM(SMALL(D161:K161,{1;2;3;4;5}))+(M161/10))))</f>
        <v>0</v>
      </c>
      <c r="D161" s="38"/>
      <c r="E161" s="38"/>
      <c r="F161" s="38"/>
      <c r="G161" s="38"/>
      <c r="H161" s="38"/>
      <c r="I161" s="38"/>
      <c r="J161" s="38"/>
      <c r="K161" s="38"/>
      <c r="L161" s="33">
        <f>MIN(COUNT(D161:K161),6)</f>
        <v>0</v>
      </c>
      <c r="N161" s="34">
        <f t="shared" si="40"/>
        <v>0</v>
      </c>
      <c r="O161" s="34">
        <f t="shared" si="49"/>
        <v>0</v>
      </c>
      <c r="P161" s="34">
        <f t="shared" si="50"/>
        <v>0</v>
      </c>
      <c r="Q161" s="34">
        <f>IF(N161=0,0,COUNTIF($N$4:N161,1))</f>
        <v>0</v>
      </c>
      <c r="R161" s="34">
        <f>IF(O161=0,0,COUNTIF($O$4:O161,1))</f>
        <v>0</v>
      </c>
      <c r="S161" s="35">
        <f t="shared" si="51"/>
        <v>0</v>
      </c>
      <c r="U161" s="36">
        <f t="shared" ca="1" si="53"/>
        <v>10000</v>
      </c>
      <c r="V161" s="36">
        <f t="shared" ca="1" si="54"/>
        <v>10000</v>
      </c>
      <c r="W161" s="20">
        <f t="shared" ca="1" si="47"/>
        <v>212</v>
      </c>
      <c r="X161" s="20">
        <f t="shared" ca="1" si="48"/>
        <v>50</v>
      </c>
    </row>
    <row r="162" spans="1:24" ht="18" customHeight="1" thickTop="1" thickBot="1" x14ac:dyDescent="0.35">
      <c r="A162" s="39" t="str">
        <f>"Lið "&amp;A161</f>
        <v>Lið 26</v>
      </c>
      <c r="B162" s="40" t="str">
        <f>IF(B157="","",LEFT(B157,1))&amp;IF(B158="","",LEFT(B158,1))&amp;IF(B159="","",LEFT(B159,1))&amp;IF(B160="","",LEFT(B160,1))&amp;IF(B161="","",LEFT(B161,1))</f>
        <v>JJKM</v>
      </c>
      <c r="C162" s="41" cm="1">
        <f t="array" ref="C162">IF(B162="",0,IF(COUNT(D162:K162)=0,0,IF(L162&lt;5,SUM(D162:K162),SUM(SMALL(D162:K162,{1;2;3;4;5}))+(M162/10))))</f>
        <v>460</v>
      </c>
      <c r="D162" s="42">
        <v>109</v>
      </c>
      <c r="E162" s="42">
        <v>115</v>
      </c>
      <c r="F162" s="42">
        <v>118</v>
      </c>
      <c r="G162" s="42">
        <v>118</v>
      </c>
      <c r="H162" s="42"/>
      <c r="I162" s="42"/>
      <c r="J162" s="42"/>
      <c r="K162" s="42"/>
      <c r="L162" s="33">
        <f t="shared" ref="L162:L166" si="56">MIN(COUNT(D162:K162),5)</f>
        <v>4</v>
      </c>
      <c r="N162" s="34">
        <f t="shared" si="40"/>
        <v>0</v>
      </c>
      <c r="O162" s="34">
        <f t="shared" si="49"/>
        <v>1</v>
      </c>
      <c r="P162" s="34">
        <f t="shared" si="50"/>
        <v>26</v>
      </c>
      <c r="Q162" s="34">
        <f>IF(N162=0,0,COUNTIF($N$4:N162,1))</f>
        <v>0</v>
      </c>
      <c r="R162" s="34">
        <f>IF(O162=0,0,COUNTIF($O$4:O162,1))</f>
        <v>26</v>
      </c>
      <c r="S162" s="35">
        <f t="shared" si="51"/>
        <v>1</v>
      </c>
      <c r="U162" s="36">
        <f t="shared" ca="1" si="53"/>
        <v>10000</v>
      </c>
      <c r="V162" s="36">
        <f t="shared" ca="1" si="54"/>
        <v>6460.343797768759</v>
      </c>
      <c r="W162" s="20">
        <f t="shared" ca="1" si="47"/>
        <v>212</v>
      </c>
      <c r="X162" s="20">
        <f t="shared" ca="1" si="48"/>
        <v>7</v>
      </c>
    </row>
    <row r="163" spans="1:24" ht="18" customHeight="1" thickTop="1" x14ac:dyDescent="0.3">
      <c r="A163" s="43">
        <v>27</v>
      </c>
      <c r="B163" s="30" t="s">
        <v>148</v>
      </c>
      <c r="C163" s="31" cm="1">
        <f t="array" ref="C163">IF(B163="",0,IF(COUNT(D163:K163)=0,0,IF(L163&lt;5,SUM(D163:K163),SUM(SMALL(D163:K163,{1;2;3;4;5}))+(M163/10))))</f>
        <v>258</v>
      </c>
      <c r="D163" s="32">
        <v>65</v>
      </c>
      <c r="E163" s="32">
        <v>66</v>
      </c>
      <c r="F163" s="32">
        <v>62</v>
      </c>
      <c r="G163" s="32">
        <v>65</v>
      </c>
      <c r="H163" s="32"/>
      <c r="I163" s="32"/>
      <c r="J163" s="32"/>
      <c r="K163" s="32"/>
      <c r="L163" s="33">
        <f t="shared" si="56"/>
        <v>4</v>
      </c>
      <c r="N163" s="34">
        <f t="shared" si="40"/>
        <v>1</v>
      </c>
      <c r="O163" s="34">
        <f t="shared" si="49"/>
        <v>0</v>
      </c>
      <c r="P163" s="34">
        <f t="shared" si="50"/>
        <v>0</v>
      </c>
      <c r="Q163" s="34">
        <f>IF(N163=0,0,COUNTIF($N$4:N163,1))</f>
        <v>118</v>
      </c>
      <c r="R163" s="34">
        <f>IF(O163=0,0,COUNTIF($O$4:O163,1))</f>
        <v>0</v>
      </c>
      <c r="S163" s="35">
        <f t="shared" si="51"/>
        <v>1</v>
      </c>
      <c r="U163" s="36">
        <f t="shared" ca="1" si="53"/>
        <v>6258.8324105839883</v>
      </c>
      <c r="V163" s="36">
        <f t="shared" ca="1" si="54"/>
        <v>10000</v>
      </c>
      <c r="W163" s="20">
        <f t="shared" ca="1" si="47"/>
        <v>108</v>
      </c>
      <c r="X163" s="20">
        <f t="shared" ca="1" si="48"/>
        <v>50</v>
      </c>
    </row>
    <row r="164" spans="1:24" ht="18" customHeight="1" x14ac:dyDescent="0.3">
      <c r="A164" s="29">
        <v>27</v>
      </c>
      <c r="B164" s="30" t="s">
        <v>149</v>
      </c>
      <c r="C164" s="31" cm="1">
        <f t="array" ref="C164">IF(B164="",0,IF(COUNT(D164:K164)=0,0,IF(L164&lt;5,SUM(D164:K164),SUM(SMALL(D164:K164,{1;2;3;4;5}))+(M164/10))))</f>
        <v>255</v>
      </c>
      <c r="D164" s="32">
        <v>63</v>
      </c>
      <c r="E164" s="32">
        <v>67</v>
      </c>
      <c r="F164" s="32">
        <v>62</v>
      </c>
      <c r="G164" s="32">
        <v>63</v>
      </c>
      <c r="H164" s="32"/>
      <c r="I164" s="32"/>
      <c r="J164" s="32"/>
      <c r="K164" s="32"/>
      <c r="L164" s="33">
        <f t="shared" si="56"/>
        <v>4</v>
      </c>
      <c r="N164" s="34">
        <f t="shared" si="40"/>
        <v>1</v>
      </c>
      <c r="O164" s="34">
        <f t="shared" si="49"/>
        <v>0</v>
      </c>
      <c r="P164" s="34">
        <f t="shared" si="50"/>
        <v>0</v>
      </c>
      <c r="Q164" s="34">
        <f>IF(N164=0,0,COUNTIF($N$4:N164,1))</f>
        <v>119</v>
      </c>
      <c r="R164" s="34">
        <f>IF(O164=0,0,COUNTIF($O$4:O164,1))</f>
        <v>0</v>
      </c>
      <c r="S164" s="35">
        <f t="shared" si="51"/>
        <v>1</v>
      </c>
      <c r="U164" s="36">
        <f t="shared" ca="1" si="53"/>
        <v>6255.9426847412424</v>
      </c>
      <c r="V164" s="36">
        <f t="shared" ca="1" si="54"/>
        <v>10000</v>
      </c>
      <c r="W164" s="20">
        <f t="shared" ca="1" si="47"/>
        <v>96</v>
      </c>
      <c r="X164" s="20">
        <f t="shared" ca="1" si="48"/>
        <v>50</v>
      </c>
    </row>
    <row r="165" spans="1:24" ht="18" customHeight="1" x14ac:dyDescent="0.3">
      <c r="A165" s="29">
        <v>27</v>
      </c>
      <c r="B165" s="30" t="s">
        <v>150</v>
      </c>
      <c r="C165" s="31" cm="1">
        <f t="array" ref="C165">IF(B165="",0,IF(COUNT(D165:K165)=0,0,IF(L165&lt;5,SUM(D165:K165),SUM(SMALL(D165:K165,{1;2;3;4;5}))+(M165/10))))</f>
        <v>195</v>
      </c>
      <c r="D165" s="32"/>
      <c r="E165" s="32">
        <v>68</v>
      </c>
      <c r="F165" s="32">
        <v>61</v>
      </c>
      <c r="G165" s="32">
        <v>66</v>
      </c>
      <c r="H165" s="32"/>
      <c r="I165" s="32"/>
      <c r="J165" s="32"/>
      <c r="K165" s="32"/>
      <c r="L165" s="33">
        <f t="shared" si="56"/>
        <v>3</v>
      </c>
      <c r="N165" s="34">
        <f t="shared" ref="N165:N228" si="57">IF(AND(ISNUMBER(A165),S165=1,C165&gt;0),1,0)</f>
        <v>1</v>
      </c>
      <c r="O165" s="34">
        <f t="shared" si="49"/>
        <v>0</v>
      </c>
      <c r="P165" s="34">
        <f t="shared" si="50"/>
        <v>0</v>
      </c>
      <c r="Q165" s="34">
        <f>IF(N165=0,0,COUNTIF($N$4:N165,1))</f>
        <v>120</v>
      </c>
      <c r="R165" s="34">
        <f>IF(O165=0,0,COUNTIF($O$4:O165,1))</f>
        <v>0</v>
      </c>
      <c r="S165" s="35">
        <f t="shared" si="51"/>
        <v>1</v>
      </c>
      <c r="U165" s="36">
        <f t="shared" ca="1" si="53"/>
        <v>7195.6080377263015</v>
      </c>
      <c r="V165" s="36">
        <f t="shared" ca="1" si="54"/>
        <v>10000</v>
      </c>
      <c r="W165" s="20">
        <f t="shared" ca="1" si="47"/>
        <v>167</v>
      </c>
      <c r="X165" s="20">
        <f t="shared" ca="1" si="48"/>
        <v>50</v>
      </c>
    </row>
    <row r="166" spans="1:24" ht="18" customHeight="1" thickBot="1" x14ac:dyDescent="0.35">
      <c r="A166" s="29">
        <v>27</v>
      </c>
      <c r="B166" s="30" t="s">
        <v>151</v>
      </c>
      <c r="C166" s="31" cm="1">
        <f t="array" ref="C166">IF(B166="",0,IF(COUNT(D166:K166)=0,0,IF(L166&lt;5,SUM(D166:K166),SUM(SMALL(D166:K166,{1;2;3;4;5}))+(M166/10))))</f>
        <v>123</v>
      </c>
      <c r="D166" s="32">
        <v>58</v>
      </c>
      <c r="E166" s="32">
        <v>65</v>
      </c>
      <c r="F166" s="32"/>
      <c r="G166" s="32"/>
      <c r="H166" s="32"/>
      <c r="I166" s="32"/>
      <c r="J166" s="32"/>
      <c r="K166" s="32"/>
      <c r="L166" s="33">
        <f t="shared" si="56"/>
        <v>2</v>
      </c>
      <c r="N166" s="34">
        <f t="shared" si="57"/>
        <v>1</v>
      </c>
      <c r="O166" s="34">
        <f t="shared" si="49"/>
        <v>0</v>
      </c>
      <c r="P166" s="34">
        <f t="shared" ref="P166:P169" si="58">IF(O166=1,A165,0)</f>
        <v>0</v>
      </c>
      <c r="Q166" s="34">
        <f>IF(N166=0,0,COUNTIF($N$4:N166,1))</f>
        <v>121</v>
      </c>
      <c r="R166" s="34">
        <f>IF(O166=0,0,COUNTIF($O$4:O166,1))</f>
        <v>0</v>
      </c>
      <c r="S166" s="35">
        <f t="shared" si="51"/>
        <v>1</v>
      </c>
      <c r="U166" s="36">
        <f t="shared" ca="1" si="53"/>
        <v>8123.5694796715097</v>
      </c>
      <c r="V166" s="36">
        <f t="shared" ca="1" si="54"/>
        <v>10000</v>
      </c>
      <c r="W166" s="20">
        <f t="shared" ca="1" si="47"/>
        <v>177</v>
      </c>
      <c r="X166" s="20">
        <f t="shared" ca="1" si="48"/>
        <v>50</v>
      </c>
    </row>
    <row r="167" spans="1:24" ht="18" hidden="1" customHeight="1" thickBot="1" x14ac:dyDescent="0.35">
      <c r="A167" s="29">
        <v>27</v>
      </c>
      <c r="B167" s="30"/>
      <c r="C167" s="31" cm="1">
        <f t="array" ref="C167">IF(B167="",0,IF(COUNT(D167:K167)=0,0,IF(L167&lt;5,SUM(D167:K167),SUM(SMALL(D167:K167,{1;2;3;4;5}))+(M167/10))))</f>
        <v>0</v>
      </c>
      <c r="D167" s="32"/>
      <c r="E167" s="32"/>
      <c r="F167" s="32"/>
      <c r="G167" s="51"/>
      <c r="H167" s="32"/>
      <c r="I167" s="38"/>
      <c r="J167" s="38"/>
      <c r="K167" s="38"/>
      <c r="L167" s="33">
        <f t="shared" ref="L167:L190" si="59">MIN(COUNT(D167:K167),5)</f>
        <v>0</v>
      </c>
      <c r="N167" s="34">
        <f t="shared" si="57"/>
        <v>0</v>
      </c>
      <c r="O167" s="34">
        <f t="shared" si="49"/>
        <v>0</v>
      </c>
      <c r="P167" s="34">
        <f t="shared" si="58"/>
        <v>0</v>
      </c>
      <c r="Q167" s="34">
        <f>IF(N167=0,0,COUNTIF($N$4:N167,1))</f>
        <v>0</v>
      </c>
      <c r="R167" s="34">
        <f>IF(O167=0,0,COUNTIF($O$4:O167,1))</f>
        <v>0</v>
      </c>
      <c r="S167" s="35">
        <f t="shared" si="51"/>
        <v>0</v>
      </c>
      <c r="U167" s="36">
        <f t="shared" ca="1" si="53"/>
        <v>10000</v>
      </c>
      <c r="V167" s="36">
        <f t="shared" ca="1" si="54"/>
        <v>10000</v>
      </c>
      <c r="W167" s="20">
        <f t="shared" ca="1" si="47"/>
        <v>212</v>
      </c>
      <c r="X167" s="20">
        <f t="shared" ca="1" si="48"/>
        <v>50</v>
      </c>
    </row>
    <row r="168" spans="1:24" ht="18" customHeight="1" thickTop="1" thickBot="1" x14ac:dyDescent="0.35">
      <c r="A168" s="39" t="str">
        <f>"Lið "&amp;A167</f>
        <v>Lið 27</v>
      </c>
      <c r="B168" s="40" t="str">
        <f>IF(B163="","",LEFT(B163,1))&amp;IF(B164="","",LEFT(B164,1))&amp;IF(B165="","",LEFT(B165,1))&amp;IF(B166="","",LEFT(B166,1))&amp;IF(B167="","",LEFT(B167,1))</f>
        <v>BGSS</v>
      </c>
      <c r="C168" s="41" cm="1">
        <f t="array" ref="C168">IF(B168="",0,IF(COUNT(D168:K168)=0,0,IF(L168&lt;5,SUM(D168:K168),SUM(SMALL(D168:K168,{1;2;3;4;5}))+(M168/10))))</f>
        <v>492</v>
      </c>
      <c r="D168" s="42">
        <v>119</v>
      </c>
      <c r="E168" s="42">
        <v>128</v>
      </c>
      <c r="F168" s="42">
        <v>121</v>
      </c>
      <c r="G168" s="42">
        <v>124</v>
      </c>
      <c r="H168" s="42"/>
      <c r="I168" s="42"/>
      <c r="J168" s="42"/>
      <c r="K168" s="42"/>
      <c r="L168" s="33">
        <f t="shared" si="59"/>
        <v>4</v>
      </c>
      <c r="N168" s="34">
        <f t="shared" si="57"/>
        <v>0</v>
      </c>
      <c r="O168" s="34">
        <f t="shared" si="49"/>
        <v>1</v>
      </c>
      <c r="P168" s="34">
        <f t="shared" si="58"/>
        <v>27</v>
      </c>
      <c r="Q168" s="34">
        <f>IF(N168=0,0,COUNTIF($N$4:N168,1))</f>
        <v>0</v>
      </c>
      <c r="R168" s="34">
        <f>IF(O168=0,0,COUNTIF($O$4:O168,1))</f>
        <v>27</v>
      </c>
      <c r="S168" s="35">
        <f t="shared" si="51"/>
        <v>1</v>
      </c>
      <c r="U168" s="36">
        <f t="shared" ca="1" si="53"/>
        <v>10000</v>
      </c>
      <c r="V168" s="36">
        <f t="shared" ca="1" si="54"/>
        <v>6492.1147716380137</v>
      </c>
      <c r="W168" s="20">
        <f t="shared" ca="1" si="47"/>
        <v>212</v>
      </c>
      <c r="X168" s="20">
        <f t="shared" ca="1" si="48"/>
        <v>39</v>
      </c>
    </row>
    <row r="169" spans="1:24" ht="18" customHeight="1" thickTop="1" x14ac:dyDescent="0.3">
      <c r="A169" s="43">
        <v>28</v>
      </c>
      <c r="B169" s="30" t="s">
        <v>152</v>
      </c>
      <c r="C169" s="31" cm="1">
        <f t="array" ref="C169">IF(B169="",0,IF(COUNT(D169:K169)=0,0,IF(L169&lt;5,SUM(D169:K169),SUM(SMALL(D169:K169,{1;2;3;4;5}))+(M169/10))))</f>
        <v>61</v>
      </c>
      <c r="D169" s="32">
        <v>61</v>
      </c>
      <c r="E169" s="32"/>
      <c r="F169" s="32"/>
      <c r="G169" s="32"/>
      <c r="H169" s="32"/>
      <c r="I169" s="32"/>
      <c r="J169" s="32"/>
      <c r="K169" s="32"/>
      <c r="L169" s="33">
        <f t="shared" si="59"/>
        <v>1</v>
      </c>
      <c r="N169" s="34">
        <f t="shared" si="57"/>
        <v>1</v>
      </c>
      <c r="O169" s="34">
        <f t="shared" si="49"/>
        <v>0</v>
      </c>
      <c r="P169" s="34">
        <f t="shared" si="58"/>
        <v>0</v>
      </c>
      <c r="Q169" s="34">
        <f>IF(N169=0,0,COUNTIF($N$4:N169,1))</f>
        <v>122</v>
      </c>
      <c r="R169" s="34">
        <f>IF(O169=0,0,COUNTIF($O$4:O169,1))</f>
        <v>0</v>
      </c>
      <c r="S169" s="35">
        <f t="shared" si="51"/>
        <v>1</v>
      </c>
      <c r="U169" s="36">
        <f t="shared" ca="1" si="53"/>
        <v>9061.0087481612518</v>
      </c>
      <c r="V169" s="36">
        <f t="shared" ca="1" si="54"/>
        <v>10000</v>
      </c>
      <c r="W169" s="20">
        <f t="shared" ca="1" si="47"/>
        <v>201</v>
      </c>
      <c r="X169" s="20">
        <f t="shared" ca="1" si="48"/>
        <v>50</v>
      </c>
    </row>
    <row r="170" spans="1:24" ht="18" customHeight="1" x14ac:dyDescent="0.3">
      <c r="A170" s="29">
        <v>28</v>
      </c>
      <c r="B170" s="30" t="s">
        <v>153</v>
      </c>
      <c r="C170" s="31" cm="1">
        <f t="array" ref="C170">IF(B170="",0,IF(COUNT(D170:K170)=0,0,IF(L170&lt;5,SUM(D170:K170),SUM(SMALL(D170:K170,{1;2;3;4;5}))+(M170/10))))</f>
        <v>185</v>
      </c>
      <c r="D170" s="32">
        <v>60</v>
      </c>
      <c r="E170" s="32">
        <v>60</v>
      </c>
      <c r="F170" s="32"/>
      <c r="G170" s="32">
        <v>65</v>
      </c>
      <c r="H170" s="32"/>
      <c r="I170" s="32"/>
      <c r="J170" s="32"/>
      <c r="K170" s="32"/>
      <c r="L170" s="33">
        <f t="shared" si="59"/>
        <v>3</v>
      </c>
      <c r="N170" s="34">
        <f t="shared" si="57"/>
        <v>1</v>
      </c>
      <c r="O170" s="34">
        <f t="shared" si="49"/>
        <v>0</v>
      </c>
      <c r="P170" s="34">
        <f>IF(O170=1,#REF!,0)</f>
        <v>0</v>
      </c>
      <c r="Q170" s="34">
        <f>IF(N170=0,0,COUNTIF($N$4:N170,1))</f>
        <v>123</v>
      </c>
      <c r="R170" s="34">
        <f>IF(O170=0,0,COUNTIF($O$4:O170,1))</f>
        <v>0</v>
      </c>
      <c r="S170" s="35">
        <f t="shared" si="51"/>
        <v>1</v>
      </c>
      <c r="U170" s="36">
        <f t="shared" ca="1" si="53"/>
        <v>7185.0618382170933</v>
      </c>
      <c r="V170" s="36">
        <f t="shared" ca="1" si="54"/>
        <v>10000</v>
      </c>
      <c r="W170" s="20">
        <f t="shared" ca="1" si="47"/>
        <v>138</v>
      </c>
      <c r="X170" s="20">
        <f t="shared" ca="1" si="48"/>
        <v>50</v>
      </c>
    </row>
    <row r="171" spans="1:24" ht="18" customHeight="1" x14ac:dyDescent="0.3">
      <c r="A171" s="29">
        <v>28</v>
      </c>
      <c r="B171" s="30" t="s">
        <v>154</v>
      </c>
      <c r="C171" s="31" cm="1">
        <f t="array" ref="C171">IF(B171="",0,IF(COUNT(D171:K171)=0,0,IF(L171&lt;5,SUM(D171:K171),SUM(SMALL(D171:K171,{1;2;3;4;5}))+(M171/10))))</f>
        <v>232</v>
      </c>
      <c r="D171" s="32">
        <v>57</v>
      </c>
      <c r="E171" s="32">
        <v>61</v>
      </c>
      <c r="F171" s="32">
        <v>57</v>
      </c>
      <c r="G171" s="32">
        <v>57</v>
      </c>
      <c r="H171" s="32"/>
      <c r="I171" s="32"/>
      <c r="J171" s="32"/>
      <c r="K171" s="32"/>
      <c r="L171" s="33">
        <f t="shared" si="59"/>
        <v>4</v>
      </c>
      <c r="N171" s="34">
        <f t="shared" si="57"/>
        <v>1</v>
      </c>
      <c r="O171" s="34">
        <f t="shared" si="49"/>
        <v>0</v>
      </c>
      <c r="P171" s="34">
        <f>IF(O171=1,#REF!,0)</f>
        <v>0</v>
      </c>
      <c r="Q171" s="34">
        <f>IF(N171=0,0,COUNTIF($N$4:N171,1))</f>
        <v>124</v>
      </c>
      <c r="R171" s="34">
        <f>IF(O171=0,0,COUNTIF($O$4:O171,1))</f>
        <v>0</v>
      </c>
      <c r="S171" s="35">
        <f t="shared" si="51"/>
        <v>1</v>
      </c>
      <c r="U171" s="36">
        <f t="shared" ca="1" si="53"/>
        <v>6232.6524174279766</v>
      </c>
      <c r="V171" s="36">
        <f t="shared" ca="1" si="54"/>
        <v>10000</v>
      </c>
      <c r="W171" s="20">
        <f t="shared" ca="1" si="47"/>
        <v>5</v>
      </c>
      <c r="X171" s="20">
        <f t="shared" ca="1" si="48"/>
        <v>50</v>
      </c>
    </row>
    <row r="172" spans="1:24" ht="18" customHeight="1" x14ac:dyDescent="0.3">
      <c r="A172" s="43">
        <v>28</v>
      </c>
      <c r="B172" s="30" t="s">
        <v>155</v>
      </c>
      <c r="C172" s="31" cm="1">
        <f t="array" ref="C172">IF(B172="",0,IF(COUNT(D172:K172)=0,0,IF(L172&lt;5,SUM(D172:K172),SUM(SMALL(D172:K172,{1;2;3;4;5}))+(M172/10))))</f>
        <v>239</v>
      </c>
      <c r="D172" s="32">
        <v>60</v>
      </c>
      <c r="E172" s="32">
        <v>58</v>
      </c>
      <c r="F172" s="32">
        <v>61</v>
      </c>
      <c r="G172" s="32">
        <v>60</v>
      </c>
      <c r="H172" s="32"/>
      <c r="I172" s="32"/>
      <c r="J172" s="32"/>
      <c r="K172" s="32"/>
      <c r="L172" s="33">
        <f t="shared" si="59"/>
        <v>4</v>
      </c>
      <c r="N172" s="34">
        <f t="shared" si="57"/>
        <v>1</v>
      </c>
      <c r="O172" s="34">
        <f t="shared" si="49"/>
        <v>0</v>
      </c>
      <c r="P172" s="34">
        <f t="shared" ref="P172:P236" si="60">IF(O172=1,A171,0)</f>
        <v>0</v>
      </c>
      <c r="Q172" s="34">
        <f>IF(N172=0,0,COUNTIF($N$4:N172,1))</f>
        <v>125</v>
      </c>
      <c r="R172" s="34">
        <f>IF(O172=0,0,COUNTIF($O$4:O172,1))</f>
        <v>0</v>
      </c>
      <c r="S172" s="35">
        <f t="shared" si="51"/>
        <v>1</v>
      </c>
      <c r="U172" s="36">
        <f t="shared" ca="1" si="53"/>
        <v>6239.04456839257</v>
      </c>
      <c r="V172" s="36">
        <f t="shared" ca="1" si="54"/>
        <v>10000</v>
      </c>
      <c r="W172" s="20">
        <f t="shared" ca="1" si="47"/>
        <v>25</v>
      </c>
      <c r="X172" s="20">
        <f t="shared" ca="1" si="48"/>
        <v>50</v>
      </c>
    </row>
    <row r="173" spans="1:24" ht="18" customHeight="1" thickBot="1" x14ac:dyDescent="0.35">
      <c r="A173" s="44">
        <v>28</v>
      </c>
      <c r="B173" s="30" t="s">
        <v>156</v>
      </c>
      <c r="C173" s="31" cm="1">
        <f t="array" ref="C173">IF(B173="",0,IF(COUNT(D173:K173)=0,0,IF(L173&lt;5,SUM(D173:K173),SUM(SMALL(D173:K173,{1;2;3;4;5}))+(M173/10))))</f>
        <v>129</v>
      </c>
      <c r="D173" s="32"/>
      <c r="E173" s="38"/>
      <c r="F173" s="38">
        <v>68</v>
      </c>
      <c r="G173" s="38">
        <v>61</v>
      </c>
      <c r="H173" s="32"/>
      <c r="I173" s="38"/>
      <c r="J173" s="38"/>
      <c r="K173" s="38"/>
      <c r="L173" s="33">
        <f t="shared" si="59"/>
        <v>2</v>
      </c>
      <c r="N173" s="34">
        <f t="shared" si="57"/>
        <v>1</v>
      </c>
      <c r="O173" s="34">
        <f t="shared" si="49"/>
        <v>0</v>
      </c>
      <c r="P173" s="34">
        <f t="shared" si="60"/>
        <v>0</v>
      </c>
      <c r="Q173" s="34">
        <f>IF(N173=0,0,COUNTIF($N$4:N173,1))</f>
        <v>126</v>
      </c>
      <c r="R173" s="34">
        <f>IF(O173=0,0,COUNTIF($O$4:O173,1))</f>
        <v>0</v>
      </c>
      <c r="S173" s="35">
        <f t="shared" si="51"/>
        <v>1</v>
      </c>
      <c r="U173" s="36">
        <f t="shared" ca="1" si="53"/>
        <v>8129.6473573290687</v>
      </c>
      <c r="V173" s="36">
        <f t="shared" ca="1" si="54"/>
        <v>10000</v>
      </c>
      <c r="W173" s="20">
        <f t="shared" ca="1" si="47"/>
        <v>190</v>
      </c>
      <c r="X173" s="20">
        <f t="shared" ca="1" si="48"/>
        <v>50</v>
      </c>
    </row>
    <row r="174" spans="1:24" ht="18" customHeight="1" thickTop="1" thickBot="1" x14ac:dyDescent="0.35">
      <c r="A174" s="39" t="str">
        <f>"Lið "&amp;A173</f>
        <v>Lið 28</v>
      </c>
      <c r="B174" s="40" t="str">
        <f>IF(B169="","",LEFT(B169,1))&amp;IF(B170="","",LEFT(B170,1))&amp;IF(B171="","",LEFT(B171,1))&amp;IF(B172="","",LEFT(B172,1))&amp;IF(B173="","",LEFT(B173,1))</f>
        <v>JPSSÖ</v>
      </c>
      <c r="C174" s="41" cm="1">
        <f t="array" ref="C174">IF(B174="",0,IF(COUNT(D174:K174)=0,0,IF(L174&lt;5,SUM(D174:K174),SUM(SMALL(D174:K174,{1;2;3;4;5}))+(M174/10))))</f>
        <v>463</v>
      </c>
      <c r="D174" s="42">
        <v>116</v>
      </c>
      <c r="E174" s="42">
        <v>115</v>
      </c>
      <c r="F174" s="42">
        <v>118</v>
      </c>
      <c r="G174" s="42">
        <v>114</v>
      </c>
      <c r="H174" s="42"/>
      <c r="I174" s="42"/>
      <c r="J174" s="42"/>
      <c r="K174" s="42"/>
      <c r="L174" s="33">
        <f t="shared" si="59"/>
        <v>4</v>
      </c>
      <c r="N174" s="34">
        <f t="shared" si="57"/>
        <v>0</v>
      </c>
      <c r="O174" s="34">
        <f t="shared" si="49"/>
        <v>1</v>
      </c>
      <c r="P174" s="34">
        <f t="shared" si="60"/>
        <v>28</v>
      </c>
      <c r="Q174" s="34">
        <f>IF(N174=0,0,COUNTIF($N$4:N174,1))</f>
        <v>0</v>
      </c>
      <c r="R174" s="34">
        <f>IF(O174=0,0,COUNTIF($O$4:O174,1))</f>
        <v>28</v>
      </c>
      <c r="S174" s="35">
        <f t="shared" si="51"/>
        <v>1</v>
      </c>
      <c r="U174" s="36">
        <f t="shared" ca="1" si="53"/>
        <v>10000</v>
      </c>
      <c r="V174" s="36">
        <f t="shared" ca="1" si="54"/>
        <v>6463.4594145418214</v>
      </c>
      <c r="W174" s="20">
        <f t="shared" ca="1" si="47"/>
        <v>212</v>
      </c>
      <c r="X174" s="20">
        <f t="shared" ca="1" si="48"/>
        <v>12</v>
      </c>
    </row>
    <row r="175" spans="1:24" ht="18" customHeight="1" thickTop="1" x14ac:dyDescent="0.3">
      <c r="A175" s="29">
        <v>29</v>
      </c>
      <c r="B175" s="30" t="s">
        <v>157</v>
      </c>
      <c r="C175" s="31" cm="1">
        <f t="array" ref="C175">IF(B175="",0,IF(COUNT(D175:K175)=0,0,IF(L175&lt;5,SUM(D175:K175),SUM(SMALL(D175:K175,{1;2;3;4;5}))+(M175/10))))</f>
        <v>126</v>
      </c>
      <c r="D175" s="32">
        <v>63</v>
      </c>
      <c r="E175" s="32"/>
      <c r="F175" s="32"/>
      <c r="G175" s="32">
        <v>63</v>
      </c>
      <c r="H175" s="32"/>
      <c r="I175" s="32"/>
      <c r="J175" s="32"/>
      <c r="K175" s="32"/>
      <c r="L175" s="33">
        <f t="shared" si="59"/>
        <v>2</v>
      </c>
      <c r="N175" s="34">
        <f t="shared" si="57"/>
        <v>1</v>
      </c>
      <c r="O175" s="34">
        <f t="shared" si="49"/>
        <v>0</v>
      </c>
      <c r="P175" s="34">
        <f t="shared" si="60"/>
        <v>0</v>
      </c>
      <c r="Q175" s="34">
        <f>IF(N175=0,0,COUNTIF($N$4:N175,1))</f>
        <v>127</v>
      </c>
      <c r="R175" s="34">
        <f>IF(O175=0,0,COUNTIF($O$4:O175,1))</f>
        <v>0</v>
      </c>
      <c r="S175" s="35">
        <f t="shared" si="51"/>
        <v>1</v>
      </c>
      <c r="U175" s="36">
        <f t="shared" ca="1" si="53"/>
        <v>8126.530791371837</v>
      </c>
      <c r="V175" s="36">
        <f t="shared" ca="1" si="54"/>
        <v>10000</v>
      </c>
      <c r="W175" s="20">
        <f t="shared" ca="1" si="47"/>
        <v>184</v>
      </c>
      <c r="X175" s="20">
        <f t="shared" ca="1" si="48"/>
        <v>50</v>
      </c>
    </row>
    <row r="176" spans="1:24" ht="18" customHeight="1" x14ac:dyDescent="0.3">
      <c r="A176" s="29">
        <v>29</v>
      </c>
      <c r="B176" s="30" t="s">
        <v>158</v>
      </c>
      <c r="C176" s="31" cm="1">
        <f t="array" ref="C176">IF(B176="",0,IF(COUNT(D176:K176)=0,0,IF(L176&lt;5,SUM(D176:K176),SUM(SMALL(D176:K176,{1;2;3;4;5}))+(M176/10))))</f>
        <v>128</v>
      </c>
      <c r="D176" s="32"/>
      <c r="E176" s="32">
        <v>61</v>
      </c>
      <c r="F176" s="32">
        <v>67</v>
      </c>
      <c r="G176" s="32"/>
      <c r="H176" s="32"/>
      <c r="I176" s="32"/>
      <c r="J176" s="32"/>
      <c r="K176" s="32"/>
      <c r="L176" s="33">
        <f t="shared" si="59"/>
        <v>2</v>
      </c>
      <c r="N176" s="34">
        <f t="shared" si="57"/>
        <v>1</v>
      </c>
      <c r="O176" s="34">
        <f t="shared" si="49"/>
        <v>0</v>
      </c>
      <c r="P176" s="34">
        <f t="shared" si="60"/>
        <v>0</v>
      </c>
      <c r="Q176" s="34">
        <f>IF(N176=0,0,COUNTIF($N$4:N176,1))</f>
        <v>128</v>
      </c>
      <c r="R176" s="34">
        <f>IF(O176=0,0,COUNTIF($O$4:O176,1))</f>
        <v>0</v>
      </c>
      <c r="S176" s="35">
        <f t="shared" si="51"/>
        <v>1</v>
      </c>
      <c r="U176" s="36">
        <f t="shared" ca="1" si="53"/>
        <v>8128.8439785620058</v>
      </c>
      <c r="V176" s="36">
        <f t="shared" ca="1" si="54"/>
        <v>10000</v>
      </c>
      <c r="W176" s="20">
        <f t="shared" ca="1" si="47"/>
        <v>186</v>
      </c>
      <c r="X176" s="20">
        <f t="shared" ca="1" si="48"/>
        <v>50</v>
      </c>
    </row>
    <row r="177" spans="1:24" ht="18" customHeight="1" x14ac:dyDescent="0.3">
      <c r="A177" s="29">
        <v>29</v>
      </c>
      <c r="B177" s="30" t="s">
        <v>159</v>
      </c>
      <c r="C177" s="31" cm="1">
        <f t="array" ref="C177">IF(B177="",0,IF(COUNT(D177:K177)=0,0,IF(L177&lt;5,SUM(D177:K177),SUM(SMALL(D177:K177,{1;2;3;4;5}))+(M177/10))))</f>
        <v>241</v>
      </c>
      <c r="D177" s="32">
        <v>62</v>
      </c>
      <c r="E177" s="32">
        <v>61</v>
      </c>
      <c r="F177" s="32">
        <v>59</v>
      </c>
      <c r="G177" s="32">
        <v>59</v>
      </c>
      <c r="H177" s="32"/>
      <c r="I177" s="32"/>
      <c r="J177" s="32"/>
      <c r="K177" s="32"/>
      <c r="L177" s="33">
        <f t="shared" si="59"/>
        <v>4</v>
      </c>
      <c r="N177" s="34">
        <f t="shared" si="57"/>
        <v>1</v>
      </c>
      <c r="O177" s="34">
        <f t="shared" si="49"/>
        <v>0</v>
      </c>
      <c r="P177" s="34">
        <f t="shared" si="60"/>
        <v>0</v>
      </c>
      <c r="Q177" s="34">
        <f>IF(N177=0,0,COUNTIF($N$4:N177,1))</f>
        <v>129</v>
      </c>
      <c r="R177" s="34">
        <f>IF(O177=0,0,COUNTIF($O$4:O177,1))</f>
        <v>0</v>
      </c>
      <c r="S177" s="35">
        <f t="shared" si="51"/>
        <v>1</v>
      </c>
      <c r="U177" s="36">
        <f t="shared" ca="1" si="53"/>
        <v>6241.2187490292445</v>
      </c>
      <c r="V177" s="36">
        <f t="shared" ca="1" si="54"/>
        <v>10000</v>
      </c>
      <c r="W177" s="20">
        <f t="shared" ca="1" si="47"/>
        <v>32</v>
      </c>
      <c r="X177" s="20">
        <f t="shared" ca="1" si="48"/>
        <v>50</v>
      </c>
    </row>
    <row r="178" spans="1:24" ht="17.100000000000001" customHeight="1" thickBot="1" x14ac:dyDescent="0.35">
      <c r="A178" s="29">
        <v>29</v>
      </c>
      <c r="B178" s="30" t="s">
        <v>160</v>
      </c>
      <c r="C178" s="31" cm="1">
        <f t="array" ref="C178">IF(B178="",0,IF(COUNT(D178:K178)=0,0,IF(L178&lt;5,SUM(D178:K178),SUM(SMALL(D178:K178,{1;2;3;4;5}))+(M178/10))))</f>
        <v>253</v>
      </c>
      <c r="D178" s="32">
        <v>64</v>
      </c>
      <c r="E178" s="32">
        <v>65</v>
      </c>
      <c r="F178" s="32">
        <v>65</v>
      </c>
      <c r="G178" s="32">
        <v>59</v>
      </c>
      <c r="H178" s="32"/>
      <c r="I178" s="32"/>
      <c r="J178" s="32"/>
      <c r="K178" s="32"/>
      <c r="L178" s="33">
        <f t="shared" si="59"/>
        <v>4</v>
      </c>
      <c r="N178" s="34">
        <f t="shared" si="57"/>
        <v>1</v>
      </c>
      <c r="O178" s="34">
        <f t="shared" si="49"/>
        <v>0</v>
      </c>
      <c r="P178" s="34">
        <f t="shared" si="60"/>
        <v>0</v>
      </c>
      <c r="Q178" s="34">
        <f>IF(N178=0,0,COUNTIF($N$4:N178,1))</f>
        <v>130</v>
      </c>
      <c r="R178" s="34">
        <f>IF(O178=0,0,COUNTIF($O$4:O178,1))</f>
        <v>0</v>
      </c>
      <c r="S178" s="35">
        <f t="shared" si="51"/>
        <v>1</v>
      </c>
      <c r="U178" s="36">
        <f t="shared" ca="1" si="53"/>
        <v>6253.6356343029256</v>
      </c>
      <c r="V178" s="36">
        <f t="shared" ca="1" si="54"/>
        <v>10000</v>
      </c>
      <c r="W178" s="20">
        <f t="shared" ca="1" si="47"/>
        <v>88</v>
      </c>
      <c r="X178" s="20">
        <f t="shared" ca="1" si="48"/>
        <v>50</v>
      </c>
    </row>
    <row r="179" spans="1:24" ht="18" hidden="1" customHeight="1" thickBot="1" x14ac:dyDescent="0.35">
      <c r="A179" s="29">
        <v>29</v>
      </c>
      <c r="B179" s="45"/>
      <c r="C179" s="46" cm="1">
        <f t="array" ref="C179">IF(B179="",0,IF(COUNT(D179:K179)=0,0,IF(L179&lt;5,SUM(D179:K179),SUM(SMALL(D179:K179,{1;2;3;4;5}))+(M179/10))))</f>
        <v>0</v>
      </c>
      <c r="D179" s="38"/>
      <c r="E179" s="38"/>
      <c r="F179" s="38"/>
      <c r="G179" s="38"/>
      <c r="H179" s="38"/>
      <c r="I179" s="38"/>
      <c r="J179" s="38"/>
      <c r="K179" s="38"/>
      <c r="L179" s="33">
        <f t="shared" si="59"/>
        <v>0</v>
      </c>
      <c r="N179" s="34">
        <f t="shared" si="57"/>
        <v>0</v>
      </c>
      <c r="O179" s="34">
        <f t="shared" si="49"/>
        <v>0</v>
      </c>
      <c r="P179" s="34">
        <f t="shared" si="60"/>
        <v>0</v>
      </c>
      <c r="Q179" s="34">
        <f>IF(N179=0,0,COUNTIF($N$4:N179,1))</f>
        <v>0</v>
      </c>
      <c r="R179" s="34">
        <f>IF(O179=0,0,COUNTIF($O$4:O179,1))</f>
        <v>0</v>
      </c>
      <c r="S179" s="35">
        <f t="shared" si="51"/>
        <v>0</v>
      </c>
      <c r="U179" s="36">
        <f t="shared" ca="1" si="53"/>
        <v>10000</v>
      </c>
      <c r="V179" s="36">
        <f t="shared" ca="1" si="54"/>
        <v>10000</v>
      </c>
      <c r="W179" s="20">
        <f t="shared" ca="1" si="47"/>
        <v>212</v>
      </c>
      <c r="X179" s="20">
        <f t="shared" ca="1" si="48"/>
        <v>50</v>
      </c>
    </row>
    <row r="180" spans="1:24" ht="18" customHeight="1" thickTop="1" thickBot="1" x14ac:dyDescent="0.35">
      <c r="A180" s="39" t="str">
        <f>"Lið "&amp;A179</f>
        <v>Lið 29</v>
      </c>
      <c r="B180" s="40" t="str">
        <f>IF(B175="","",LEFT(B175,1))&amp;IF(B176="","",LEFT(B176,1))&amp;IF(B177="","",LEFT(B177,1))&amp;IF(B178="","",LEFT(B178,1))&amp;IF(B179="","",LEFT(B179,1))</f>
        <v>GHHÓ</v>
      </c>
      <c r="C180" s="41" cm="1">
        <f t="array" ref="C180">IF(B180="",0,IF(COUNT(D180:K180)=0,0,IF(L180&lt;5,SUM(D180:K180),SUM(SMALL(D180:K180,{1;2;3;4;5}))+(M180/10))))</f>
        <v>481</v>
      </c>
      <c r="D180" s="42">
        <v>124</v>
      </c>
      <c r="E180" s="42">
        <v>122</v>
      </c>
      <c r="F180" s="42">
        <v>121</v>
      </c>
      <c r="G180" s="42">
        <v>114</v>
      </c>
      <c r="H180" s="42"/>
      <c r="I180" s="42"/>
      <c r="J180" s="42"/>
      <c r="K180" s="42"/>
      <c r="L180" s="33">
        <f t="shared" si="59"/>
        <v>4</v>
      </c>
      <c r="N180" s="34">
        <f t="shared" si="57"/>
        <v>0</v>
      </c>
      <c r="O180" s="34">
        <f t="shared" si="49"/>
        <v>1</v>
      </c>
      <c r="P180" s="34">
        <f>IF(O180=1,A179,0)</f>
        <v>29</v>
      </c>
      <c r="Q180" s="34">
        <f>IF(N180=0,0,COUNTIF($N$4:N180,1))</f>
        <v>0</v>
      </c>
      <c r="R180" s="34">
        <f>IF(O180=0,0,COUNTIF($O$4:O180,1))</f>
        <v>29</v>
      </c>
      <c r="S180" s="35">
        <f t="shared" si="51"/>
        <v>1</v>
      </c>
      <c r="U180" s="36">
        <f t="shared" ca="1" si="53"/>
        <v>10000</v>
      </c>
      <c r="V180" s="36">
        <f t="shared" ca="1" si="54"/>
        <v>6481.2302594369467</v>
      </c>
      <c r="W180" s="20">
        <f t="shared" ca="1" si="47"/>
        <v>212</v>
      </c>
      <c r="X180" s="20">
        <f t="shared" ca="1" si="48"/>
        <v>28</v>
      </c>
    </row>
    <row r="181" spans="1:24" ht="18" customHeight="1" collapsed="1" thickTop="1" x14ac:dyDescent="0.3">
      <c r="A181" s="43">
        <v>30</v>
      </c>
      <c r="B181" s="30" t="s">
        <v>161</v>
      </c>
      <c r="C181" s="31" cm="1">
        <f t="array" ref="C181">IF(B181="",0,IF(COUNT(D181:K181)=0,0,IF(L181&lt;5,SUM(D181:K181),SUM(SMALL(D181:K181,{1;2;3;4;5}))+(M181/10))))</f>
        <v>239</v>
      </c>
      <c r="D181" s="32">
        <v>60</v>
      </c>
      <c r="E181" s="32">
        <v>61</v>
      </c>
      <c r="F181" s="32">
        <v>58</v>
      </c>
      <c r="G181" s="32">
        <v>60</v>
      </c>
      <c r="H181" s="32"/>
      <c r="I181" s="32"/>
      <c r="J181" s="32"/>
      <c r="K181" s="32"/>
      <c r="L181" s="33">
        <f t="shared" si="59"/>
        <v>4</v>
      </c>
      <c r="N181" s="34">
        <f t="shared" si="57"/>
        <v>1</v>
      </c>
      <c r="O181" s="34">
        <f t="shared" si="49"/>
        <v>0</v>
      </c>
      <c r="P181" s="34">
        <f t="shared" si="60"/>
        <v>0</v>
      </c>
      <c r="Q181" s="34">
        <f>IF(N181=0,0,COUNTIF($N$4:N181,1))</f>
        <v>131</v>
      </c>
      <c r="R181" s="34">
        <f>IF(O181=0,0,COUNTIF($O$4:O181,1))</f>
        <v>0</v>
      </c>
      <c r="S181" s="35">
        <f t="shared" si="51"/>
        <v>1</v>
      </c>
      <c r="U181" s="36">
        <f t="shared" ca="1" si="53"/>
        <v>6239.0007442409169</v>
      </c>
      <c r="V181" s="36">
        <f t="shared" ca="1" si="54"/>
        <v>10000</v>
      </c>
      <c r="W181" s="20">
        <f t="shared" ca="1" si="47"/>
        <v>24</v>
      </c>
      <c r="X181" s="20">
        <f t="shared" ca="1" si="48"/>
        <v>50</v>
      </c>
    </row>
    <row r="182" spans="1:24" ht="18" customHeight="1" x14ac:dyDescent="0.3">
      <c r="A182" s="29">
        <v>30</v>
      </c>
      <c r="B182" s="30" t="s">
        <v>162</v>
      </c>
      <c r="C182" s="31" cm="1">
        <f t="array" ref="C182">IF(B182="",0,IF(COUNT(D182:K182)=0,0,IF(L182&lt;5,SUM(D182:K182),SUM(SMALL(D182:K182,{1;2;3;4;5}))+(M182/10))))</f>
        <v>188</v>
      </c>
      <c r="D182" s="32">
        <v>61</v>
      </c>
      <c r="E182" s="32">
        <v>64</v>
      </c>
      <c r="F182" s="32">
        <v>63</v>
      </c>
      <c r="G182" s="32"/>
      <c r="H182" s="32"/>
      <c r="I182" s="32"/>
      <c r="J182" s="32"/>
      <c r="K182" s="32"/>
      <c r="L182" s="33">
        <f t="shared" si="59"/>
        <v>3</v>
      </c>
      <c r="N182" s="34">
        <f t="shared" si="57"/>
        <v>1</v>
      </c>
      <c r="O182" s="34">
        <f t="shared" si="49"/>
        <v>0</v>
      </c>
      <c r="P182" s="34">
        <f>IF(O182=1,#REF!,0)</f>
        <v>0</v>
      </c>
      <c r="Q182" s="34">
        <f>IF(N182=0,0,COUNTIF($N$4:N182,1))</f>
        <v>132</v>
      </c>
      <c r="R182" s="34">
        <f>IF(O182=0,0,COUNTIF($O$4:O182,1))</f>
        <v>0</v>
      </c>
      <c r="S182" s="35">
        <f t="shared" si="51"/>
        <v>1</v>
      </c>
      <c r="U182" s="36">
        <f t="shared" ca="1" si="53"/>
        <v>7188.1793501634611</v>
      </c>
      <c r="V182" s="36">
        <f t="shared" ca="1" si="54"/>
        <v>10000</v>
      </c>
      <c r="W182" s="20">
        <f t="shared" ca="1" si="47"/>
        <v>145</v>
      </c>
      <c r="X182" s="20">
        <f t="shared" ca="1" si="48"/>
        <v>50</v>
      </c>
    </row>
    <row r="183" spans="1:24" ht="18" customHeight="1" x14ac:dyDescent="0.3">
      <c r="A183" s="43">
        <v>30</v>
      </c>
      <c r="B183" s="30" t="s">
        <v>163</v>
      </c>
      <c r="C183" s="31" cm="1">
        <f t="array" ref="C183">IF(B183="",0,IF(COUNT(D183:K183)=0,0,IF(L183&lt;5,SUM(D183:K183),SUM(SMALL(D183:K183,{1;2;3;4;5}))+(M183/10))))</f>
        <v>252</v>
      </c>
      <c r="D183" s="32">
        <v>59</v>
      </c>
      <c r="E183" s="32">
        <v>64</v>
      </c>
      <c r="F183" s="32">
        <v>67</v>
      </c>
      <c r="G183" s="32">
        <v>62</v>
      </c>
      <c r="H183" s="32"/>
      <c r="I183" s="32"/>
      <c r="J183" s="32"/>
      <c r="K183" s="32"/>
      <c r="L183" s="33">
        <f t="shared" ref="L183" si="61">MIN(COUNT(D183:K183),5)</f>
        <v>4</v>
      </c>
      <c r="N183" s="34">
        <f t="shared" ref="N183" si="62">IF(AND(ISNUMBER(A183),S183=1,C183&gt;0),1,0)</f>
        <v>1</v>
      </c>
      <c r="O183" s="34">
        <f t="shared" si="49"/>
        <v>0</v>
      </c>
      <c r="P183" s="34">
        <f>IF(O183=1,A181,0)</f>
        <v>0</v>
      </c>
      <c r="Q183" s="34">
        <f>IF(N183=0,0,COUNTIF($N$4:N183,1))</f>
        <v>133</v>
      </c>
      <c r="R183" s="34">
        <f>IF(O183=0,0,COUNTIF($O$4:O183,1))</f>
        <v>0</v>
      </c>
      <c r="S183" s="35">
        <f t="shared" ref="S183" si="63">IF(B183="",0,1)</f>
        <v>1</v>
      </c>
      <c r="U183" s="36">
        <f t="shared" ref="U183" ca="1" si="64">IF(AND(ISNUMBER(A183),L183&gt;0,N183=1,S183=1),10000-(L183*1000)+C183+RAND(),10000)</f>
        <v>6252.9348366522627</v>
      </c>
      <c r="V183" s="36">
        <f t="shared" ca="1" si="54"/>
        <v>10000</v>
      </c>
      <c r="W183" s="20">
        <f t="shared" ca="1" si="47"/>
        <v>84</v>
      </c>
      <c r="X183" s="20">
        <f t="shared" ca="1" si="48"/>
        <v>50</v>
      </c>
    </row>
    <row r="184" spans="1:24" ht="18" customHeight="1" x14ac:dyDescent="0.3">
      <c r="A184" s="43">
        <v>30</v>
      </c>
      <c r="B184" s="30" t="s">
        <v>164</v>
      </c>
      <c r="C184" s="31" cm="1">
        <f t="array" ref="C184">IF(B184="",0,IF(COUNT(D184:K184)=0,0,IF(L184&lt;5,SUM(D184:K184),SUM(SMALL(D184:K184,{1;2;3;4;5}))+(M184/10))))</f>
        <v>119</v>
      </c>
      <c r="D184" s="32">
        <v>57</v>
      </c>
      <c r="E184" s="32">
        <v>62</v>
      </c>
      <c r="F184" s="32"/>
      <c r="G184" s="32"/>
      <c r="H184" s="32"/>
      <c r="I184" s="32"/>
      <c r="J184" s="32"/>
      <c r="K184" s="32"/>
      <c r="L184" s="33">
        <f t="shared" si="59"/>
        <v>2</v>
      </c>
      <c r="N184" s="34">
        <f t="shared" si="57"/>
        <v>1</v>
      </c>
      <c r="O184" s="34">
        <f t="shared" si="49"/>
        <v>0</v>
      </c>
      <c r="P184" s="34">
        <f>IF(O184=1,A182,0)</f>
        <v>0</v>
      </c>
      <c r="Q184" s="34">
        <f>IF(N184=0,0,COUNTIF($N$4:N184,1))</f>
        <v>134</v>
      </c>
      <c r="R184" s="34">
        <f>IF(O184=0,0,COUNTIF($O$4:O184,1))</f>
        <v>0</v>
      </c>
      <c r="S184" s="35">
        <f t="shared" si="51"/>
        <v>1</v>
      </c>
      <c r="U184" s="36">
        <f t="shared" ca="1" si="53"/>
        <v>8119.3461800565847</v>
      </c>
      <c r="V184" s="36">
        <f t="shared" ca="1" si="54"/>
        <v>10000</v>
      </c>
      <c r="W184" s="20">
        <f t="shared" ca="1" si="47"/>
        <v>174</v>
      </c>
      <c r="X184" s="20">
        <f t="shared" ca="1" si="48"/>
        <v>50</v>
      </c>
    </row>
    <row r="185" spans="1:24" ht="18" customHeight="1" thickBot="1" x14ac:dyDescent="0.35">
      <c r="A185" s="44">
        <v>30</v>
      </c>
      <c r="B185" s="30" t="s">
        <v>165</v>
      </c>
      <c r="C185" s="31" cm="1">
        <f t="array" ref="C185">IF(B185="",0,IF(COUNT(D185:K185)=0,0,IF(L185&lt;5,SUM(D185:K185),SUM(SMALL(D185:K185,{1;2;3;4;5}))+(M185/10))))</f>
        <v>184</v>
      </c>
      <c r="D185" s="32"/>
      <c r="E185" s="32">
        <v>60</v>
      </c>
      <c r="F185" s="51">
        <v>60</v>
      </c>
      <c r="G185" s="51">
        <v>64</v>
      </c>
      <c r="H185" s="38"/>
      <c r="I185" s="38"/>
      <c r="J185" s="38"/>
      <c r="K185" s="38"/>
      <c r="L185" s="33">
        <f t="shared" si="59"/>
        <v>3</v>
      </c>
      <c r="N185" s="34">
        <f t="shared" si="57"/>
        <v>1</v>
      </c>
      <c r="O185" s="34">
        <f t="shared" si="49"/>
        <v>0</v>
      </c>
      <c r="P185" s="34">
        <f t="shared" si="60"/>
        <v>0</v>
      </c>
      <c r="Q185" s="34">
        <f>IF(N185=0,0,COUNTIF($N$4:N185,1))</f>
        <v>135</v>
      </c>
      <c r="R185" s="34">
        <f>IF(O185=0,0,COUNTIF($O$4:O185,1))</f>
        <v>0</v>
      </c>
      <c r="S185" s="35">
        <f t="shared" si="51"/>
        <v>1</v>
      </c>
      <c r="U185" s="36">
        <f t="shared" ca="1" si="53"/>
        <v>7184.6944717832976</v>
      </c>
      <c r="V185" s="36">
        <f t="shared" ca="1" si="54"/>
        <v>10000</v>
      </c>
      <c r="W185" s="20">
        <f t="shared" ca="1" si="47"/>
        <v>136</v>
      </c>
      <c r="X185" s="20">
        <f t="shared" ca="1" si="48"/>
        <v>50</v>
      </c>
    </row>
    <row r="186" spans="1:24" ht="18" customHeight="1" thickTop="1" thickBot="1" x14ac:dyDescent="0.35">
      <c r="A186" s="39" t="str">
        <f>"Lið "&amp;A185</f>
        <v>Lið 30</v>
      </c>
      <c r="B186" s="40" t="str">
        <f>IF(B181="","",LEFT(B181,1))&amp;IF(B182="","",LEFT(B182,1))&amp;IF(B184="","",LEFT(B184,1))&amp;IF(B185="","",LEFT(B185,1))</f>
        <v>AAGR</v>
      </c>
      <c r="C186" s="41" cm="1">
        <f t="array" ref="C186">IF(B186="",0,IF(COUNT(D186:K186)=0,0,IF(L186&lt;5,SUM(D186:K186),SUM(SMALL(D186:K186,{1;2;3;4;5}))+(M186/10))))</f>
        <v>471</v>
      </c>
      <c r="D186" s="42">
        <v>114</v>
      </c>
      <c r="E186" s="42">
        <v>119</v>
      </c>
      <c r="F186" s="42">
        <v>117</v>
      </c>
      <c r="G186" s="42">
        <v>121</v>
      </c>
      <c r="H186" s="42"/>
      <c r="I186" s="42"/>
      <c r="J186" s="42"/>
      <c r="K186" s="42"/>
      <c r="L186" s="33">
        <f t="shared" si="59"/>
        <v>4</v>
      </c>
      <c r="N186" s="34">
        <f t="shared" si="57"/>
        <v>0</v>
      </c>
      <c r="O186" s="34">
        <f t="shared" si="49"/>
        <v>1</v>
      </c>
      <c r="P186" s="34">
        <f t="shared" si="60"/>
        <v>30</v>
      </c>
      <c r="Q186" s="34">
        <f>IF(N186=0,0,COUNTIF($N$4:N186,1))</f>
        <v>0</v>
      </c>
      <c r="R186" s="34">
        <f>IF(O186=0,0,COUNTIF($O$4:O186,1))</f>
        <v>30</v>
      </c>
      <c r="S186" s="35">
        <f t="shared" si="51"/>
        <v>1</v>
      </c>
      <c r="U186" s="36">
        <f t="shared" ca="1" si="53"/>
        <v>10000</v>
      </c>
      <c r="V186" s="36">
        <f t="shared" ca="1" si="54"/>
        <v>6471.431298697782</v>
      </c>
      <c r="W186" s="20">
        <f t="shared" ca="1" si="47"/>
        <v>212</v>
      </c>
      <c r="X186" s="20">
        <f t="shared" ca="1" si="48"/>
        <v>19</v>
      </c>
    </row>
    <row r="187" spans="1:24" ht="18" customHeight="1" thickTop="1" x14ac:dyDescent="0.3">
      <c r="A187" s="29">
        <v>31</v>
      </c>
      <c r="B187" s="30" t="s">
        <v>130</v>
      </c>
      <c r="C187" s="31" cm="1">
        <f t="array" ref="C187">IF(B187="",0,IF(COUNT(D187:K187)=0,0,IF(L187&lt;5,SUM(D187:K187),SUM(SMALL(D187:K187,{1;2;3;4;5}))+(M187/10))))</f>
        <v>182</v>
      </c>
      <c r="D187" s="32">
        <v>62</v>
      </c>
      <c r="E187" s="32"/>
      <c r="F187" s="32">
        <v>54</v>
      </c>
      <c r="G187" s="32">
        <v>66</v>
      </c>
      <c r="H187" s="32"/>
      <c r="I187" s="32"/>
      <c r="J187" s="32"/>
      <c r="K187" s="32"/>
      <c r="L187" s="33">
        <f t="shared" si="59"/>
        <v>3</v>
      </c>
      <c r="N187" s="34">
        <f t="shared" si="57"/>
        <v>1</v>
      </c>
      <c r="O187" s="34">
        <f t="shared" si="49"/>
        <v>0</v>
      </c>
      <c r="P187" s="34">
        <f t="shared" si="60"/>
        <v>0</v>
      </c>
      <c r="Q187" s="34">
        <f>IF(N187=0,0,COUNTIF($N$4:N187,1))</f>
        <v>136</v>
      </c>
      <c r="R187" s="34">
        <f>IF(O187=0,0,COUNTIF($O$4:O187,1))</f>
        <v>0</v>
      </c>
      <c r="S187" s="35">
        <f t="shared" si="51"/>
        <v>1</v>
      </c>
      <c r="U187" s="36">
        <f t="shared" ca="1" si="53"/>
        <v>7182.9532753349786</v>
      </c>
      <c r="V187" s="36">
        <f t="shared" ca="1" si="54"/>
        <v>10000</v>
      </c>
      <c r="W187" s="20">
        <f t="shared" ca="1" si="47"/>
        <v>128</v>
      </c>
      <c r="X187" s="20">
        <f t="shared" ca="1" si="48"/>
        <v>50</v>
      </c>
    </row>
    <row r="188" spans="1:24" ht="18" customHeight="1" x14ac:dyDescent="0.3">
      <c r="A188" s="29">
        <v>31</v>
      </c>
      <c r="B188" s="48" t="s">
        <v>166</v>
      </c>
      <c r="C188" s="31" cm="1">
        <f t="array" ref="C188">IF(B188="",0,IF(COUNT(D188:K188)=0,0,IF(L188&lt;5,SUM(D188:K188),SUM(SMALL(D188:K188,{1;2;3;4;5}))+(M188/10))))</f>
        <v>63</v>
      </c>
      <c r="D188" s="32">
        <v>63</v>
      </c>
      <c r="E188" s="32"/>
      <c r="F188" s="32"/>
      <c r="G188" s="32"/>
      <c r="H188" s="32"/>
      <c r="I188" s="32"/>
      <c r="J188" s="32"/>
      <c r="K188" s="32"/>
      <c r="L188" s="33">
        <f t="shared" si="59"/>
        <v>1</v>
      </c>
      <c r="N188" s="34">
        <f t="shared" si="57"/>
        <v>1</v>
      </c>
      <c r="O188" s="34">
        <f t="shared" si="49"/>
        <v>0</v>
      </c>
      <c r="P188" s="34">
        <f>IF(O188=1,A187,0)</f>
        <v>0</v>
      </c>
      <c r="Q188" s="34">
        <f>IF(N188=0,0,COUNTIF($N$4:N188,1))</f>
        <v>137</v>
      </c>
      <c r="R188" s="34">
        <f>IF(O188=0,0,COUNTIF($O$4:O188,1))</f>
        <v>0</v>
      </c>
      <c r="S188" s="35">
        <f t="shared" si="51"/>
        <v>1</v>
      </c>
      <c r="U188" s="36">
        <f t="shared" ca="1" si="53"/>
        <v>9063.3430381777762</v>
      </c>
      <c r="V188" s="36">
        <f t="shared" ca="1" si="54"/>
        <v>10000</v>
      </c>
      <c r="W188" s="20">
        <f t="shared" ca="1" si="47"/>
        <v>205</v>
      </c>
      <c r="X188" s="20">
        <f t="shared" ca="1" si="48"/>
        <v>50</v>
      </c>
    </row>
    <row r="189" spans="1:24" ht="18" customHeight="1" x14ac:dyDescent="0.3">
      <c r="A189" s="29">
        <v>31</v>
      </c>
      <c r="B189" s="48" t="s">
        <v>167</v>
      </c>
      <c r="C189" s="31" cm="1">
        <f t="array" ref="C189">IF(B189="",0,IF(COUNT(D189:K189)=0,0,IF(L189&lt;5,SUM(D189:K189),SUM(SMALL(D189:K189,{1;2;3;4;5}))+(M189/10))))</f>
        <v>192</v>
      </c>
      <c r="D189" s="32">
        <v>66</v>
      </c>
      <c r="E189" s="32"/>
      <c r="F189" s="32">
        <v>65</v>
      </c>
      <c r="G189" s="32">
        <v>61</v>
      </c>
      <c r="H189" s="32"/>
      <c r="I189" s="32"/>
      <c r="J189" s="32"/>
      <c r="K189" s="32"/>
      <c r="L189" s="33">
        <f t="shared" si="59"/>
        <v>3</v>
      </c>
      <c r="N189" s="34">
        <f t="shared" si="57"/>
        <v>1</v>
      </c>
      <c r="O189" s="34">
        <f t="shared" si="49"/>
        <v>0</v>
      </c>
      <c r="P189" s="34">
        <f t="shared" si="60"/>
        <v>0</v>
      </c>
      <c r="Q189" s="34">
        <f>IF(N189=0,0,COUNTIF($N$4:N189,1))</f>
        <v>138</v>
      </c>
      <c r="R189" s="34">
        <f>IF(O189=0,0,COUNTIF($O$4:O189,1))</f>
        <v>0</v>
      </c>
      <c r="S189" s="35">
        <f t="shared" si="51"/>
        <v>1</v>
      </c>
      <c r="U189" s="36">
        <f t="shared" ca="1" si="53"/>
        <v>7192.8095672878162</v>
      </c>
      <c r="V189" s="36">
        <f t="shared" ca="1" si="54"/>
        <v>10000</v>
      </c>
      <c r="W189" s="20">
        <f t="shared" ca="1" si="47"/>
        <v>161</v>
      </c>
      <c r="X189" s="20">
        <f t="shared" ca="1" si="48"/>
        <v>50</v>
      </c>
    </row>
    <row r="190" spans="1:24" ht="18" customHeight="1" x14ac:dyDescent="0.3">
      <c r="A190" s="29">
        <v>31</v>
      </c>
      <c r="B190" s="30" t="s">
        <v>168</v>
      </c>
      <c r="C190" s="31" cm="1">
        <f t="array" ref="C190">IF(B190="",0,IF(COUNT(D190:K190)=0,0,IF(L190&lt;5,SUM(D190:K190),SUM(SMALL(D190:K190,{1;2;3;4;5}))+(M190/10))))</f>
        <v>61</v>
      </c>
      <c r="D190" s="32"/>
      <c r="E190" s="32"/>
      <c r="F190" s="32">
        <v>61</v>
      </c>
      <c r="G190" s="32"/>
      <c r="H190" s="32"/>
      <c r="I190" s="32"/>
      <c r="J190" s="32"/>
      <c r="K190" s="32"/>
      <c r="L190" s="33">
        <f t="shared" si="59"/>
        <v>1</v>
      </c>
      <c r="N190" s="34">
        <f t="shared" si="57"/>
        <v>1</v>
      </c>
      <c r="O190" s="34">
        <f t="shared" si="49"/>
        <v>0</v>
      </c>
      <c r="P190" s="34">
        <f t="shared" si="60"/>
        <v>0</v>
      </c>
      <c r="Q190" s="34">
        <f>IF(N190=0,0,COUNTIF($N$4:N190,1))</f>
        <v>139</v>
      </c>
      <c r="R190" s="34">
        <f>IF(O190=0,0,COUNTIF($O$4:O190,1))</f>
        <v>0</v>
      </c>
      <c r="S190" s="35">
        <f t="shared" si="51"/>
        <v>1</v>
      </c>
      <c r="U190" s="36">
        <f t="shared" ca="1" si="53"/>
        <v>9061.8188930197193</v>
      </c>
      <c r="V190" s="36">
        <f t="shared" ca="1" si="54"/>
        <v>10000</v>
      </c>
      <c r="W190" s="20">
        <f t="shared" ca="1" si="47"/>
        <v>203</v>
      </c>
      <c r="X190" s="20">
        <f t="shared" ca="1" si="48"/>
        <v>50</v>
      </c>
    </row>
    <row r="191" spans="1:24" ht="18" customHeight="1" thickBot="1" x14ac:dyDescent="0.35">
      <c r="A191" s="44">
        <v>31</v>
      </c>
      <c r="B191" s="30" t="s">
        <v>169</v>
      </c>
      <c r="C191" s="46" cm="1">
        <f t="array" ref="C191">IF(B191="",0,IF(COUNT(D191:K191)=0,0,IF(L191&lt;5,SUM(D191:K191),SUM(SMALL(D191:K191,{1;2;3;4;5}))+(M191/10))))</f>
        <v>185</v>
      </c>
      <c r="D191" s="38">
        <v>61</v>
      </c>
      <c r="E191" s="38"/>
      <c r="F191" s="38">
        <v>62</v>
      </c>
      <c r="G191" s="38">
        <v>62</v>
      </c>
      <c r="H191" s="38"/>
      <c r="I191" s="38"/>
      <c r="J191" s="38"/>
      <c r="K191" s="38"/>
      <c r="L191" s="33">
        <f>MIN(COUNT(D191:K191),6)</f>
        <v>3</v>
      </c>
      <c r="N191" s="34">
        <f t="shared" si="57"/>
        <v>1</v>
      </c>
      <c r="O191" s="34">
        <f t="shared" si="49"/>
        <v>0</v>
      </c>
      <c r="P191" s="34">
        <f>IF(O191=1,A190,0)</f>
        <v>0</v>
      </c>
      <c r="Q191" s="34">
        <f>IF(N191=0,0,COUNTIF($N$4:N191,1))</f>
        <v>140</v>
      </c>
      <c r="R191" s="34">
        <f>IF(O191=0,0,COUNTIF($O$4:O191,1))</f>
        <v>0</v>
      </c>
      <c r="S191" s="35">
        <f t="shared" si="51"/>
        <v>1</v>
      </c>
      <c r="U191" s="36">
        <f t="shared" ca="1" si="53"/>
        <v>7185.8323887645356</v>
      </c>
      <c r="V191" s="36">
        <f t="shared" ca="1" si="54"/>
        <v>10000</v>
      </c>
      <c r="W191" s="20">
        <f t="shared" ca="1" si="47"/>
        <v>140</v>
      </c>
      <c r="X191" s="20">
        <f t="shared" ca="1" si="48"/>
        <v>50</v>
      </c>
    </row>
    <row r="192" spans="1:24" ht="18" customHeight="1" thickTop="1" thickBot="1" x14ac:dyDescent="0.35">
      <c r="A192" s="39" t="str">
        <f>"Lið "&amp;A191</f>
        <v>Lið 31</v>
      </c>
      <c r="B192" s="40" t="str">
        <f>IF(B187="","",LEFT(B187,1))&amp;IF(B188="","",LEFT(B188,1))&amp;IF(B189="","",LEFT(B189,1))&amp;IF(B190="","",LEFT(B190,1))&amp;IF(B191="","",LEFT(B191,1))</f>
        <v>BEMSS</v>
      </c>
      <c r="C192" s="41" cm="1">
        <f t="array" ref="C192">IF(B192="",0,IF(COUNT(D192:K192)=0,0,IF(L192&lt;5,SUM(D192:K192),SUM(SMALL(D192:K192,{1;2;3;4;5}))+(M192/10))))</f>
        <v>356</v>
      </c>
      <c r="D192" s="42">
        <v>120</v>
      </c>
      <c r="E192" s="42"/>
      <c r="F192" s="42">
        <v>113</v>
      </c>
      <c r="G192" s="42">
        <v>123</v>
      </c>
      <c r="H192" s="42"/>
      <c r="I192" s="42"/>
      <c r="J192" s="42"/>
      <c r="K192" s="42"/>
      <c r="L192" s="33">
        <f t="shared" ref="L192:L202" si="65">MIN(COUNT(D192:K192),5)</f>
        <v>3</v>
      </c>
      <c r="N192" s="34">
        <f t="shared" si="57"/>
        <v>0</v>
      </c>
      <c r="O192" s="34">
        <f t="shared" si="49"/>
        <v>1</v>
      </c>
      <c r="P192" s="34">
        <f t="shared" si="60"/>
        <v>31</v>
      </c>
      <c r="Q192" s="34">
        <f>IF(N192=0,0,COUNTIF($N$4:N192,1))</f>
        <v>0</v>
      </c>
      <c r="R192" s="34">
        <f>IF(O192=0,0,COUNTIF($O$4:O192,1))</f>
        <v>31</v>
      </c>
      <c r="S192" s="35">
        <f t="shared" si="51"/>
        <v>1</v>
      </c>
      <c r="U192" s="36">
        <f t="shared" ca="1" si="53"/>
        <v>10000</v>
      </c>
      <c r="V192" s="36">
        <f t="shared" ca="1" si="54"/>
        <v>7356.3648020164983</v>
      </c>
      <c r="W192" s="20">
        <f t="shared" ca="1" si="47"/>
        <v>212</v>
      </c>
      <c r="X192" s="20">
        <f t="shared" ca="1" si="48"/>
        <v>45</v>
      </c>
    </row>
    <row r="193" spans="1:24" ht="18" customHeight="1" collapsed="1" thickTop="1" x14ac:dyDescent="0.3">
      <c r="A193" s="29">
        <v>32</v>
      </c>
      <c r="B193" s="30" t="s">
        <v>170</v>
      </c>
      <c r="C193" s="31" cm="1">
        <f t="array" ref="C193">IF(B193="",0,IF(COUNT(D193:K193)=0,0,IF(L193&lt;5,SUM(D193:K193),SUM(SMALL(D193:K193,{1;2;3;4;5}))+(M193/10))))</f>
        <v>243</v>
      </c>
      <c r="D193" s="32">
        <v>57</v>
      </c>
      <c r="E193" s="32">
        <v>63</v>
      </c>
      <c r="F193" s="32">
        <v>62</v>
      </c>
      <c r="G193" s="32">
        <v>61</v>
      </c>
      <c r="H193" s="32"/>
      <c r="I193" s="32"/>
      <c r="J193" s="32"/>
      <c r="K193" s="32"/>
      <c r="L193" s="33">
        <f t="shared" si="65"/>
        <v>4</v>
      </c>
      <c r="N193" s="34">
        <f t="shared" si="57"/>
        <v>1</v>
      </c>
      <c r="O193" s="34">
        <f t="shared" si="49"/>
        <v>0</v>
      </c>
      <c r="P193" s="34">
        <f t="shared" si="60"/>
        <v>0</v>
      </c>
      <c r="Q193" s="34">
        <f>IF(N193=0,0,COUNTIF($N$4:N193,1))</f>
        <v>141</v>
      </c>
      <c r="R193" s="34">
        <f>IF(O193=0,0,COUNTIF($O$4:O193,1))</f>
        <v>0</v>
      </c>
      <c r="S193" s="35">
        <f t="shared" si="51"/>
        <v>1</v>
      </c>
      <c r="U193" s="36">
        <f t="shared" ca="1" si="53"/>
        <v>6243.9607326044315</v>
      </c>
      <c r="V193" s="36">
        <f t="shared" ca="1" si="54"/>
        <v>10000</v>
      </c>
      <c r="W193" s="20">
        <f t="shared" ca="1" si="47"/>
        <v>45</v>
      </c>
      <c r="X193" s="20">
        <f t="shared" ca="1" si="48"/>
        <v>50</v>
      </c>
    </row>
    <row r="194" spans="1:24" ht="18" customHeight="1" x14ac:dyDescent="0.3">
      <c r="A194" s="29">
        <v>32</v>
      </c>
      <c r="B194" s="30" t="s">
        <v>171</v>
      </c>
      <c r="C194" s="31" cm="1">
        <f t="array" ref="C194">IF(B194="",0,IF(COUNT(D194:K194)=0,0,IF(L194&lt;5,SUM(D194:K194),SUM(SMALL(D194:K194,{1;2;3;4;5}))+(M194/10))))</f>
        <v>237</v>
      </c>
      <c r="D194" s="32">
        <v>62</v>
      </c>
      <c r="E194" s="32">
        <v>55</v>
      </c>
      <c r="F194" s="32">
        <v>60</v>
      </c>
      <c r="G194" s="32">
        <v>60</v>
      </c>
      <c r="H194" s="32"/>
      <c r="I194" s="32"/>
      <c r="J194" s="32"/>
      <c r="K194" s="32"/>
      <c r="L194" s="33">
        <f t="shared" si="65"/>
        <v>4</v>
      </c>
      <c r="N194" s="34">
        <f t="shared" si="57"/>
        <v>1</v>
      </c>
      <c r="O194" s="34">
        <f t="shared" si="49"/>
        <v>0</v>
      </c>
      <c r="P194" s="34">
        <f t="shared" si="60"/>
        <v>0</v>
      </c>
      <c r="Q194" s="34">
        <f>IF(N194=0,0,COUNTIF($N$4:N194,1))</f>
        <v>142</v>
      </c>
      <c r="R194" s="34">
        <f>IF(O194=0,0,COUNTIF($O$4:O194,1))</f>
        <v>0</v>
      </c>
      <c r="S194" s="35">
        <f t="shared" si="51"/>
        <v>1</v>
      </c>
      <c r="U194" s="36">
        <f t="shared" ca="1" si="53"/>
        <v>6237.2865055356642</v>
      </c>
      <c r="V194" s="36">
        <f t="shared" ca="1" si="54"/>
        <v>10000</v>
      </c>
      <c r="W194" s="20">
        <f t="shared" ca="1" si="47"/>
        <v>19</v>
      </c>
      <c r="X194" s="20">
        <f t="shared" ca="1" si="48"/>
        <v>50</v>
      </c>
    </row>
    <row r="195" spans="1:24" ht="18" customHeight="1" x14ac:dyDescent="0.3">
      <c r="A195" s="29">
        <v>32</v>
      </c>
      <c r="B195" s="30" t="s">
        <v>172</v>
      </c>
      <c r="C195" s="31" cm="1">
        <f t="array" ref="C195">IF(B195="",0,IF(COUNT(D195:K195)=0,0,IF(L195&lt;5,SUM(D195:K195),SUM(SMALL(D195:K195,{1;2;3;4;5}))+(M195/10))))</f>
        <v>226</v>
      </c>
      <c r="D195" s="32">
        <v>55</v>
      </c>
      <c r="E195" s="32">
        <v>57</v>
      </c>
      <c r="F195" s="32">
        <v>61</v>
      </c>
      <c r="G195" s="32">
        <v>53</v>
      </c>
      <c r="H195" s="32"/>
      <c r="I195" s="32"/>
      <c r="J195" s="32"/>
      <c r="K195" s="32"/>
      <c r="L195" s="33">
        <f t="shared" si="65"/>
        <v>4</v>
      </c>
      <c r="N195" s="34">
        <f t="shared" si="57"/>
        <v>1</v>
      </c>
      <c r="O195" s="34">
        <f t="shared" si="49"/>
        <v>0</v>
      </c>
      <c r="P195" s="34">
        <f t="shared" si="60"/>
        <v>0</v>
      </c>
      <c r="Q195" s="34">
        <f>IF(N195=0,0,COUNTIF($N$4:N195,1))</f>
        <v>143</v>
      </c>
      <c r="R195" s="34">
        <f>IF(O195=0,0,COUNTIF($O$4:O195,1))</f>
        <v>0</v>
      </c>
      <c r="S195" s="35">
        <f t="shared" si="51"/>
        <v>1</v>
      </c>
      <c r="U195" s="36">
        <f t="shared" ca="1" si="53"/>
        <v>6226.6000452043691</v>
      </c>
      <c r="V195" s="36">
        <f t="shared" ca="1" si="54"/>
        <v>10000</v>
      </c>
      <c r="W195" s="20">
        <f t="shared" ca="1" si="47"/>
        <v>2</v>
      </c>
      <c r="X195" s="20">
        <f t="shared" ca="1" si="48"/>
        <v>50</v>
      </c>
    </row>
    <row r="196" spans="1:24" ht="18" customHeight="1" x14ac:dyDescent="0.3">
      <c r="A196" s="43">
        <v>32</v>
      </c>
      <c r="B196" s="30" t="s">
        <v>173</v>
      </c>
      <c r="C196" s="31" cm="1">
        <f t="array" ref="C196">IF(B196="",0,IF(COUNT(D196:K196)=0,0,IF(L196&lt;5,SUM(D196:K196),SUM(SMALL(D196:K196,{1;2;3;4;5}))+(M196/10))))</f>
        <v>245</v>
      </c>
      <c r="D196" s="32">
        <v>58</v>
      </c>
      <c r="E196" s="32">
        <v>62</v>
      </c>
      <c r="F196" s="32">
        <v>66</v>
      </c>
      <c r="G196" s="32">
        <v>59</v>
      </c>
      <c r="H196" s="32"/>
      <c r="I196" s="32"/>
      <c r="J196" s="32"/>
      <c r="K196" s="32"/>
      <c r="L196" s="33">
        <f t="shared" si="65"/>
        <v>4</v>
      </c>
      <c r="N196" s="34">
        <f t="shared" si="57"/>
        <v>1</v>
      </c>
      <c r="O196" s="34">
        <f t="shared" si="49"/>
        <v>0</v>
      </c>
      <c r="P196" s="34">
        <f t="shared" si="60"/>
        <v>0</v>
      </c>
      <c r="Q196" s="34">
        <f>IF(N196=0,0,COUNTIF($N$4:N196,1))</f>
        <v>144</v>
      </c>
      <c r="R196" s="34">
        <f>IF(O196=0,0,COUNTIF($O$4:O196,1))</f>
        <v>0</v>
      </c>
      <c r="S196" s="35">
        <f t="shared" si="51"/>
        <v>1</v>
      </c>
      <c r="U196" s="36">
        <f t="shared" ca="1" si="53"/>
        <v>6245.0778041637632</v>
      </c>
      <c r="V196" s="36">
        <f t="shared" ca="1" si="54"/>
        <v>10000</v>
      </c>
      <c r="W196" s="20">
        <f t="shared" ref="W196:W259" ca="1" si="66">_xlfn.RANK.EQ(U196,$U$4:$U$430,1)</f>
        <v>51</v>
      </c>
      <c r="X196" s="20">
        <f t="shared" ref="X196:X259" ca="1" si="67">_xlfn.RANK.EQ(V196,$V$4:$V$430,1)</f>
        <v>50</v>
      </c>
    </row>
    <row r="197" spans="1:24" ht="18" customHeight="1" thickBot="1" x14ac:dyDescent="0.35">
      <c r="A197" s="43">
        <v>32</v>
      </c>
      <c r="B197" s="30" t="s">
        <v>174</v>
      </c>
      <c r="C197" s="31" cm="1">
        <f t="array" ref="C197">IF(B197="",0,IF(COUNT(D197:K197)=0,0,IF(L197&lt;5,SUM(D197:K197),SUM(SMALL(D197:K197,{1;2;3;4;5}))+(M197/10))))</f>
        <v>60</v>
      </c>
      <c r="D197" s="32"/>
      <c r="E197" s="32"/>
      <c r="F197" s="51"/>
      <c r="G197" s="51">
        <v>60</v>
      </c>
      <c r="H197" s="32"/>
      <c r="I197" s="38"/>
      <c r="J197" s="38"/>
      <c r="K197" s="38"/>
      <c r="L197" s="33">
        <f t="shared" si="65"/>
        <v>1</v>
      </c>
      <c r="N197" s="34">
        <f t="shared" si="57"/>
        <v>1</v>
      </c>
      <c r="O197" s="34">
        <f t="shared" si="49"/>
        <v>0</v>
      </c>
      <c r="P197" s="34">
        <f t="shared" si="60"/>
        <v>0</v>
      </c>
      <c r="Q197" s="34">
        <f>IF(N197=0,0,COUNTIF($N$4:N197,1))</f>
        <v>145</v>
      </c>
      <c r="R197" s="34">
        <f>IF(O197=0,0,COUNTIF($O$4:O197,1))</f>
        <v>0</v>
      </c>
      <c r="S197" s="35">
        <f t="shared" si="51"/>
        <v>1</v>
      </c>
      <c r="U197" s="36">
        <f t="shared" ca="1" si="53"/>
        <v>9060.8338613411979</v>
      </c>
      <c r="V197" s="36">
        <f t="shared" ca="1" si="54"/>
        <v>10000</v>
      </c>
      <c r="W197" s="20">
        <f t="shared" ca="1" si="66"/>
        <v>200</v>
      </c>
      <c r="X197" s="20">
        <f t="shared" ca="1" si="67"/>
        <v>50</v>
      </c>
    </row>
    <row r="198" spans="1:24" ht="18" customHeight="1" thickTop="1" thickBot="1" x14ac:dyDescent="0.35">
      <c r="A198" s="39" t="str">
        <f>"Lið "&amp;A197</f>
        <v>Lið 32</v>
      </c>
      <c r="B198" s="40" t="str">
        <f>IF(B193="","",LEFT(B193,1))&amp;IF(B194="","",LEFT(B194,1))&amp;IF(B195="","",LEFT(B195,1))&amp;IF(B196="","",LEFT(B196,1))&amp;IF(B197="","",LEFT(B197,1))</f>
        <v>HLÓTV</v>
      </c>
      <c r="C198" s="41" cm="1">
        <f t="array" ref="C198">IF(B198="",0,IF(COUNT(D198:K198)=0,0,IF(L198&lt;5,SUM(D198:K198),SUM(SMALL(D198:K198,{1;2;3;4;5}))+(M198/10))))</f>
        <v>450</v>
      </c>
      <c r="D198" s="42">
        <v>110</v>
      </c>
      <c r="E198" s="42">
        <v>110</v>
      </c>
      <c r="F198" s="42">
        <v>121</v>
      </c>
      <c r="G198" s="42">
        <v>109</v>
      </c>
      <c r="H198" s="42"/>
      <c r="I198" s="42"/>
      <c r="J198" s="42"/>
      <c r="K198" s="42"/>
      <c r="L198" s="33">
        <f t="shared" si="65"/>
        <v>4</v>
      </c>
      <c r="N198" s="34">
        <f t="shared" si="57"/>
        <v>0</v>
      </c>
      <c r="O198" s="34">
        <f t="shared" ref="O198:O261" si="68">IF(AND(ISTEXT(A198),S198=1,C198&gt;100),1,0)</f>
        <v>1</v>
      </c>
      <c r="P198" s="34">
        <f t="shared" si="60"/>
        <v>32</v>
      </c>
      <c r="Q198" s="34">
        <f>IF(N198=0,0,COUNTIF($N$4:N198,1))</f>
        <v>0</v>
      </c>
      <c r="R198" s="34">
        <f>IF(O198=0,0,COUNTIF($O$4:O198,1))</f>
        <v>32</v>
      </c>
      <c r="S198" s="35">
        <f t="shared" ref="S198:S262" si="69">IF(B198="",0,1)</f>
        <v>1</v>
      </c>
      <c r="U198" s="36">
        <f t="shared" ca="1" si="53"/>
        <v>10000</v>
      </c>
      <c r="V198" s="36">
        <f t="shared" ca="1" si="54"/>
        <v>6450.9004998361406</v>
      </c>
      <c r="W198" s="20">
        <f t="shared" ca="1" si="66"/>
        <v>212</v>
      </c>
      <c r="X198" s="20">
        <f t="shared" ca="1" si="67"/>
        <v>3</v>
      </c>
    </row>
    <row r="199" spans="1:24" ht="18" customHeight="1" thickTop="1" x14ac:dyDescent="0.3">
      <c r="A199" s="29">
        <v>33</v>
      </c>
      <c r="B199" s="30" t="s">
        <v>175</v>
      </c>
      <c r="C199" s="31" cm="1">
        <f t="array" ref="C199">IF(B199="",0,IF(COUNT(D199:K199)=0,0,IF(L199&lt;5,SUM(D199:K199),SUM(SMALL(D199:K199,{1;2;3;4;5}))+(M199/10))))</f>
        <v>196</v>
      </c>
      <c r="D199" s="32">
        <v>66</v>
      </c>
      <c r="E199" s="32"/>
      <c r="F199" s="32">
        <v>68</v>
      </c>
      <c r="G199" s="32">
        <v>62</v>
      </c>
      <c r="H199" s="32"/>
      <c r="I199" s="32"/>
      <c r="J199" s="32"/>
      <c r="K199" s="32"/>
      <c r="L199" s="33">
        <f t="shared" si="65"/>
        <v>3</v>
      </c>
      <c r="N199" s="34">
        <f t="shared" si="57"/>
        <v>1</v>
      </c>
      <c r="O199" s="34">
        <f t="shared" si="68"/>
        <v>0</v>
      </c>
      <c r="P199" s="34">
        <f t="shared" si="60"/>
        <v>0</v>
      </c>
      <c r="Q199" s="34">
        <f>IF(N199=0,0,COUNTIF($N$4:N199,1))</f>
        <v>146</v>
      </c>
      <c r="R199" s="34">
        <f>IF(O199=0,0,COUNTIF($O$4:O199,1))</f>
        <v>0</v>
      </c>
      <c r="S199" s="35">
        <f t="shared" si="69"/>
        <v>1</v>
      </c>
      <c r="U199" s="36">
        <f t="shared" ca="1" si="53"/>
        <v>7196.5073200258312</v>
      </c>
      <c r="V199" s="36">
        <f t="shared" ca="1" si="54"/>
        <v>10000</v>
      </c>
      <c r="W199" s="20">
        <f t="shared" ca="1" si="66"/>
        <v>168</v>
      </c>
      <c r="X199" s="20">
        <f t="shared" ca="1" si="67"/>
        <v>50</v>
      </c>
    </row>
    <row r="200" spans="1:24" ht="18" customHeight="1" x14ac:dyDescent="0.3">
      <c r="A200" s="29">
        <v>33</v>
      </c>
      <c r="B200" s="30" t="s">
        <v>176</v>
      </c>
      <c r="C200" s="31" cm="1">
        <f t="array" ref="C200">IF(B200="",0,IF(COUNT(D200:K200)=0,0,IF(L200&lt;5,SUM(D200:K200),SUM(SMALL(D200:K200,{1;2;3;4;5}))+(M200/10))))</f>
        <v>252</v>
      </c>
      <c r="D200" s="32">
        <v>63</v>
      </c>
      <c r="E200" s="32">
        <v>62</v>
      </c>
      <c r="F200" s="32">
        <v>63</v>
      </c>
      <c r="G200" s="32">
        <v>64</v>
      </c>
      <c r="H200" s="32"/>
      <c r="I200" s="32"/>
      <c r="J200" s="32"/>
      <c r="K200" s="32"/>
      <c r="L200" s="33">
        <f t="shared" si="65"/>
        <v>4</v>
      </c>
      <c r="N200" s="34">
        <f t="shared" si="57"/>
        <v>1</v>
      </c>
      <c r="O200" s="34">
        <f t="shared" si="68"/>
        <v>0</v>
      </c>
      <c r="P200" s="34">
        <f t="shared" si="60"/>
        <v>0</v>
      </c>
      <c r="Q200" s="34">
        <f>IF(N200=0,0,COUNTIF($N$4:N200,1))</f>
        <v>147</v>
      </c>
      <c r="R200" s="34">
        <f>IF(O200=0,0,COUNTIF($O$4:O200,1))</f>
        <v>0</v>
      </c>
      <c r="S200" s="35">
        <f t="shared" si="69"/>
        <v>1</v>
      </c>
      <c r="U200" s="36">
        <f t="shared" ca="1" si="53"/>
        <v>6252.409951102657</v>
      </c>
      <c r="V200" s="36">
        <f t="shared" ca="1" si="54"/>
        <v>10000</v>
      </c>
      <c r="W200" s="20">
        <f t="shared" ca="1" si="66"/>
        <v>80</v>
      </c>
      <c r="X200" s="20">
        <f t="shared" ca="1" si="67"/>
        <v>50</v>
      </c>
    </row>
    <row r="201" spans="1:24" ht="18" customHeight="1" x14ac:dyDescent="0.3">
      <c r="A201" s="29">
        <v>33</v>
      </c>
      <c r="B201" s="30" t="s">
        <v>177</v>
      </c>
      <c r="C201" s="31" cm="1">
        <f t="array" ref="C201">IF(B201="",0,IF(COUNT(D201:K201)=0,0,IF(L201&lt;5,SUM(D201:K201),SUM(SMALL(D201:K201,{1;2;3;4;5}))+(M201/10))))</f>
        <v>249</v>
      </c>
      <c r="D201" s="32">
        <v>63</v>
      </c>
      <c r="E201" s="32">
        <v>62</v>
      </c>
      <c r="F201" s="32">
        <v>60</v>
      </c>
      <c r="G201" s="32">
        <v>64</v>
      </c>
      <c r="H201" s="32"/>
      <c r="I201" s="32"/>
      <c r="J201" s="32"/>
      <c r="K201" s="32"/>
      <c r="L201" s="33">
        <f t="shared" si="65"/>
        <v>4</v>
      </c>
      <c r="N201" s="34">
        <f t="shared" si="57"/>
        <v>1</v>
      </c>
      <c r="O201" s="34">
        <f t="shared" si="68"/>
        <v>0</v>
      </c>
      <c r="P201" s="34">
        <f t="shared" si="60"/>
        <v>0</v>
      </c>
      <c r="Q201" s="34">
        <f>IF(N201=0,0,COUNTIF($N$4:N201,1))</f>
        <v>148</v>
      </c>
      <c r="R201" s="34">
        <f>IF(O201=0,0,COUNTIF($O$4:O201,1))</f>
        <v>0</v>
      </c>
      <c r="S201" s="35">
        <f t="shared" si="69"/>
        <v>1</v>
      </c>
      <c r="U201" s="36">
        <f t="shared" ca="1" si="53"/>
        <v>6249.8260947923709</v>
      </c>
      <c r="V201" s="36">
        <f t="shared" ca="1" si="54"/>
        <v>10000</v>
      </c>
      <c r="W201" s="20">
        <f t="shared" ca="1" si="66"/>
        <v>69</v>
      </c>
      <c r="X201" s="20">
        <f t="shared" ca="1" si="67"/>
        <v>50</v>
      </c>
    </row>
    <row r="202" spans="1:24" ht="18" customHeight="1" thickBot="1" x14ac:dyDescent="0.35">
      <c r="A202" s="29">
        <v>33</v>
      </c>
      <c r="B202" s="30" t="s">
        <v>178</v>
      </c>
      <c r="C202" s="31" cm="1">
        <f t="array" ref="C202">IF(B202="",0,IF(COUNT(D202:K202)=0,0,IF(L202&lt;5,SUM(D202:K202),SUM(SMALL(D202:K202,{1;2;3;4;5}))+(M202/10))))</f>
        <v>242</v>
      </c>
      <c r="D202" s="32">
        <v>58</v>
      </c>
      <c r="E202" s="32">
        <v>63</v>
      </c>
      <c r="F202" s="32">
        <v>61</v>
      </c>
      <c r="G202" s="32">
        <v>60</v>
      </c>
      <c r="H202" s="32"/>
      <c r="I202" s="32"/>
      <c r="J202" s="32"/>
      <c r="K202" s="32"/>
      <c r="L202" s="33">
        <f t="shared" si="65"/>
        <v>4</v>
      </c>
      <c r="N202" s="34">
        <f t="shared" si="57"/>
        <v>1</v>
      </c>
      <c r="O202" s="34">
        <f t="shared" si="68"/>
        <v>0</v>
      </c>
      <c r="P202" s="34">
        <f t="shared" si="60"/>
        <v>0</v>
      </c>
      <c r="Q202" s="34">
        <f>IF(N202=0,0,COUNTIF($N$4:N202,1))</f>
        <v>149</v>
      </c>
      <c r="R202" s="34">
        <f>IF(O202=0,0,COUNTIF($O$4:O202,1))</f>
        <v>0</v>
      </c>
      <c r="S202" s="35">
        <f t="shared" si="69"/>
        <v>1</v>
      </c>
      <c r="U202" s="36">
        <f t="shared" ca="1" si="53"/>
        <v>6242.2874066480244</v>
      </c>
      <c r="V202" s="36">
        <f t="shared" ca="1" si="54"/>
        <v>10000</v>
      </c>
      <c r="W202" s="20">
        <f t="shared" ca="1" si="66"/>
        <v>37</v>
      </c>
      <c r="X202" s="20">
        <f t="shared" ca="1" si="67"/>
        <v>50</v>
      </c>
    </row>
    <row r="203" spans="1:24" ht="18" hidden="1" customHeight="1" thickBot="1" x14ac:dyDescent="0.35">
      <c r="A203" s="29">
        <v>33</v>
      </c>
      <c r="B203" s="45"/>
      <c r="C203" s="46" cm="1">
        <f t="array" ref="C203">IF(B203="",0,IF(COUNT(D203:K203)=0,0,IF(L203&lt;5,SUM(D203:K203),SUM(SMALL(D203:K203,{1;2;3;4;5}))+(M203/10))))</f>
        <v>0</v>
      </c>
      <c r="D203" s="38"/>
      <c r="E203" s="38"/>
      <c r="F203" s="38"/>
      <c r="G203" s="38"/>
      <c r="H203" s="38"/>
      <c r="I203" s="38"/>
      <c r="J203" s="38"/>
      <c r="K203" s="38"/>
      <c r="L203" s="33">
        <f t="shared" ref="L203" si="70">MIN(COUNT(D203:K203),6)</f>
        <v>0</v>
      </c>
      <c r="N203" s="34">
        <f t="shared" si="57"/>
        <v>0</v>
      </c>
      <c r="O203" s="34">
        <f t="shared" si="68"/>
        <v>0</v>
      </c>
      <c r="P203" s="34">
        <f t="shared" si="60"/>
        <v>0</v>
      </c>
      <c r="Q203" s="34">
        <f>IF(N203=0,0,COUNTIF($N$4:N203,1))</f>
        <v>0</v>
      </c>
      <c r="R203" s="34">
        <f>IF(O203=0,0,COUNTIF($O$4:O203,1))</f>
        <v>0</v>
      </c>
      <c r="S203" s="35">
        <f t="shared" si="69"/>
        <v>0</v>
      </c>
      <c r="U203" s="36">
        <f t="shared" ca="1" si="53"/>
        <v>10000</v>
      </c>
      <c r="V203" s="36">
        <f t="shared" ca="1" si="54"/>
        <v>10000</v>
      </c>
      <c r="W203" s="20">
        <f t="shared" ca="1" si="66"/>
        <v>212</v>
      </c>
      <c r="X203" s="20">
        <f t="shared" ca="1" si="67"/>
        <v>50</v>
      </c>
    </row>
    <row r="204" spans="1:24" ht="18" customHeight="1" thickTop="1" thickBot="1" x14ac:dyDescent="0.35">
      <c r="A204" s="39" t="str">
        <f>"Lið "&amp;A203</f>
        <v>Lið 33</v>
      </c>
      <c r="B204" s="40" t="str">
        <f>IF(B199="","",LEFT(B199,1))&amp;IF(B200="","",LEFT(B200,1))&amp;IF(B201="","",LEFT(B201,1))&amp;IF(B202="","",LEFT(B202,1))&amp;IF(B203="","",LEFT(B203,1))</f>
        <v>HHSÞ</v>
      </c>
      <c r="C204" s="41" cm="1">
        <f t="array" ref="C204">IF(B204="",0,IF(COUNT(D204:K204)=0,0,IF(L204&lt;5,SUM(D204:K204),SUM(SMALL(D204:K204,{1;2;3;4;5}))+(M204/10))))</f>
        <v>479</v>
      </c>
      <c r="D204" s="42">
        <v>118</v>
      </c>
      <c r="E204" s="42">
        <v>123</v>
      </c>
      <c r="F204" s="42">
        <v>118</v>
      </c>
      <c r="G204" s="42">
        <v>120</v>
      </c>
      <c r="H204" s="42"/>
      <c r="I204" s="42"/>
      <c r="J204" s="42"/>
      <c r="K204" s="42"/>
      <c r="L204" s="33">
        <f t="shared" ref="L204:L214" si="71">MIN(COUNT(D204:K204),5)</f>
        <v>4</v>
      </c>
      <c r="N204" s="34">
        <f t="shared" si="57"/>
        <v>0</v>
      </c>
      <c r="O204" s="34">
        <f t="shared" si="68"/>
        <v>1</v>
      </c>
      <c r="P204" s="34">
        <f t="shared" si="60"/>
        <v>33</v>
      </c>
      <c r="Q204" s="34">
        <f>IF(N204=0,0,COUNTIF($N$4:N204,1))</f>
        <v>0</v>
      </c>
      <c r="R204" s="34">
        <f>IF(O204=0,0,COUNTIF($O$4:O204,1))</f>
        <v>33</v>
      </c>
      <c r="S204" s="35">
        <f t="shared" si="69"/>
        <v>1</v>
      </c>
      <c r="U204" s="36">
        <f t="shared" ca="1" si="53"/>
        <v>10000</v>
      </c>
      <c r="V204" s="36">
        <f t="shared" ca="1" si="54"/>
        <v>6479.2384140332588</v>
      </c>
      <c r="W204" s="20">
        <f t="shared" ca="1" si="66"/>
        <v>212</v>
      </c>
      <c r="X204" s="20">
        <f t="shared" ca="1" si="67"/>
        <v>25</v>
      </c>
    </row>
    <row r="205" spans="1:24" ht="18" hidden="1" customHeight="1" collapsed="1" thickTop="1" x14ac:dyDescent="0.3">
      <c r="A205" s="29">
        <v>34</v>
      </c>
      <c r="B205" s="30"/>
      <c r="C205" s="31" cm="1">
        <f t="array" ref="C205">IF(B205="",0,IF(COUNT(D205:K205)=0,0,IF(L205&lt;5,SUM(D205:K205),SUM(SMALL(D205:K205,{1;2;3;4;5}))+(M205/10))))</f>
        <v>0</v>
      </c>
      <c r="D205" s="32"/>
      <c r="E205" s="32"/>
      <c r="F205" s="32"/>
      <c r="G205" s="32"/>
      <c r="H205" s="32"/>
      <c r="I205" s="32"/>
      <c r="J205" s="32"/>
      <c r="K205" s="32"/>
      <c r="L205" s="33">
        <f t="shared" si="71"/>
        <v>0</v>
      </c>
      <c r="N205" s="34">
        <f t="shared" si="57"/>
        <v>0</v>
      </c>
      <c r="O205" s="34">
        <f t="shared" si="68"/>
        <v>0</v>
      </c>
      <c r="P205" s="34">
        <f t="shared" si="60"/>
        <v>0</v>
      </c>
      <c r="Q205" s="34">
        <f>IF(N205=0,0,COUNTIF($N$4:N205,1))</f>
        <v>0</v>
      </c>
      <c r="R205" s="34">
        <f>IF(O205=0,0,COUNTIF($O$4:O205,1))</f>
        <v>0</v>
      </c>
      <c r="S205" s="35">
        <f t="shared" si="69"/>
        <v>0</v>
      </c>
      <c r="U205" s="36">
        <f t="shared" ca="1" si="53"/>
        <v>10000</v>
      </c>
      <c r="V205" s="36">
        <f t="shared" ca="1" si="54"/>
        <v>10000</v>
      </c>
      <c r="W205" s="20">
        <f t="shared" ca="1" si="66"/>
        <v>212</v>
      </c>
      <c r="X205" s="20">
        <f t="shared" ca="1" si="67"/>
        <v>50</v>
      </c>
    </row>
    <row r="206" spans="1:24" ht="18" hidden="1" customHeight="1" x14ac:dyDescent="0.3">
      <c r="A206" s="43">
        <v>34</v>
      </c>
      <c r="B206" s="30"/>
      <c r="C206" s="31" cm="1">
        <f t="array" ref="C206">IF(B206="",0,IF(COUNT(D206:K206)=0,0,IF(L206&lt;5,SUM(D206:K206),SUM(SMALL(D206:K206,{1;2;3;4;5}))+(M206/10))))</f>
        <v>0</v>
      </c>
      <c r="D206" s="32"/>
      <c r="E206" s="32"/>
      <c r="F206" s="51"/>
      <c r="G206" s="32"/>
      <c r="H206" s="32"/>
      <c r="I206" s="32"/>
      <c r="J206" s="32"/>
      <c r="K206" s="32"/>
      <c r="L206" s="33">
        <f t="shared" si="71"/>
        <v>0</v>
      </c>
      <c r="N206" s="34">
        <f t="shared" si="57"/>
        <v>0</v>
      </c>
      <c r="O206" s="34">
        <f t="shared" si="68"/>
        <v>0</v>
      </c>
      <c r="P206" s="34">
        <f t="shared" si="60"/>
        <v>0</v>
      </c>
      <c r="Q206" s="34">
        <f>IF(N206=0,0,COUNTIF($N$4:N206,1))</f>
        <v>0</v>
      </c>
      <c r="R206" s="34">
        <f>IF(O206=0,0,COUNTIF($O$4:O206,1))</f>
        <v>0</v>
      </c>
      <c r="S206" s="35">
        <f t="shared" si="69"/>
        <v>0</v>
      </c>
      <c r="U206" s="36">
        <f t="shared" ca="1" si="53"/>
        <v>10000</v>
      </c>
      <c r="V206" s="36">
        <f t="shared" ca="1" si="54"/>
        <v>10000</v>
      </c>
      <c r="W206" s="20">
        <f t="shared" ca="1" si="66"/>
        <v>212</v>
      </c>
      <c r="X206" s="20">
        <f t="shared" ca="1" si="67"/>
        <v>50</v>
      </c>
    </row>
    <row r="207" spans="1:24" ht="18" hidden="1" customHeight="1" x14ac:dyDescent="0.3">
      <c r="A207" s="29">
        <v>34</v>
      </c>
      <c r="B207" s="30"/>
      <c r="C207" s="31" cm="1">
        <f t="array" ref="C207">IF(B207="",0,IF(COUNT(D207:K207)=0,0,IF(L207&lt;5,SUM(D207:K207),SUM(SMALL(D207:K207,{1;2;3;4;5}))+(M207/10))))</f>
        <v>0</v>
      </c>
      <c r="D207" s="32"/>
      <c r="E207" s="32"/>
      <c r="F207" s="32"/>
      <c r="G207" s="32"/>
      <c r="H207" s="32"/>
      <c r="I207" s="32"/>
      <c r="J207" s="32"/>
      <c r="K207" s="32"/>
      <c r="L207" s="33">
        <f t="shared" si="71"/>
        <v>0</v>
      </c>
      <c r="N207" s="34">
        <f t="shared" si="57"/>
        <v>0</v>
      </c>
      <c r="O207" s="34">
        <f t="shared" si="68"/>
        <v>0</v>
      </c>
      <c r="P207" s="34">
        <f t="shared" si="60"/>
        <v>0</v>
      </c>
      <c r="Q207" s="34">
        <f>IF(N207=0,0,COUNTIF($N$4:N207,1))</f>
        <v>0</v>
      </c>
      <c r="R207" s="34">
        <f>IF(O207=0,0,COUNTIF($O$4:O207,1))</f>
        <v>0</v>
      </c>
      <c r="S207" s="35">
        <f t="shared" si="69"/>
        <v>0</v>
      </c>
      <c r="U207" s="36">
        <f t="shared" ca="1" si="53"/>
        <v>10000</v>
      </c>
      <c r="V207" s="36">
        <f t="shared" ca="1" si="54"/>
        <v>10000</v>
      </c>
      <c r="W207" s="20">
        <f t="shared" ca="1" si="66"/>
        <v>212</v>
      </c>
      <c r="X207" s="20">
        <f t="shared" ca="1" si="67"/>
        <v>50</v>
      </c>
    </row>
    <row r="208" spans="1:24" ht="18" hidden="1" customHeight="1" x14ac:dyDescent="0.3">
      <c r="A208" s="43">
        <v>34</v>
      </c>
      <c r="B208" s="30"/>
      <c r="C208" s="31" cm="1">
        <f t="array" ref="C208">IF(B208="",0,IF(COUNT(D208:K208)=0,0,IF(L208&lt;5,SUM(D208:K208),SUM(SMALL(D208:K208,{1;2;3;4;5}))+(M208/10))))</f>
        <v>0</v>
      </c>
      <c r="D208" s="32"/>
      <c r="E208" s="32"/>
      <c r="F208" s="32"/>
      <c r="G208" s="32"/>
      <c r="H208" s="32"/>
      <c r="I208" s="32"/>
      <c r="J208" s="32"/>
      <c r="K208" s="32"/>
      <c r="L208" s="33">
        <f t="shared" si="71"/>
        <v>0</v>
      </c>
      <c r="N208" s="34">
        <f t="shared" si="57"/>
        <v>0</v>
      </c>
      <c r="O208" s="34">
        <f t="shared" si="68"/>
        <v>0</v>
      </c>
      <c r="P208" s="34">
        <f t="shared" si="60"/>
        <v>0</v>
      </c>
      <c r="Q208" s="34">
        <f>IF(N208=0,0,COUNTIF($N$4:N208,1))</f>
        <v>0</v>
      </c>
      <c r="R208" s="34">
        <f>IF(O208=0,0,COUNTIF($O$4:O208,1))</f>
        <v>0</v>
      </c>
      <c r="S208" s="35">
        <f t="shared" si="69"/>
        <v>0</v>
      </c>
      <c r="U208" s="36">
        <f t="shared" ca="1" si="53"/>
        <v>10000</v>
      </c>
      <c r="V208" s="36">
        <f t="shared" ca="1" si="54"/>
        <v>10000</v>
      </c>
      <c r="W208" s="20">
        <f t="shared" ca="1" si="66"/>
        <v>212</v>
      </c>
      <c r="X208" s="20">
        <f t="shared" ca="1" si="67"/>
        <v>50</v>
      </c>
    </row>
    <row r="209" spans="1:24" ht="18" hidden="1" customHeight="1" thickBot="1" x14ac:dyDescent="0.3">
      <c r="A209" s="37">
        <v>34</v>
      </c>
      <c r="B209" s="30"/>
      <c r="C209" s="31" cm="1">
        <f t="array" ref="C209">IF(B209="",0,IF(COUNT(D209:K209)=0,0,IF(L209&lt;5,SUM(D209:K209),SUM(SMALL(D209:K209,{1;2;3;4;5}))+(M209/10))))</f>
        <v>0</v>
      </c>
      <c r="D209" s="32"/>
      <c r="E209" s="38"/>
      <c r="F209" s="38"/>
      <c r="G209" s="38"/>
      <c r="H209" s="38"/>
      <c r="I209" s="38"/>
      <c r="J209" s="38"/>
      <c r="K209" s="38"/>
      <c r="L209" s="33">
        <f t="shared" si="71"/>
        <v>0</v>
      </c>
      <c r="N209" s="34">
        <f t="shared" si="57"/>
        <v>0</v>
      </c>
      <c r="O209" s="34">
        <f t="shared" si="68"/>
        <v>0</v>
      </c>
      <c r="P209" s="34">
        <f t="shared" si="60"/>
        <v>0</v>
      </c>
      <c r="Q209" s="34">
        <f>IF(N209=0,0,COUNTIF($N$4:N209,1))</f>
        <v>0</v>
      </c>
      <c r="R209" s="34">
        <f>IF(O209=0,0,COUNTIF($O$4:O209,1))</f>
        <v>0</v>
      </c>
      <c r="S209" s="35">
        <f t="shared" si="69"/>
        <v>0</v>
      </c>
      <c r="U209" s="36">
        <f t="shared" ref="U209:U274" ca="1" si="72">IF(AND(ISNUMBER(A209),L209&gt;0,N209=1,S209=1),10000-(L209*1000)+C209+RAND(),10000)</f>
        <v>10000</v>
      </c>
      <c r="V209" s="36">
        <f t="shared" ref="V209:V274" ca="1" si="73">IF($O209=1,10000-($L209*1000)+$C209+RAND(),10000)</f>
        <v>10000</v>
      </c>
      <c r="W209" s="20">
        <f t="shared" ca="1" si="66"/>
        <v>212</v>
      </c>
      <c r="X209" s="20">
        <f t="shared" ca="1" si="67"/>
        <v>50</v>
      </c>
    </row>
    <row r="210" spans="1:24" ht="18" hidden="1" customHeight="1" thickTop="1" thickBot="1" x14ac:dyDescent="0.35">
      <c r="A210" s="39" t="str">
        <f>"Lið "&amp;A209</f>
        <v>Lið 34</v>
      </c>
      <c r="B210" s="40" t="str">
        <f>IF(B205="","",LEFT(B205,1))&amp;IF(B206="","",LEFT(B206,1))&amp;IF(B207="","",LEFT(B207,1))&amp;IF(B208="","",LEFT(B208,1))&amp;IF(B209="","",LEFT(B209,1))</f>
        <v/>
      </c>
      <c r="C210" s="41" t="str" cm="1">
        <f t="array" ref="C210">IF(B210="","",IF(COUNT(D210:K210)=0,0,IF(L210&lt;5,SUM(D210:K210),SUM(SMALL(D210:K210,{1;2;3;4;5}))+(M210/10))))</f>
        <v/>
      </c>
      <c r="D210" s="42"/>
      <c r="E210" s="42"/>
      <c r="F210" s="42"/>
      <c r="G210" s="42"/>
      <c r="H210" s="42"/>
      <c r="I210" s="42"/>
      <c r="J210" s="42"/>
      <c r="K210" s="42"/>
      <c r="L210" s="33">
        <f t="shared" si="71"/>
        <v>0</v>
      </c>
      <c r="N210" s="34">
        <f t="shared" si="57"/>
        <v>0</v>
      </c>
      <c r="O210" s="34">
        <f t="shared" si="68"/>
        <v>0</v>
      </c>
      <c r="P210" s="34">
        <f t="shared" si="60"/>
        <v>0</v>
      </c>
      <c r="Q210" s="34">
        <f>IF(N210=0,0,COUNTIF($N$4:N210,1))</f>
        <v>0</v>
      </c>
      <c r="R210" s="34">
        <f>IF(O210=0,0,COUNTIF($O$4:O210,1))</f>
        <v>0</v>
      </c>
      <c r="S210" s="35">
        <f t="shared" si="69"/>
        <v>0</v>
      </c>
      <c r="U210" s="36">
        <f t="shared" ca="1" si="72"/>
        <v>10000</v>
      </c>
      <c r="V210" s="36">
        <f t="shared" ca="1" si="73"/>
        <v>10000</v>
      </c>
      <c r="W210" s="20">
        <f t="shared" ca="1" si="66"/>
        <v>212</v>
      </c>
      <c r="X210" s="20">
        <f t="shared" ca="1" si="67"/>
        <v>50</v>
      </c>
    </row>
    <row r="211" spans="1:24" ht="18" customHeight="1" thickTop="1" x14ac:dyDescent="0.3">
      <c r="A211" s="43">
        <v>35</v>
      </c>
      <c r="B211" s="30" t="s">
        <v>179</v>
      </c>
      <c r="C211" s="31" cm="1">
        <f t="array" ref="C211">IF(B211="",0,IF(COUNT(D211:K211)=0,0,IF(L211&lt;5,SUM(D211:K211),SUM(SMALL(D211:K211,{1;2;3;4;5}))+(M211/10))))</f>
        <v>176</v>
      </c>
      <c r="D211" s="32"/>
      <c r="E211" s="32">
        <v>58</v>
      </c>
      <c r="F211" s="32">
        <v>58</v>
      </c>
      <c r="G211" s="32">
        <v>60</v>
      </c>
      <c r="H211" s="32"/>
      <c r="I211" s="32"/>
      <c r="J211" s="32"/>
      <c r="K211" s="32"/>
      <c r="L211" s="33">
        <f t="shared" si="71"/>
        <v>3</v>
      </c>
      <c r="N211" s="34">
        <f t="shared" si="57"/>
        <v>1</v>
      </c>
      <c r="O211" s="34">
        <f t="shared" si="68"/>
        <v>0</v>
      </c>
      <c r="P211" s="34">
        <f t="shared" si="60"/>
        <v>0</v>
      </c>
      <c r="Q211" s="34">
        <f>IF(N211=0,0,COUNTIF($N$4:N211,1))</f>
        <v>150</v>
      </c>
      <c r="R211" s="34">
        <f>IF(O211=0,0,COUNTIF($O$4:O211,1))</f>
        <v>0</v>
      </c>
      <c r="S211" s="35">
        <f t="shared" si="69"/>
        <v>1</v>
      </c>
      <c r="U211" s="36">
        <f t="shared" ca="1" si="72"/>
        <v>7176.5308553527502</v>
      </c>
      <c r="V211" s="36">
        <f t="shared" ca="1" si="73"/>
        <v>10000</v>
      </c>
      <c r="W211" s="20">
        <f t="shared" ca="1" si="66"/>
        <v>123</v>
      </c>
      <c r="X211" s="20">
        <f t="shared" ca="1" si="67"/>
        <v>50</v>
      </c>
    </row>
    <row r="212" spans="1:24" ht="18" customHeight="1" x14ac:dyDescent="0.3">
      <c r="A212" s="43">
        <v>35</v>
      </c>
      <c r="B212" s="30" t="s">
        <v>180</v>
      </c>
      <c r="C212" s="31" cm="1">
        <f t="array" ref="C212">IF(B212="",0,IF(COUNT(D212:K212)=0,0,IF(L212&lt;5,SUM(D212:K212),SUM(SMALL(D212:K212,{1;2;3;4;5}))+(M212/10))))</f>
        <v>66</v>
      </c>
      <c r="D212" s="32"/>
      <c r="E212" s="32">
        <v>66</v>
      </c>
      <c r="F212" s="32"/>
      <c r="G212" s="32"/>
      <c r="H212" s="32"/>
      <c r="I212" s="32"/>
      <c r="J212" s="32"/>
      <c r="K212" s="32"/>
      <c r="L212" s="33">
        <f t="shared" si="71"/>
        <v>1</v>
      </c>
      <c r="N212" s="34">
        <f t="shared" si="57"/>
        <v>1</v>
      </c>
      <c r="O212" s="34">
        <f t="shared" si="68"/>
        <v>0</v>
      </c>
      <c r="P212" s="34">
        <f t="shared" si="60"/>
        <v>0</v>
      </c>
      <c r="Q212" s="34">
        <f>IF(N212=0,0,COUNTIF($N$4:N212,1))</f>
        <v>151</v>
      </c>
      <c r="R212" s="34">
        <f>IF(O212=0,0,COUNTIF($O$4:O212,1))</f>
        <v>0</v>
      </c>
      <c r="S212" s="35">
        <f t="shared" si="69"/>
        <v>1</v>
      </c>
      <c r="U212" s="36">
        <f t="shared" ca="1" si="72"/>
        <v>9066.5108310634241</v>
      </c>
      <c r="V212" s="36">
        <f t="shared" ca="1" si="73"/>
        <v>10000</v>
      </c>
      <c r="W212" s="20">
        <f t="shared" ca="1" si="66"/>
        <v>208</v>
      </c>
      <c r="X212" s="20">
        <f t="shared" ca="1" si="67"/>
        <v>50</v>
      </c>
    </row>
    <row r="213" spans="1:24" ht="18" customHeight="1" x14ac:dyDescent="0.3">
      <c r="A213" s="43">
        <v>35</v>
      </c>
      <c r="B213" s="30" t="s">
        <v>181</v>
      </c>
      <c r="C213" s="31" cm="1">
        <f t="array" ref="C213">IF(B213="",0,IF(COUNT(D213:K213)=0,0,IF(L213&lt;5,SUM(D213:K213),SUM(SMALL(D213:K213,{1;2;3;4;5}))+(M213/10))))</f>
        <v>191</v>
      </c>
      <c r="D213" s="32"/>
      <c r="E213" s="32">
        <v>64</v>
      </c>
      <c r="F213" s="32">
        <v>63</v>
      </c>
      <c r="G213" s="32">
        <v>64</v>
      </c>
      <c r="H213" s="32"/>
      <c r="I213" s="32"/>
      <c r="J213" s="32"/>
      <c r="K213" s="32"/>
      <c r="L213" s="33">
        <f t="shared" si="71"/>
        <v>3</v>
      </c>
      <c r="N213" s="34">
        <f t="shared" si="57"/>
        <v>1</v>
      </c>
      <c r="O213" s="34">
        <f t="shared" si="68"/>
        <v>0</v>
      </c>
      <c r="P213" s="34">
        <f t="shared" si="60"/>
        <v>0</v>
      </c>
      <c r="Q213" s="34">
        <f>IF(N213=0,0,COUNTIF($N$4:N213,1))</f>
        <v>152</v>
      </c>
      <c r="R213" s="34">
        <f>IF(O213=0,0,COUNTIF($O$4:O213,1))</f>
        <v>0</v>
      </c>
      <c r="S213" s="35">
        <f t="shared" si="69"/>
        <v>1</v>
      </c>
      <c r="U213" s="36">
        <f t="shared" ca="1" si="72"/>
        <v>7191.0240636638546</v>
      </c>
      <c r="V213" s="36">
        <f t="shared" ca="1" si="73"/>
        <v>10000</v>
      </c>
      <c r="W213" s="20">
        <f t="shared" ca="1" si="66"/>
        <v>153</v>
      </c>
      <c r="X213" s="20">
        <f t="shared" ca="1" si="67"/>
        <v>50</v>
      </c>
    </row>
    <row r="214" spans="1:24" ht="18" customHeight="1" thickBot="1" x14ac:dyDescent="0.35">
      <c r="A214" s="29">
        <v>35</v>
      </c>
      <c r="B214" s="30" t="s">
        <v>182</v>
      </c>
      <c r="C214" s="31" cm="1">
        <f t="array" ref="C214">IF(B214="",0,IF(COUNT(D214:K214)=0,0,IF(L214&lt;5,SUM(D214:K214),SUM(SMALL(D214:K214,{1;2;3;4;5}))+(M214/10))))</f>
        <v>124</v>
      </c>
      <c r="D214" s="32"/>
      <c r="E214" s="32"/>
      <c r="F214" s="32">
        <v>60</v>
      </c>
      <c r="G214" s="32">
        <v>64</v>
      </c>
      <c r="H214" s="32"/>
      <c r="I214" s="32"/>
      <c r="J214" s="32"/>
      <c r="K214" s="32"/>
      <c r="L214" s="33">
        <f t="shared" si="71"/>
        <v>2</v>
      </c>
      <c r="N214" s="34">
        <f t="shared" si="57"/>
        <v>1</v>
      </c>
      <c r="O214" s="34">
        <f t="shared" si="68"/>
        <v>0</v>
      </c>
      <c r="P214" s="34">
        <f t="shared" si="60"/>
        <v>0</v>
      </c>
      <c r="Q214" s="34">
        <f>IF(N214=0,0,COUNTIF($N$4:N214,1))</f>
        <v>153</v>
      </c>
      <c r="R214" s="34">
        <f>IF(O214=0,0,COUNTIF($O$4:O214,1))</f>
        <v>0</v>
      </c>
      <c r="S214" s="35">
        <f t="shared" si="69"/>
        <v>1</v>
      </c>
      <c r="U214" s="36">
        <f t="shared" ca="1" si="72"/>
        <v>8124.9201636817052</v>
      </c>
      <c r="V214" s="36">
        <f t="shared" ca="1" si="73"/>
        <v>10000</v>
      </c>
      <c r="W214" s="20">
        <f t="shared" ca="1" si="66"/>
        <v>181</v>
      </c>
      <c r="X214" s="20">
        <f t="shared" ca="1" si="67"/>
        <v>50</v>
      </c>
    </row>
    <row r="215" spans="1:24" ht="18" hidden="1" customHeight="1" thickBot="1" x14ac:dyDescent="0.35">
      <c r="A215" s="44">
        <v>35</v>
      </c>
      <c r="B215" s="30"/>
      <c r="C215" s="31" cm="1">
        <f t="array" ref="C215">IF(B215="",0,IF(COUNT(D215:K215)=0,0,IF(L215&lt;5,SUM(D215:K215),SUM(SMALL(D215:K215,{1;2;3;4;5}))+(M215/10))))</f>
        <v>0</v>
      </c>
      <c r="D215" s="32"/>
      <c r="E215" s="32"/>
      <c r="F215" s="51"/>
      <c r="G215" s="38"/>
      <c r="H215" s="38"/>
      <c r="I215" s="38"/>
      <c r="J215" s="38"/>
      <c r="K215" s="38"/>
      <c r="L215" s="33">
        <f t="shared" ref="L215:L220" si="74">MIN(COUNT(D215:K215),5)</f>
        <v>0</v>
      </c>
      <c r="N215" s="34">
        <f t="shared" si="57"/>
        <v>0</v>
      </c>
      <c r="O215" s="34">
        <f t="shared" si="68"/>
        <v>0</v>
      </c>
      <c r="P215" s="34">
        <f t="shared" si="60"/>
        <v>0</v>
      </c>
      <c r="Q215" s="34">
        <f>IF(N215=0,0,COUNTIF($N$4:N215,1))</f>
        <v>0</v>
      </c>
      <c r="R215" s="34">
        <f>IF(O215=0,0,COUNTIF($O$4:O215,1))</f>
        <v>0</v>
      </c>
      <c r="S215" s="35">
        <f t="shared" si="69"/>
        <v>0</v>
      </c>
      <c r="U215" s="36">
        <f t="shared" ca="1" si="72"/>
        <v>10000</v>
      </c>
      <c r="V215" s="36">
        <f t="shared" ca="1" si="73"/>
        <v>10000</v>
      </c>
      <c r="W215" s="20">
        <f t="shared" ca="1" si="66"/>
        <v>212</v>
      </c>
      <c r="X215" s="20">
        <f t="shared" ca="1" si="67"/>
        <v>50</v>
      </c>
    </row>
    <row r="216" spans="1:24" ht="18" customHeight="1" thickTop="1" thickBot="1" x14ac:dyDescent="0.35">
      <c r="A216" s="39" t="str">
        <f>"Lið "&amp;A215</f>
        <v>Lið 35</v>
      </c>
      <c r="B216" s="40" t="str">
        <f>IF(B211="","",LEFT(B211,1))&amp;IF(B212="","",LEFT(B212,1))&amp;IF(B213="","",LEFT(B213,1))&amp;IF(B214="","",LEFT(B214,1))&amp;IF(B215="","",LEFT(B215,1))</f>
        <v>AGHK</v>
      </c>
      <c r="C216" s="41" cm="1">
        <f t="array" ref="C216">IF(B216="",0,IF(COUNT(D216:K216)=0,0,IF(L216&lt;5,SUM(D216:K216),SUM(SMALL(D216:K216,{1;2;3;4;5}))+(M216/10))))</f>
        <v>358</v>
      </c>
      <c r="D216" s="42"/>
      <c r="E216" s="42">
        <v>120</v>
      </c>
      <c r="F216" s="42">
        <v>118</v>
      </c>
      <c r="G216" s="42">
        <v>120</v>
      </c>
      <c r="H216" s="42"/>
      <c r="I216" s="42"/>
      <c r="J216" s="42"/>
      <c r="K216" s="42"/>
      <c r="L216" s="33">
        <f t="shared" si="74"/>
        <v>3</v>
      </c>
      <c r="N216" s="34">
        <f t="shared" si="57"/>
        <v>0</v>
      </c>
      <c r="O216" s="34">
        <f t="shared" si="68"/>
        <v>1</v>
      </c>
      <c r="P216" s="34">
        <f t="shared" si="60"/>
        <v>35</v>
      </c>
      <c r="Q216" s="34">
        <f>IF(N216=0,0,COUNTIF($N$4:N216,1))</f>
        <v>0</v>
      </c>
      <c r="R216" s="34">
        <f>IF(O216=0,0,COUNTIF($O$4:O216,1))</f>
        <v>34</v>
      </c>
      <c r="S216" s="35">
        <f t="shared" si="69"/>
        <v>1</v>
      </c>
      <c r="U216" s="36">
        <f t="shared" ca="1" si="72"/>
        <v>10000</v>
      </c>
      <c r="V216" s="36">
        <f t="shared" ca="1" si="73"/>
        <v>7358.4993216985658</v>
      </c>
      <c r="W216" s="20">
        <f t="shared" ca="1" si="66"/>
        <v>212</v>
      </c>
      <c r="X216" s="20">
        <f t="shared" ca="1" si="67"/>
        <v>46</v>
      </c>
    </row>
    <row r="217" spans="1:24" ht="18" customHeight="1" thickTop="1" x14ac:dyDescent="0.3">
      <c r="A217" s="29">
        <v>36</v>
      </c>
      <c r="B217" s="69" t="s">
        <v>183</v>
      </c>
      <c r="C217" s="31" cm="1">
        <f t="array" ref="C217">IF(B217="",0,IF(COUNT(D217:K217)=0,0,IF(L217&lt;5,SUM(D217:K217),SUM(SMALL(D217:K217,{1;2;3;4;5}))+(M217/10))))</f>
        <v>243</v>
      </c>
      <c r="D217" s="32">
        <v>65</v>
      </c>
      <c r="E217" s="32">
        <v>57</v>
      </c>
      <c r="F217" s="32">
        <v>59</v>
      </c>
      <c r="G217" s="32">
        <v>62</v>
      </c>
      <c r="H217" s="32"/>
      <c r="I217" s="32"/>
      <c r="J217" s="32"/>
      <c r="K217" s="32"/>
      <c r="L217" s="33">
        <f t="shared" si="74"/>
        <v>4</v>
      </c>
      <c r="N217" s="34">
        <f t="shared" si="57"/>
        <v>1</v>
      </c>
      <c r="O217" s="34">
        <f t="shared" si="68"/>
        <v>0</v>
      </c>
      <c r="P217" s="34">
        <f t="shared" si="60"/>
        <v>0</v>
      </c>
      <c r="Q217" s="34">
        <f>IF(N217=0,0,COUNTIF($N$4:N217,1))</f>
        <v>154</v>
      </c>
      <c r="R217" s="34">
        <f>IF(O217=0,0,COUNTIF($O$4:O217,1))</f>
        <v>0</v>
      </c>
      <c r="S217" s="35">
        <f t="shared" si="69"/>
        <v>1</v>
      </c>
      <c r="U217" s="36">
        <f t="shared" ca="1" si="72"/>
        <v>6243.3251434665381</v>
      </c>
      <c r="V217" s="36">
        <f t="shared" ca="1" si="73"/>
        <v>10000</v>
      </c>
      <c r="W217" s="20">
        <f t="shared" ca="1" si="66"/>
        <v>43</v>
      </c>
      <c r="X217" s="20">
        <f t="shared" ca="1" si="67"/>
        <v>50</v>
      </c>
    </row>
    <row r="218" spans="1:24" ht="18" customHeight="1" x14ac:dyDescent="0.3">
      <c r="A218" s="29">
        <v>36</v>
      </c>
      <c r="B218" s="69" t="s">
        <v>184</v>
      </c>
      <c r="C218" s="31" cm="1">
        <f t="array" ref="C218">IF(B218="",0,IF(COUNT(D218:K218)=0,0,IF(L218&lt;5,SUM(D218:K218),SUM(SMALL(D218:K218,{1;2;3;4;5}))+(M218/10))))</f>
        <v>244</v>
      </c>
      <c r="D218" s="32">
        <v>60</v>
      </c>
      <c r="E218" s="32">
        <v>57</v>
      </c>
      <c r="F218" s="32">
        <v>64</v>
      </c>
      <c r="G218" s="32">
        <v>63</v>
      </c>
      <c r="H218" s="32"/>
      <c r="I218" s="32"/>
      <c r="J218" s="32"/>
      <c r="K218" s="32"/>
      <c r="L218" s="33">
        <f t="shared" si="74"/>
        <v>4</v>
      </c>
      <c r="N218" s="34">
        <f t="shared" si="57"/>
        <v>1</v>
      </c>
      <c r="O218" s="34">
        <f t="shared" si="68"/>
        <v>0</v>
      </c>
      <c r="P218" s="34">
        <f t="shared" si="60"/>
        <v>0</v>
      </c>
      <c r="Q218" s="34">
        <f>IF(N218=0,0,COUNTIF($N$4:N218,1))</f>
        <v>155</v>
      </c>
      <c r="R218" s="34">
        <f>IF(O218=0,0,COUNTIF($O$4:O218,1))</f>
        <v>0</v>
      </c>
      <c r="S218" s="35">
        <f t="shared" si="69"/>
        <v>1</v>
      </c>
      <c r="U218" s="36">
        <f t="shared" ca="1" si="72"/>
        <v>6244.6474532943621</v>
      </c>
      <c r="V218" s="36">
        <f t="shared" ca="1" si="73"/>
        <v>10000</v>
      </c>
      <c r="W218" s="20">
        <f t="shared" ca="1" si="66"/>
        <v>48</v>
      </c>
      <c r="X218" s="20">
        <f t="shared" ca="1" si="67"/>
        <v>50</v>
      </c>
    </row>
    <row r="219" spans="1:24" ht="18" customHeight="1" x14ac:dyDescent="0.3">
      <c r="A219" s="29">
        <v>36</v>
      </c>
      <c r="B219" s="69" t="s">
        <v>185</v>
      </c>
      <c r="C219" s="31" cm="1">
        <f t="array" ref="C219">IF(B219="",0,IF(COUNT(D219:K219)=0,0,IF(L219&lt;5,SUM(D219:K219),SUM(SMALL(D219:K219,{1;2;3;4;5}))+(M219/10))))</f>
        <v>235</v>
      </c>
      <c r="D219" s="32">
        <v>56</v>
      </c>
      <c r="E219" s="32">
        <v>59</v>
      </c>
      <c r="F219" s="32">
        <v>62</v>
      </c>
      <c r="G219" s="32">
        <v>58</v>
      </c>
      <c r="H219" s="32"/>
      <c r="I219" s="32"/>
      <c r="J219" s="32"/>
      <c r="K219" s="32"/>
      <c r="L219" s="33">
        <f t="shared" si="74"/>
        <v>4</v>
      </c>
      <c r="N219" s="34">
        <f t="shared" si="57"/>
        <v>1</v>
      </c>
      <c r="O219" s="34">
        <f t="shared" si="68"/>
        <v>0</v>
      </c>
      <c r="P219" s="34">
        <f t="shared" si="60"/>
        <v>0</v>
      </c>
      <c r="Q219" s="34">
        <f>IF(N219=0,0,COUNTIF($N$4:N219,1))</f>
        <v>156</v>
      </c>
      <c r="R219" s="34">
        <f>IF(O219=0,0,COUNTIF($O$4:O219,1))</f>
        <v>0</v>
      </c>
      <c r="S219" s="35">
        <f t="shared" si="69"/>
        <v>1</v>
      </c>
      <c r="U219" s="36">
        <f t="shared" ca="1" si="72"/>
        <v>6235.6471152341082</v>
      </c>
      <c r="V219" s="36">
        <f t="shared" ca="1" si="73"/>
        <v>10000</v>
      </c>
      <c r="W219" s="20">
        <f t="shared" ca="1" si="66"/>
        <v>10</v>
      </c>
      <c r="X219" s="20">
        <f t="shared" ca="1" si="67"/>
        <v>50</v>
      </c>
    </row>
    <row r="220" spans="1:24" ht="18" customHeight="1" thickBot="1" x14ac:dyDescent="0.35">
      <c r="A220" s="29">
        <v>36</v>
      </c>
      <c r="B220" s="69" t="s">
        <v>186</v>
      </c>
      <c r="C220" s="31" cm="1">
        <f t="array" ref="C220">IF(B220="",0,IF(COUNT(D220:K220)=0,0,IF(L220&lt;5,SUM(D220:K220),SUM(SMALL(D220:K220,{1;2;3;4;5}))+(M220/10))))</f>
        <v>188</v>
      </c>
      <c r="D220" s="32"/>
      <c r="E220" s="32">
        <v>62</v>
      </c>
      <c r="F220" s="32">
        <v>63</v>
      </c>
      <c r="G220" s="32">
        <v>63</v>
      </c>
      <c r="H220" s="32"/>
      <c r="I220" s="32"/>
      <c r="J220" s="32"/>
      <c r="K220" s="32"/>
      <c r="L220" s="33">
        <f t="shared" si="74"/>
        <v>3</v>
      </c>
      <c r="N220" s="34">
        <f t="shared" si="57"/>
        <v>1</v>
      </c>
      <c r="O220" s="34">
        <f t="shared" si="68"/>
        <v>0</v>
      </c>
      <c r="P220" s="34">
        <f t="shared" si="60"/>
        <v>0</v>
      </c>
      <c r="Q220" s="34">
        <f>IF(N220=0,0,COUNTIF($N$4:N220,1))</f>
        <v>157</v>
      </c>
      <c r="R220" s="34">
        <f>IF(O220=0,0,COUNTIF($O$4:O220,1))</f>
        <v>0</v>
      </c>
      <c r="S220" s="35">
        <f t="shared" si="69"/>
        <v>1</v>
      </c>
      <c r="U220" s="36">
        <f t="shared" ca="1" si="72"/>
        <v>7188.0489873919714</v>
      </c>
      <c r="V220" s="36">
        <f t="shared" ca="1" si="73"/>
        <v>10000</v>
      </c>
      <c r="W220" s="20">
        <f t="shared" ca="1" si="66"/>
        <v>143</v>
      </c>
      <c r="X220" s="20">
        <f t="shared" ca="1" si="67"/>
        <v>50</v>
      </c>
    </row>
    <row r="221" spans="1:24" ht="18" hidden="1" customHeight="1" thickBot="1" x14ac:dyDescent="0.35">
      <c r="A221" s="29">
        <v>36</v>
      </c>
      <c r="B221" s="45"/>
      <c r="C221" s="46" cm="1">
        <f t="array" ref="C221">IF(B221="",0,IF(COUNT(D221:K221)=0,0,IF(L221&lt;5,SUM(D221:K221),SUM(SMALL(D221:K221,{1;2;3;4;5}))+(M221/10))))</f>
        <v>0</v>
      </c>
      <c r="D221" s="38"/>
      <c r="E221" s="38"/>
      <c r="F221" s="38"/>
      <c r="G221" s="38"/>
      <c r="H221" s="38"/>
      <c r="I221" s="38"/>
      <c r="J221" s="38"/>
      <c r="K221" s="38"/>
      <c r="L221" s="33">
        <f>MIN(COUNT(D221:K221),6)</f>
        <v>0</v>
      </c>
      <c r="N221" s="34">
        <f t="shared" si="57"/>
        <v>0</v>
      </c>
      <c r="O221" s="34">
        <f t="shared" si="68"/>
        <v>0</v>
      </c>
      <c r="P221" s="34">
        <f t="shared" si="60"/>
        <v>0</v>
      </c>
      <c r="Q221" s="34">
        <f>IF(N221=0,0,COUNTIF($N$4:N221,1))</f>
        <v>0</v>
      </c>
      <c r="R221" s="34">
        <f>IF(O221=0,0,COUNTIF($O$4:O221,1))</f>
        <v>0</v>
      </c>
      <c r="S221" s="35">
        <f t="shared" si="69"/>
        <v>0</v>
      </c>
      <c r="U221" s="36">
        <f t="shared" ca="1" si="72"/>
        <v>10000</v>
      </c>
      <c r="V221" s="36">
        <f t="shared" ca="1" si="73"/>
        <v>10000</v>
      </c>
      <c r="W221" s="20">
        <f t="shared" ca="1" si="66"/>
        <v>212</v>
      </c>
      <c r="X221" s="20">
        <f t="shared" ca="1" si="67"/>
        <v>50</v>
      </c>
    </row>
    <row r="222" spans="1:24" ht="18" customHeight="1" thickTop="1" thickBot="1" x14ac:dyDescent="0.35">
      <c r="A222" s="39" t="s">
        <v>187</v>
      </c>
      <c r="B222" s="40" t="str">
        <f>IF(B217="","",LEFT(B217,1))&amp;IF(B218="","",LEFT(B218,1))&amp;IF(B219="","",LEFT(B219,1))&amp;IF(B220="","",LEFT(B220,1))&amp;IF(B221="","",LEFT(B221,1))</f>
        <v>EGJJ</v>
      </c>
      <c r="C222" s="41" cm="1">
        <f t="array" ref="C222">IF(B222="",0,IF(COUNT(D222:K222)=0,0,IF(L222&lt;5,SUM(D222:K222),SUM(SMALL(D222:K222,{1;2;3;4;5}))+(M222/10))))</f>
        <v>466</v>
      </c>
      <c r="D222" s="42">
        <v>116</v>
      </c>
      <c r="E222" s="42">
        <v>112</v>
      </c>
      <c r="F222" s="42">
        <v>120</v>
      </c>
      <c r="G222" s="42">
        <v>118</v>
      </c>
      <c r="H222" s="42"/>
      <c r="I222" s="42"/>
      <c r="J222" s="42"/>
      <c r="K222" s="42"/>
      <c r="L222" s="33">
        <f t="shared" ref="L222:L233" si="75">MIN(COUNT(D222:K222),5)</f>
        <v>4</v>
      </c>
      <c r="N222" s="34">
        <f t="shared" si="57"/>
        <v>0</v>
      </c>
      <c r="O222" s="34">
        <f t="shared" si="68"/>
        <v>1</v>
      </c>
      <c r="P222" s="34">
        <f t="shared" si="60"/>
        <v>36</v>
      </c>
      <c r="Q222" s="34">
        <f>IF(N222=0,0,COUNTIF($N$4:N222,1))</f>
        <v>0</v>
      </c>
      <c r="R222" s="34">
        <f>IF(O222=0,0,COUNTIF($O$4:O222,1))</f>
        <v>35</v>
      </c>
      <c r="S222" s="35">
        <f t="shared" si="69"/>
        <v>1</v>
      </c>
      <c r="U222" s="36">
        <f t="shared" ca="1" si="72"/>
        <v>10000</v>
      </c>
      <c r="V222" s="36">
        <f t="shared" ca="1" si="73"/>
        <v>6466.8406062482973</v>
      </c>
      <c r="W222" s="20">
        <f t="shared" ca="1" si="66"/>
        <v>212</v>
      </c>
      <c r="X222" s="20">
        <f t="shared" ca="1" si="67"/>
        <v>14</v>
      </c>
    </row>
    <row r="223" spans="1:24" ht="18" hidden="1" customHeight="1" thickTop="1" x14ac:dyDescent="0.3">
      <c r="A223" s="43">
        <v>37</v>
      </c>
      <c r="B223" s="30"/>
      <c r="C223" s="31" cm="1">
        <f t="array" ref="C223">IF(B223="",0,IF(COUNT(D223:K223)=0,0,IF(L223&lt;5,SUM(D223:K223),SUM(SMALL(D223:K223,{1;2;3;4;5}))+(M223/10))))</f>
        <v>0</v>
      </c>
      <c r="D223" s="32"/>
      <c r="E223" s="32"/>
      <c r="F223" s="32"/>
      <c r="G223" s="32"/>
      <c r="H223" s="32"/>
      <c r="I223" s="32"/>
      <c r="J223" s="32"/>
      <c r="K223" s="32"/>
      <c r="L223" s="33">
        <f t="shared" si="75"/>
        <v>0</v>
      </c>
      <c r="N223" s="34">
        <f t="shared" si="57"/>
        <v>0</v>
      </c>
      <c r="O223" s="34">
        <f t="shared" si="68"/>
        <v>0</v>
      </c>
      <c r="P223" s="34">
        <f t="shared" si="60"/>
        <v>0</v>
      </c>
      <c r="Q223" s="34">
        <f>IF(N223=0,0,COUNTIF($N$4:N223,1))</f>
        <v>0</v>
      </c>
      <c r="R223" s="34">
        <f>IF(O223=0,0,COUNTIF($O$4:O223,1))</f>
        <v>0</v>
      </c>
      <c r="S223" s="35">
        <f t="shared" si="69"/>
        <v>0</v>
      </c>
      <c r="U223" s="36">
        <f t="shared" ca="1" si="72"/>
        <v>10000</v>
      </c>
      <c r="V223" s="36">
        <f t="shared" ca="1" si="73"/>
        <v>10000</v>
      </c>
      <c r="W223" s="20">
        <f t="shared" ca="1" si="66"/>
        <v>212</v>
      </c>
      <c r="X223" s="20">
        <f t="shared" ca="1" si="67"/>
        <v>50</v>
      </c>
    </row>
    <row r="224" spans="1:24" ht="18" hidden="1" customHeight="1" x14ac:dyDescent="0.3">
      <c r="A224" s="43">
        <v>37</v>
      </c>
      <c r="B224" s="30"/>
      <c r="C224" s="31" cm="1">
        <f t="array" ref="C224">IF(B224="",0,IF(COUNT(D224:K224)=0,0,IF(L224&lt;5,SUM(D224:K224),SUM(SMALL(D224:K224,{1;2;3;4;5}))+(M224/10))))</f>
        <v>0</v>
      </c>
      <c r="D224" s="32"/>
      <c r="E224" s="32"/>
      <c r="F224" s="32"/>
      <c r="G224" s="32"/>
      <c r="H224" s="32"/>
      <c r="I224" s="32"/>
      <c r="J224" s="32"/>
      <c r="K224" s="32"/>
      <c r="L224" s="33">
        <f t="shared" si="75"/>
        <v>0</v>
      </c>
      <c r="N224" s="34">
        <f t="shared" ref="N224" si="76">IF(AND(ISNUMBER(A224),S224=1,C224&gt;0),1,0)</f>
        <v>0</v>
      </c>
      <c r="O224" s="34">
        <f t="shared" si="68"/>
        <v>0</v>
      </c>
      <c r="P224" s="34">
        <f>IF(O224=1,A222,0)</f>
        <v>0</v>
      </c>
      <c r="Q224" s="34">
        <f>IF(N224=0,0,COUNTIF($N$4:N224,1))</f>
        <v>0</v>
      </c>
      <c r="R224" s="34">
        <f>IF(O224=0,0,COUNTIF($O$4:O224,1))</f>
        <v>0</v>
      </c>
      <c r="S224" s="35">
        <f t="shared" ref="S224" si="77">IF(B224="",0,1)</f>
        <v>0</v>
      </c>
      <c r="U224" s="36">
        <f t="shared" ref="U224" ca="1" si="78">IF(AND(ISNUMBER(A224),L224&gt;0,N224=1,S224=1),10000-(L224*1000)+C224+RAND(),10000)</f>
        <v>10000</v>
      </c>
      <c r="V224" s="36">
        <f t="shared" ca="1" si="73"/>
        <v>10000</v>
      </c>
      <c r="W224" s="20">
        <f t="shared" ca="1" si="66"/>
        <v>212</v>
      </c>
      <c r="X224" s="20">
        <f t="shared" ca="1" si="67"/>
        <v>50</v>
      </c>
    </row>
    <row r="225" spans="1:24" ht="18" hidden="1" customHeight="1" x14ac:dyDescent="0.3">
      <c r="A225" s="43">
        <v>37</v>
      </c>
      <c r="B225" s="30"/>
      <c r="C225" s="31" cm="1">
        <f t="array" ref="C225">IF(B225="",0,IF(COUNT(D225:K225)=0,0,IF(L225&lt;5,SUM(D225:K225),SUM(SMALL(D225:K225,{1;2;3;4;5}))+(M225/10))))</f>
        <v>0</v>
      </c>
      <c r="D225" s="32"/>
      <c r="E225" s="32"/>
      <c r="F225" s="32"/>
      <c r="G225" s="32"/>
      <c r="H225" s="32"/>
      <c r="I225" s="32"/>
      <c r="J225" s="32"/>
      <c r="K225" s="32"/>
      <c r="L225" s="33">
        <f t="shared" si="75"/>
        <v>0</v>
      </c>
      <c r="N225" s="34">
        <f t="shared" si="57"/>
        <v>0</v>
      </c>
      <c r="O225" s="34">
        <f t="shared" si="68"/>
        <v>0</v>
      </c>
      <c r="P225" s="34">
        <f>IF(O225=1,A223,0)</f>
        <v>0</v>
      </c>
      <c r="Q225" s="34">
        <f>IF(N225=0,0,COUNTIF($N$4:N225,1))</f>
        <v>0</v>
      </c>
      <c r="R225" s="34">
        <f>IF(O225=0,0,COUNTIF($O$4:O225,1))</f>
        <v>0</v>
      </c>
      <c r="S225" s="35">
        <f t="shared" si="69"/>
        <v>0</v>
      </c>
      <c r="U225" s="36">
        <f t="shared" ca="1" si="72"/>
        <v>10000</v>
      </c>
      <c r="V225" s="36">
        <f t="shared" ca="1" si="73"/>
        <v>10000</v>
      </c>
      <c r="W225" s="20">
        <f t="shared" ca="1" si="66"/>
        <v>212</v>
      </c>
      <c r="X225" s="20">
        <f t="shared" ca="1" si="67"/>
        <v>50</v>
      </c>
    </row>
    <row r="226" spans="1:24" ht="18" hidden="1" customHeight="1" x14ac:dyDescent="0.3">
      <c r="A226" s="29">
        <v>37</v>
      </c>
      <c r="B226" s="30"/>
      <c r="C226" s="31" cm="1">
        <f t="array" ref="C226">IF(B226="",0,IF(COUNT(D226:K226)=0,0,IF(L226&lt;5,SUM(D226:K226),SUM(SMALL(D226:K226,{1;2;3;4;5}))+(M226/10))))</f>
        <v>0</v>
      </c>
      <c r="D226" s="32"/>
      <c r="E226" s="32"/>
      <c r="F226" s="32"/>
      <c r="G226" s="32"/>
      <c r="H226" s="32"/>
      <c r="I226" s="32"/>
      <c r="J226" s="32"/>
      <c r="K226" s="32"/>
      <c r="L226" s="33">
        <f t="shared" si="75"/>
        <v>0</v>
      </c>
      <c r="N226" s="34">
        <f t="shared" si="57"/>
        <v>0</v>
      </c>
      <c r="O226" s="34">
        <f t="shared" si="68"/>
        <v>0</v>
      </c>
      <c r="P226" s="34">
        <f t="shared" si="60"/>
        <v>0</v>
      </c>
      <c r="Q226" s="34">
        <f>IF(N226=0,0,COUNTIF($N$4:N226,1))</f>
        <v>0</v>
      </c>
      <c r="R226" s="34">
        <f>IF(O226=0,0,COUNTIF($O$4:O226,1))</f>
        <v>0</v>
      </c>
      <c r="S226" s="35">
        <f t="shared" si="69"/>
        <v>0</v>
      </c>
      <c r="U226" s="36">
        <f t="shared" ca="1" si="72"/>
        <v>10000</v>
      </c>
      <c r="V226" s="36">
        <f t="shared" ca="1" si="73"/>
        <v>10000</v>
      </c>
      <c r="W226" s="20">
        <f t="shared" ca="1" si="66"/>
        <v>212</v>
      </c>
      <c r="X226" s="20">
        <f t="shared" ca="1" si="67"/>
        <v>50</v>
      </c>
    </row>
    <row r="227" spans="1:24" ht="18" hidden="1" customHeight="1" x14ac:dyDescent="0.3">
      <c r="A227" s="29">
        <v>37</v>
      </c>
      <c r="B227" s="30"/>
      <c r="C227" s="31" cm="1">
        <f t="array" ref="C227">IF(B227="",0,IF(COUNT(D227:K227)=0,0,IF(L227&lt;5,SUM(D227:K227),SUM(SMALL(D227:K227,{1;2;3;4;5}))+(M227/10))))</f>
        <v>0</v>
      </c>
      <c r="D227" s="32"/>
      <c r="E227" s="32"/>
      <c r="F227" s="32"/>
      <c r="G227" s="32"/>
      <c r="H227" s="32"/>
      <c r="I227" s="32"/>
      <c r="J227" s="32"/>
      <c r="K227" s="32"/>
      <c r="L227" s="33">
        <f t="shared" si="75"/>
        <v>0</v>
      </c>
      <c r="N227" s="34">
        <f t="shared" si="57"/>
        <v>0</v>
      </c>
      <c r="O227" s="34">
        <f t="shared" si="68"/>
        <v>0</v>
      </c>
      <c r="P227" s="34">
        <f t="shared" si="60"/>
        <v>0</v>
      </c>
      <c r="Q227" s="34">
        <f>IF(N227=0,0,COUNTIF($N$4:N227,1))</f>
        <v>0</v>
      </c>
      <c r="R227" s="34">
        <f>IF(O227=0,0,COUNTIF($O$4:O227,1))</f>
        <v>0</v>
      </c>
      <c r="S227" s="35">
        <f t="shared" si="69"/>
        <v>0</v>
      </c>
      <c r="U227" s="36">
        <f t="shared" ca="1" si="72"/>
        <v>10000</v>
      </c>
      <c r="V227" s="36">
        <f t="shared" ca="1" si="73"/>
        <v>10000</v>
      </c>
      <c r="W227" s="20">
        <f t="shared" ca="1" si="66"/>
        <v>212</v>
      </c>
      <c r="X227" s="20">
        <f t="shared" ca="1" si="67"/>
        <v>50</v>
      </c>
    </row>
    <row r="228" spans="1:24" ht="18" hidden="1" customHeight="1" thickBot="1" x14ac:dyDescent="0.3">
      <c r="A228" s="44">
        <v>37</v>
      </c>
      <c r="B228" s="30"/>
      <c r="C228" s="31" cm="1">
        <f t="array" ref="C228">IF(B228="",0,IF(COUNT(D228:K228)=0,0,IF(L228&lt;5,SUM(D228:K228),SUM(SMALL(D228:K228,{1;2;3;4;5}))+(M228/10))))</f>
        <v>0</v>
      </c>
      <c r="D228" s="32"/>
      <c r="E228" s="32"/>
      <c r="F228" s="51"/>
      <c r="G228" s="51"/>
      <c r="H228" s="32"/>
      <c r="I228" s="38"/>
      <c r="J228" s="38"/>
      <c r="K228" s="38"/>
      <c r="L228" s="33">
        <f t="shared" si="75"/>
        <v>0</v>
      </c>
      <c r="N228" s="34">
        <f t="shared" si="57"/>
        <v>0</v>
      </c>
      <c r="O228" s="34">
        <f t="shared" si="68"/>
        <v>0</v>
      </c>
      <c r="P228" s="34">
        <f t="shared" si="60"/>
        <v>0</v>
      </c>
      <c r="Q228" s="34">
        <f>IF(N228=0,0,COUNTIF($N$4:N228,1))</f>
        <v>0</v>
      </c>
      <c r="R228" s="34">
        <f>IF(O228=0,0,COUNTIF($O$4:O228,1))</f>
        <v>0</v>
      </c>
      <c r="S228" s="35">
        <f t="shared" si="69"/>
        <v>0</v>
      </c>
      <c r="U228" s="36">
        <f t="shared" ca="1" si="72"/>
        <v>10000</v>
      </c>
      <c r="V228" s="36">
        <f t="shared" ca="1" si="73"/>
        <v>10000</v>
      </c>
      <c r="W228" s="20">
        <f t="shared" ca="1" si="66"/>
        <v>212</v>
      </c>
      <c r="X228" s="20">
        <f t="shared" ca="1" si="67"/>
        <v>50</v>
      </c>
    </row>
    <row r="229" spans="1:24" ht="18" hidden="1" customHeight="1" thickTop="1" thickBot="1" x14ac:dyDescent="0.35">
      <c r="A229" s="39" t="str">
        <f>"Lið "&amp;A228</f>
        <v>Lið 37</v>
      </c>
      <c r="B229" s="40" t="str">
        <f>IF(B223="","",LEFT(B223,1))&amp;IF(B225="","",LEFT(B225,1))&amp;IF(B226="","",LEFT(B226,1))&amp;IF(B227="","",LEFT(B227,1))&amp;IF(B228="","",LEFT(B228,1))</f>
        <v/>
      </c>
      <c r="C229" s="41" t="str" cm="1">
        <f t="array" ref="C229">IF(B229="","",IF(COUNT(D229:K229)=0,0,IF(L229&lt;5,SUM(D229:K229),SUM(SMALL(D229:K229,{1;2;3;4;5}))+(M229/10))))</f>
        <v/>
      </c>
      <c r="D229" s="42"/>
      <c r="E229" s="42"/>
      <c r="F229" s="42"/>
      <c r="G229" s="42"/>
      <c r="H229" s="42"/>
      <c r="I229" s="42"/>
      <c r="J229" s="42"/>
      <c r="K229" s="42"/>
      <c r="L229" s="33">
        <f t="shared" si="75"/>
        <v>0</v>
      </c>
      <c r="N229" s="34">
        <f t="shared" ref="N229:N295" si="79">IF(AND(ISNUMBER(A229),S229=1,C229&gt;0),1,0)</f>
        <v>0</v>
      </c>
      <c r="O229" s="34">
        <f t="shared" si="68"/>
        <v>0</v>
      </c>
      <c r="P229" s="34">
        <f t="shared" si="60"/>
        <v>0</v>
      </c>
      <c r="Q229" s="34">
        <f>IF(N229=0,0,COUNTIF($N$4:N229,1))</f>
        <v>0</v>
      </c>
      <c r="R229" s="34">
        <f>IF(O229=0,0,COUNTIF($O$4:O229,1))</f>
        <v>0</v>
      </c>
      <c r="S229" s="35">
        <f t="shared" si="69"/>
        <v>0</v>
      </c>
      <c r="U229" s="36">
        <f t="shared" ca="1" si="72"/>
        <v>10000</v>
      </c>
      <c r="V229" s="36">
        <f t="shared" ca="1" si="73"/>
        <v>10000</v>
      </c>
      <c r="W229" s="20">
        <f t="shared" ca="1" si="66"/>
        <v>212</v>
      </c>
      <c r="X229" s="20">
        <f t="shared" ca="1" si="67"/>
        <v>50</v>
      </c>
    </row>
    <row r="230" spans="1:24" ht="18" customHeight="1" thickTop="1" x14ac:dyDescent="0.3">
      <c r="A230" s="43">
        <v>38</v>
      </c>
      <c r="B230" s="30" t="s">
        <v>188</v>
      </c>
      <c r="C230" s="31" cm="1">
        <f t="array" ref="C230">IF(B230="",0,IF(COUNT(D230:K230)=0,0,IF(L230&lt;5,SUM(D230:K230),SUM(SMALL(D230:K230,{1;2;3;4;5}))+(M230/10))))</f>
        <v>254</v>
      </c>
      <c r="D230" s="32">
        <v>66</v>
      </c>
      <c r="E230" s="32">
        <v>65</v>
      </c>
      <c r="F230" s="32">
        <v>62</v>
      </c>
      <c r="G230" s="32">
        <v>61</v>
      </c>
      <c r="H230" s="32"/>
      <c r="I230" s="32"/>
      <c r="J230" s="32"/>
      <c r="K230" s="32"/>
      <c r="L230" s="33">
        <f t="shared" si="75"/>
        <v>4</v>
      </c>
      <c r="N230" s="34">
        <f t="shared" si="79"/>
        <v>1</v>
      </c>
      <c r="O230" s="34">
        <f t="shared" si="68"/>
        <v>0</v>
      </c>
      <c r="P230" s="34">
        <f t="shared" si="60"/>
        <v>0</v>
      </c>
      <c r="Q230" s="34">
        <f>IF(N230=0,0,COUNTIF($N$4:N230,1))</f>
        <v>158</v>
      </c>
      <c r="R230" s="34">
        <f>IF(O230=0,0,COUNTIF($O$4:O230,1))</f>
        <v>0</v>
      </c>
      <c r="S230" s="35">
        <f t="shared" si="69"/>
        <v>1</v>
      </c>
      <c r="U230" s="36">
        <f t="shared" ca="1" si="72"/>
        <v>6254.321164146495</v>
      </c>
      <c r="V230" s="36">
        <f t="shared" ca="1" si="73"/>
        <v>10000</v>
      </c>
      <c r="W230" s="20">
        <f t="shared" ca="1" si="66"/>
        <v>91</v>
      </c>
      <c r="X230" s="20">
        <f t="shared" ca="1" si="67"/>
        <v>50</v>
      </c>
    </row>
    <row r="231" spans="1:24" ht="18" customHeight="1" x14ac:dyDescent="0.3">
      <c r="A231" s="29">
        <v>38</v>
      </c>
      <c r="B231" s="30" t="s">
        <v>189</v>
      </c>
      <c r="C231" s="31" cm="1">
        <f t="array" ref="C231">IF(B231="",0,IF(COUNT(D231:K231)=0,0,IF(L231&lt;5,SUM(D231:K231),SUM(SMALL(D231:K231,{1;2;3;4;5}))+(M231/10))))</f>
        <v>172</v>
      </c>
      <c r="D231" s="32"/>
      <c r="E231" s="32">
        <v>58</v>
      </c>
      <c r="F231" s="32">
        <v>54</v>
      </c>
      <c r="G231" s="32">
        <v>60</v>
      </c>
      <c r="H231" s="53"/>
      <c r="I231" s="32"/>
      <c r="J231" s="32"/>
      <c r="K231" s="32"/>
      <c r="L231" s="33">
        <f t="shared" si="75"/>
        <v>3</v>
      </c>
      <c r="N231" s="34">
        <f t="shared" si="79"/>
        <v>1</v>
      </c>
      <c r="O231" s="34">
        <f t="shared" si="68"/>
        <v>0</v>
      </c>
      <c r="P231" s="34">
        <f t="shared" si="60"/>
        <v>0</v>
      </c>
      <c r="Q231" s="34">
        <f>IF(N231=0,0,COUNTIF($N$4:N231,1))</f>
        <v>159</v>
      </c>
      <c r="R231" s="34">
        <f>IF(O231=0,0,COUNTIF($O$4:O231,1))</f>
        <v>0</v>
      </c>
      <c r="S231" s="35">
        <f t="shared" si="69"/>
        <v>1</v>
      </c>
      <c r="U231" s="36">
        <f t="shared" ca="1" si="72"/>
        <v>7172.9602893851052</v>
      </c>
      <c r="V231" s="36">
        <f t="shared" ca="1" si="73"/>
        <v>10000</v>
      </c>
      <c r="W231" s="20">
        <f t="shared" ca="1" si="66"/>
        <v>118</v>
      </c>
      <c r="X231" s="20">
        <f t="shared" ca="1" si="67"/>
        <v>50</v>
      </c>
    </row>
    <row r="232" spans="1:24" ht="18" customHeight="1" x14ac:dyDescent="0.3">
      <c r="A232" s="43">
        <v>38</v>
      </c>
      <c r="B232" s="30" t="s">
        <v>190</v>
      </c>
      <c r="C232" s="31" cm="1">
        <f t="array" ref="C232">IF(B232="",0,IF(COUNT(D232:K232)=0,0,IF(L232&lt;5,SUM(D232:K232),SUM(SMALL(D232:K232,{1;2;3;4;5}))+(M232/10))))</f>
        <v>242</v>
      </c>
      <c r="D232" s="32">
        <v>58</v>
      </c>
      <c r="E232" s="32">
        <v>61</v>
      </c>
      <c r="F232" s="32">
        <v>62</v>
      </c>
      <c r="G232" s="32">
        <v>61</v>
      </c>
      <c r="H232" s="32"/>
      <c r="I232" s="32"/>
      <c r="J232" s="32"/>
      <c r="K232" s="32"/>
      <c r="L232" s="33">
        <f t="shared" si="75"/>
        <v>4</v>
      </c>
      <c r="N232" s="34">
        <f t="shared" si="79"/>
        <v>1</v>
      </c>
      <c r="O232" s="34">
        <f t="shared" si="68"/>
        <v>0</v>
      </c>
      <c r="P232" s="34">
        <f t="shared" si="60"/>
        <v>0</v>
      </c>
      <c r="Q232" s="34">
        <f>IF(N232=0,0,COUNTIF($N$4:N232,1))</f>
        <v>160</v>
      </c>
      <c r="R232" s="34">
        <f>IF(O232=0,0,COUNTIF($O$4:O232,1))</f>
        <v>0</v>
      </c>
      <c r="S232" s="35">
        <f t="shared" si="69"/>
        <v>1</v>
      </c>
      <c r="U232" s="36">
        <f t="shared" ca="1" si="72"/>
        <v>6242.2680410689245</v>
      </c>
      <c r="V232" s="36">
        <f t="shared" ca="1" si="73"/>
        <v>10000</v>
      </c>
      <c r="W232" s="20">
        <f t="shared" ca="1" si="66"/>
        <v>36</v>
      </c>
      <c r="X232" s="20">
        <f t="shared" ca="1" si="67"/>
        <v>50</v>
      </c>
    </row>
    <row r="233" spans="1:24" ht="18" customHeight="1" thickBot="1" x14ac:dyDescent="0.35">
      <c r="A233" s="29">
        <v>38</v>
      </c>
      <c r="B233" s="30" t="s">
        <v>191</v>
      </c>
      <c r="C233" s="31" cm="1">
        <f t="array" ref="C233">IF(B233="",0,IF(COUNT(D233:K233)=0,0,IF(L233&lt;5,SUM(D233:K233),SUM(SMALL(D233:K233,{1;2;3;4;5}))+(M233/10))))</f>
        <v>240</v>
      </c>
      <c r="D233" s="32">
        <v>58</v>
      </c>
      <c r="E233" s="32">
        <v>65</v>
      </c>
      <c r="F233" s="51">
        <v>58</v>
      </c>
      <c r="G233" s="51">
        <v>59</v>
      </c>
      <c r="H233" s="51"/>
      <c r="I233" s="32"/>
      <c r="J233" s="32"/>
      <c r="K233" s="32"/>
      <c r="L233" s="33">
        <f t="shared" si="75"/>
        <v>4</v>
      </c>
      <c r="N233" s="34">
        <f t="shared" si="79"/>
        <v>1</v>
      </c>
      <c r="O233" s="34">
        <f t="shared" si="68"/>
        <v>0</v>
      </c>
      <c r="P233" s="34">
        <f t="shared" si="60"/>
        <v>0</v>
      </c>
      <c r="Q233" s="34">
        <f>IF(N233=0,0,COUNTIF($N$4:N233,1))</f>
        <v>161</v>
      </c>
      <c r="R233" s="34">
        <f>IF(O233=0,0,COUNTIF($O$4:O233,1))</f>
        <v>0</v>
      </c>
      <c r="S233" s="35">
        <f t="shared" si="69"/>
        <v>1</v>
      </c>
      <c r="U233" s="36">
        <f t="shared" ca="1" si="72"/>
        <v>6240.5848646482227</v>
      </c>
      <c r="V233" s="36">
        <f t="shared" ca="1" si="73"/>
        <v>10000</v>
      </c>
      <c r="W233" s="20">
        <f t="shared" ca="1" si="66"/>
        <v>29</v>
      </c>
      <c r="X233" s="20">
        <f t="shared" ca="1" si="67"/>
        <v>50</v>
      </c>
    </row>
    <row r="234" spans="1:24" ht="18" hidden="1" customHeight="1" thickBot="1" x14ac:dyDescent="0.35">
      <c r="A234" s="67">
        <v>38</v>
      </c>
      <c r="B234" s="45"/>
      <c r="C234" s="46" cm="1">
        <f t="array" ref="C234">IF(B234="",0,IF(COUNT(D234:K234)=0,0,IF(L234&lt;5,SUM(D234:K234),SUM(SMALL(D234:K234,{1;2;3;4;5}))+(M234/10))))</f>
        <v>0</v>
      </c>
      <c r="D234" s="38"/>
      <c r="E234" s="38"/>
      <c r="F234" s="38"/>
      <c r="G234" s="38"/>
      <c r="H234" s="38"/>
      <c r="I234" s="38"/>
      <c r="J234" s="38"/>
      <c r="K234" s="38"/>
      <c r="L234" s="33">
        <f>MIN(COUNT(D234:K234),6)</f>
        <v>0</v>
      </c>
      <c r="N234" s="34">
        <f t="shared" si="79"/>
        <v>0</v>
      </c>
      <c r="O234" s="34">
        <f t="shared" si="68"/>
        <v>0</v>
      </c>
      <c r="P234" s="34">
        <f t="shared" si="60"/>
        <v>0</v>
      </c>
      <c r="Q234" s="34">
        <f>IF(N234=0,0,COUNTIF($N$4:N234,1))</f>
        <v>0</v>
      </c>
      <c r="R234" s="34">
        <f>IF(O234=0,0,COUNTIF($O$4:O234,1))</f>
        <v>0</v>
      </c>
      <c r="S234" s="35">
        <f t="shared" si="69"/>
        <v>0</v>
      </c>
      <c r="U234" s="36">
        <f t="shared" ca="1" si="72"/>
        <v>10000</v>
      </c>
      <c r="V234" s="36">
        <f t="shared" ca="1" si="73"/>
        <v>10000</v>
      </c>
      <c r="W234" s="20">
        <f t="shared" ca="1" si="66"/>
        <v>212</v>
      </c>
      <c r="X234" s="20">
        <f t="shared" ca="1" si="67"/>
        <v>50</v>
      </c>
    </row>
    <row r="235" spans="1:24" ht="18" customHeight="1" thickTop="1" thickBot="1" x14ac:dyDescent="0.35">
      <c r="A235" s="39" t="str">
        <f>"Lið "&amp;A234</f>
        <v>Lið 38</v>
      </c>
      <c r="B235" s="40" t="str">
        <f>IF(B230="","",LEFT(B230,1))&amp;IF(B231="","",LEFT(B231,1))&amp;IF(B232="","",LEFT(B232,1))&amp;IF(B233="","",LEFT(B233,1))&amp;IF(B234="","",LEFT(B234,1))</f>
        <v>BKÓS</v>
      </c>
      <c r="C235" s="41" cm="1">
        <f t="array" ref="C235">IF(B235="",0,IF(COUNT(D235:K235)=0,0,IF(L235&lt;5,SUM(D235:K235),SUM(SMALL(D235:K235,{1;2;3;4;5}))+(M235/10))))</f>
        <v>461</v>
      </c>
      <c r="D235" s="42">
        <v>116</v>
      </c>
      <c r="E235" s="42">
        <v>119</v>
      </c>
      <c r="F235" s="42">
        <v>111</v>
      </c>
      <c r="G235" s="42">
        <v>115</v>
      </c>
      <c r="H235" s="42"/>
      <c r="I235" s="42"/>
      <c r="J235" s="42"/>
      <c r="K235" s="42"/>
      <c r="L235" s="33">
        <f t="shared" ref="L235:L239" si="80">MIN(COUNT(D235:K235),5)</f>
        <v>4</v>
      </c>
      <c r="N235" s="34">
        <f t="shared" si="79"/>
        <v>0</v>
      </c>
      <c r="O235" s="34">
        <f t="shared" si="68"/>
        <v>1</v>
      </c>
      <c r="P235" s="34">
        <f t="shared" si="60"/>
        <v>38</v>
      </c>
      <c r="Q235" s="34">
        <f>IF(N235=0,0,COUNTIF($N$4:N235,1))</f>
        <v>0</v>
      </c>
      <c r="R235" s="34">
        <f>IF(O235=0,0,COUNTIF($O$4:O235,1))</f>
        <v>36</v>
      </c>
      <c r="S235" s="35">
        <f t="shared" si="69"/>
        <v>1</v>
      </c>
      <c r="U235" s="36">
        <f t="shared" ca="1" si="72"/>
        <v>10000</v>
      </c>
      <c r="V235" s="36">
        <f t="shared" ca="1" si="73"/>
        <v>6461.2873961176729</v>
      </c>
      <c r="W235" s="20">
        <f t="shared" ca="1" si="66"/>
        <v>212</v>
      </c>
      <c r="X235" s="20">
        <f t="shared" ca="1" si="67"/>
        <v>8</v>
      </c>
    </row>
    <row r="236" spans="1:24" ht="18" customHeight="1" thickTop="1" x14ac:dyDescent="0.3">
      <c r="A236" s="29">
        <v>39</v>
      </c>
      <c r="B236" s="30" t="s">
        <v>192</v>
      </c>
      <c r="C236" s="31" cm="1">
        <f t="array" ref="C236">IF(B236="",0,IF(COUNT(D236:K236)=0,0,IF(L236&lt;5,SUM(D236:K236),SUM(SMALL(D236:K236,{1;2;3;4;5}))+(M236/10))))</f>
        <v>133</v>
      </c>
      <c r="D236" s="32">
        <v>67</v>
      </c>
      <c r="E236" s="32"/>
      <c r="F236" s="32">
        <v>66</v>
      </c>
      <c r="G236" s="32"/>
      <c r="H236" s="32"/>
      <c r="I236" s="32"/>
      <c r="J236" s="32"/>
      <c r="K236" s="32"/>
      <c r="L236" s="33">
        <f t="shared" si="80"/>
        <v>2</v>
      </c>
      <c r="N236" s="34">
        <f t="shared" si="79"/>
        <v>1</v>
      </c>
      <c r="O236" s="34">
        <f t="shared" si="68"/>
        <v>0</v>
      </c>
      <c r="P236" s="34">
        <f t="shared" si="60"/>
        <v>0</v>
      </c>
      <c r="Q236" s="34">
        <f>IF(N236=0,0,COUNTIF($N$4:N236,1))</f>
        <v>162</v>
      </c>
      <c r="R236" s="34">
        <f>IF(O236=0,0,COUNTIF($O$4:O236,1))</f>
        <v>0</v>
      </c>
      <c r="S236" s="35">
        <f t="shared" si="69"/>
        <v>1</v>
      </c>
      <c r="U236" s="36">
        <f t="shared" ca="1" si="72"/>
        <v>8133.068514966315</v>
      </c>
      <c r="V236" s="36">
        <f t="shared" ca="1" si="73"/>
        <v>10000</v>
      </c>
      <c r="W236" s="20">
        <f t="shared" ca="1" si="66"/>
        <v>196</v>
      </c>
      <c r="X236" s="20">
        <f t="shared" ca="1" si="67"/>
        <v>50</v>
      </c>
    </row>
    <row r="237" spans="1:24" ht="18" customHeight="1" x14ac:dyDescent="0.3">
      <c r="A237" s="29">
        <v>39</v>
      </c>
      <c r="B237" s="30" t="s">
        <v>193</v>
      </c>
      <c r="C237" s="31" cm="1">
        <f t="array" ref="C237">IF(B237="",0,IF(COUNT(D237:K237)=0,0,IF(L237&lt;5,SUM(D237:K237),SUM(SMALL(D237:K237,{1;2;3;4;5}))+(M237/10))))</f>
        <v>189</v>
      </c>
      <c r="D237" s="32">
        <v>60</v>
      </c>
      <c r="E237" s="32">
        <v>66</v>
      </c>
      <c r="F237" s="32">
        <v>63</v>
      </c>
      <c r="G237" s="32"/>
      <c r="H237" s="32"/>
      <c r="I237" s="32"/>
      <c r="J237" s="32"/>
      <c r="K237" s="32"/>
      <c r="L237" s="33">
        <f t="shared" si="80"/>
        <v>3</v>
      </c>
      <c r="N237" s="34">
        <f t="shared" si="79"/>
        <v>1</v>
      </c>
      <c r="O237" s="34">
        <f t="shared" si="68"/>
        <v>0</v>
      </c>
      <c r="P237" s="34">
        <f t="shared" ref="P237:P303" si="81">IF(O237=1,A236,0)</f>
        <v>0</v>
      </c>
      <c r="Q237" s="34">
        <f>IF(N237=0,0,COUNTIF($N$4:N237,1))</f>
        <v>163</v>
      </c>
      <c r="R237" s="34">
        <f>IF(O237=0,0,COUNTIF($O$4:O237,1))</f>
        <v>0</v>
      </c>
      <c r="S237" s="35">
        <f t="shared" si="69"/>
        <v>1</v>
      </c>
      <c r="U237" s="36">
        <f t="shared" ca="1" si="72"/>
        <v>7189.3016715988915</v>
      </c>
      <c r="V237" s="36">
        <f t="shared" ca="1" si="73"/>
        <v>10000</v>
      </c>
      <c r="W237" s="20">
        <f t="shared" ca="1" si="66"/>
        <v>149</v>
      </c>
      <c r="X237" s="20">
        <f t="shared" ca="1" si="67"/>
        <v>50</v>
      </c>
    </row>
    <row r="238" spans="1:24" ht="18" customHeight="1" x14ac:dyDescent="0.3">
      <c r="A238" s="29">
        <v>39</v>
      </c>
      <c r="B238" s="30" t="s">
        <v>194</v>
      </c>
      <c r="C238" s="31" cm="1">
        <f t="array" ref="C238">IF(B238="",0,IF(COUNT(D238:K238)=0,0,IF(L238&lt;5,SUM(D238:K238),SUM(SMALL(D238:K238,{1;2;3;4;5}))+(M238/10))))</f>
        <v>189</v>
      </c>
      <c r="D238" s="32">
        <v>61</v>
      </c>
      <c r="E238" s="32">
        <v>67</v>
      </c>
      <c r="F238" s="32">
        <v>61</v>
      </c>
      <c r="G238" s="32"/>
      <c r="H238" s="32"/>
      <c r="I238" s="32"/>
      <c r="J238" s="32"/>
      <c r="K238" s="32"/>
      <c r="L238" s="33">
        <f t="shared" si="80"/>
        <v>3</v>
      </c>
      <c r="N238" s="34">
        <f t="shared" si="79"/>
        <v>1</v>
      </c>
      <c r="O238" s="34">
        <f t="shared" si="68"/>
        <v>0</v>
      </c>
      <c r="P238" s="34">
        <f t="shared" si="81"/>
        <v>0</v>
      </c>
      <c r="Q238" s="34">
        <f>IF(N238=0,0,COUNTIF($N$4:N238,1))</f>
        <v>164</v>
      </c>
      <c r="R238" s="34">
        <f>IF(O238=0,0,COUNTIF($O$4:O238,1))</f>
        <v>0</v>
      </c>
      <c r="S238" s="35">
        <f t="shared" si="69"/>
        <v>1</v>
      </c>
      <c r="U238" s="36">
        <f t="shared" ca="1" si="72"/>
        <v>7189.0466319467605</v>
      </c>
      <c r="V238" s="36">
        <f t="shared" ca="1" si="73"/>
        <v>10000</v>
      </c>
      <c r="W238" s="20">
        <f t="shared" ca="1" si="66"/>
        <v>148</v>
      </c>
      <c r="X238" s="20">
        <f t="shared" ca="1" si="67"/>
        <v>50</v>
      </c>
    </row>
    <row r="239" spans="1:24" ht="18" customHeight="1" thickBot="1" x14ac:dyDescent="0.35">
      <c r="A239" s="29">
        <v>39</v>
      </c>
      <c r="B239" s="30" t="s">
        <v>195</v>
      </c>
      <c r="C239" s="31" cm="1">
        <f t="array" ref="C239">IF(B239="",0,IF(COUNT(D239:K239)=0,0,IF(L239&lt;5,SUM(D239:K239),SUM(SMALL(D239:K239,{1;2;3;4;5}))+(M239/10))))</f>
        <v>186</v>
      </c>
      <c r="D239" s="32">
        <v>63</v>
      </c>
      <c r="E239" s="32">
        <v>62</v>
      </c>
      <c r="F239" s="32">
        <v>61</v>
      </c>
      <c r="G239" s="32"/>
      <c r="H239" s="32"/>
      <c r="I239" s="32"/>
      <c r="J239" s="32"/>
      <c r="K239" s="32"/>
      <c r="L239" s="33">
        <f t="shared" si="80"/>
        <v>3</v>
      </c>
      <c r="N239" s="34">
        <f t="shared" si="79"/>
        <v>1</v>
      </c>
      <c r="O239" s="34">
        <f t="shared" si="68"/>
        <v>0</v>
      </c>
      <c r="P239" s="34">
        <f t="shared" si="81"/>
        <v>0</v>
      </c>
      <c r="Q239" s="34">
        <f>IF(N239=0,0,COUNTIF($N$4:N239,1))</f>
        <v>165</v>
      </c>
      <c r="R239" s="34">
        <f>IF(O239=0,0,COUNTIF($O$4:O239,1))</f>
        <v>0</v>
      </c>
      <c r="S239" s="35">
        <f t="shared" si="69"/>
        <v>1</v>
      </c>
      <c r="U239" s="36">
        <f t="shared" ca="1" si="72"/>
        <v>7186.4506167387699</v>
      </c>
      <c r="V239" s="36">
        <f t="shared" ca="1" si="73"/>
        <v>10000</v>
      </c>
      <c r="W239" s="20">
        <f t="shared" ca="1" si="66"/>
        <v>142</v>
      </c>
      <c r="X239" s="20">
        <f t="shared" ca="1" si="67"/>
        <v>50</v>
      </c>
    </row>
    <row r="240" spans="1:24" ht="18" hidden="1" customHeight="1" thickBot="1" x14ac:dyDescent="0.35">
      <c r="A240" s="29">
        <v>39</v>
      </c>
      <c r="B240" s="45"/>
      <c r="C240" s="46" cm="1">
        <f t="array" ref="C240">IF(B240="",0,IF(COUNT(D240:K240)=0,0,IF(L240&lt;5,SUM(D240:K240),SUM(SMALL(D240:K240,{1;2;3;4;5}))+(M240/10))))</f>
        <v>0</v>
      </c>
      <c r="D240" s="38"/>
      <c r="E240" s="38"/>
      <c r="F240" s="38"/>
      <c r="G240" s="38"/>
      <c r="H240" s="38"/>
      <c r="I240" s="38"/>
      <c r="J240" s="38"/>
      <c r="K240" s="38"/>
      <c r="L240" s="33">
        <f t="shared" ref="L240:L246" si="82">MIN(COUNT(D240:K240),6)</f>
        <v>0</v>
      </c>
      <c r="N240" s="34">
        <f t="shared" si="79"/>
        <v>0</v>
      </c>
      <c r="O240" s="34">
        <f t="shared" si="68"/>
        <v>0</v>
      </c>
      <c r="P240" s="34">
        <f t="shared" si="81"/>
        <v>0</v>
      </c>
      <c r="Q240" s="34">
        <f>IF(N240=0,0,COUNTIF($N$4:N240,1))</f>
        <v>0</v>
      </c>
      <c r="R240" s="34">
        <f>IF(O240=0,0,COUNTIF($O$4:O240,1))</f>
        <v>0</v>
      </c>
      <c r="S240" s="35">
        <f t="shared" si="69"/>
        <v>0</v>
      </c>
      <c r="U240" s="36">
        <f t="shared" ca="1" si="72"/>
        <v>10000</v>
      </c>
      <c r="V240" s="36">
        <f t="shared" ca="1" si="73"/>
        <v>10000</v>
      </c>
      <c r="W240" s="20">
        <f t="shared" ca="1" si="66"/>
        <v>212</v>
      </c>
      <c r="X240" s="20">
        <f t="shared" ca="1" si="67"/>
        <v>50</v>
      </c>
    </row>
    <row r="241" spans="1:24" ht="18" customHeight="1" thickTop="1" thickBot="1" x14ac:dyDescent="0.35">
      <c r="A241" s="39" t="str">
        <f>"Lið "&amp;A240</f>
        <v>Lið 39</v>
      </c>
      <c r="B241" s="40" t="str">
        <f>IF(B236="","",LEFT(B236,1))&amp;IF(B237="","",LEFT(B237,1))&amp;IF(B238="","",LEFT(B238,1))&amp;IF(B239="","",LEFT(B239,1))&amp;IF(B240="","",LEFT(B240,1))</f>
        <v>ÁHÓÞ</v>
      </c>
      <c r="C241" s="41" cm="1">
        <f t="array" ref="C241">IF(B241="",0,IF(COUNT(D241:K241)=0,0,IF(L241&lt;5,SUM(D241:K241),SUM(SMALL(D241:K241,{1;2;3;4;5}))+(M241/10))))</f>
        <v>362</v>
      </c>
      <c r="D241" s="42">
        <v>117</v>
      </c>
      <c r="E241" s="42">
        <v>126</v>
      </c>
      <c r="F241" s="42">
        <v>119</v>
      </c>
      <c r="G241" s="42"/>
      <c r="H241" s="42"/>
      <c r="I241" s="42"/>
      <c r="J241" s="42"/>
      <c r="K241" s="42"/>
      <c r="L241" s="33">
        <f t="shared" ref="L241:L245" si="83">MIN(COUNT(D241:K241),5)</f>
        <v>3</v>
      </c>
      <c r="N241" s="34">
        <f t="shared" si="79"/>
        <v>0</v>
      </c>
      <c r="O241" s="34">
        <f t="shared" si="68"/>
        <v>1</v>
      </c>
      <c r="P241" s="34">
        <f t="shared" si="81"/>
        <v>39</v>
      </c>
      <c r="Q241" s="34">
        <f>IF(N241=0,0,COUNTIF($N$4:N241,1))</f>
        <v>0</v>
      </c>
      <c r="R241" s="34">
        <f>IF(O241=0,0,COUNTIF($O$4:O241,1))</f>
        <v>37</v>
      </c>
      <c r="S241" s="35">
        <f t="shared" si="69"/>
        <v>1</v>
      </c>
      <c r="U241" s="36">
        <f t="shared" ca="1" si="72"/>
        <v>10000</v>
      </c>
      <c r="V241" s="36">
        <f t="shared" ca="1" si="73"/>
        <v>7362.751501664412</v>
      </c>
      <c r="W241" s="20">
        <f t="shared" ca="1" si="66"/>
        <v>212</v>
      </c>
      <c r="X241" s="20">
        <f t="shared" ca="1" si="67"/>
        <v>47</v>
      </c>
    </row>
    <row r="242" spans="1:24" ht="18" customHeight="1" thickTop="1" x14ac:dyDescent="0.3">
      <c r="A242" s="29">
        <v>40</v>
      </c>
      <c r="B242" s="30" t="s">
        <v>196</v>
      </c>
      <c r="C242" s="31" cm="1">
        <f t="array" ref="C242">IF(B242="",0,IF(COUNT(D242:K242)=0,0,IF(L242&lt;5,SUM(D242:K242),SUM(SMALL(D242:K242,{1;2;3;4;5}))+(M242/10))))</f>
        <v>265</v>
      </c>
      <c r="D242" s="32">
        <v>66</v>
      </c>
      <c r="E242" s="32">
        <v>61</v>
      </c>
      <c r="F242" s="32">
        <v>67</v>
      </c>
      <c r="G242" s="32">
        <v>71</v>
      </c>
      <c r="H242" s="32"/>
      <c r="I242" s="32"/>
      <c r="J242" s="32"/>
      <c r="K242" s="32"/>
      <c r="L242" s="33">
        <f t="shared" si="83"/>
        <v>4</v>
      </c>
      <c r="N242" s="34">
        <f t="shared" si="79"/>
        <v>1</v>
      </c>
      <c r="O242" s="34">
        <f t="shared" si="68"/>
        <v>0</v>
      </c>
      <c r="P242" s="34">
        <f t="shared" si="81"/>
        <v>0</v>
      </c>
      <c r="Q242" s="34">
        <f>IF(N242=0,0,COUNTIF($N$4:N242,1))</f>
        <v>166</v>
      </c>
      <c r="R242" s="34">
        <f>IF(O242=0,0,COUNTIF($O$4:O242,1))</f>
        <v>0</v>
      </c>
      <c r="S242" s="35">
        <f t="shared" si="69"/>
        <v>1</v>
      </c>
      <c r="U242" s="36">
        <f t="shared" ca="1" si="72"/>
        <v>6265.0755196387172</v>
      </c>
      <c r="V242" s="36">
        <f t="shared" ca="1" si="73"/>
        <v>10000</v>
      </c>
      <c r="W242" s="20">
        <f t="shared" ca="1" si="66"/>
        <v>114</v>
      </c>
      <c r="X242" s="20">
        <f t="shared" ca="1" si="67"/>
        <v>50</v>
      </c>
    </row>
    <row r="243" spans="1:24" ht="18" customHeight="1" x14ac:dyDescent="0.3">
      <c r="A243" s="29">
        <v>40</v>
      </c>
      <c r="B243" s="30" t="s">
        <v>197</v>
      </c>
      <c r="C243" s="31" cm="1">
        <f t="array" ref="C243">IF(B243="",0,IF(COUNT(D243:K243)=0,0,IF(L243&lt;5,SUM(D243:K243),SUM(SMALL(D243:K243,{1;2;3;4;5}))+(M243/10))))</f>
        <v>256</v>
      </c>
      <c r="D243" s="32">
        <v>68</v>
      </c>
      <c r="E243" s="32">
        <v>61</v>
      </c>
      <c r="F243" s="32">
        <v>59</v>
      </c>
      <c r="G243" s="32">
        <v>68</v>
      </c>
      <c r="H243" s="32"/>
      <c r="I243" s="32"/>
      <c r="J243" s="32"/>
      <c r="K243" s="32"/>
      <c r="L243" s="33">
        <f t="shared" si="83"/>
        <v>4</v>
      </c>
      <c r="N243" s="34">
        <f t="shared" si="79"/>
        <v>1</v>
      </c>
      <c r="O243" s="34">
        <f t="shared" si="68"/>
        <v>0</v>
      </c>
      <c r="P243" s="34">
        <f t="shared" si="81"/>
        <v>0</v>
      </c>
      <c r="Q243" s="34">
        <f>IF(N243=0,0,COUNTIF($N$4:N243,1))</f>
        <v>167</v>
      </c>
      <c r="R243" s="34">
        <f>IF(O243=0,0,COUNTIF($O$4:O243,1))</f>
        <v>0</v>
      </c>
      <c r="S243" s="35">
        <f t="shared" si="69"/>
        <v>1</v>
      </c>
      <c r="U243" s="36">
        <f t="shared" ca="1" si="72"/>
        <v>6256.5923282074446</v>
      </c>
      <c r="V243" s="36">
        <f t="shared" ca="1" si="73"/>
        <v>10000</v>
      </c>
      <c r="W243" s="20">
        <f t="shared" ca="1" si="66"/>
        <v>102</v>
      </c>
      <c r="X243" s="20">
        <f t="shared" ca="1" si="67"/>
        <v>50</v>
      </c>
    </row>
    <row r="244" spans="1:24" ht="18" customHeight="1" thickBot="1" x14ac:dyDescent="0.35">
      <c r="A244" s="29">
        <v>40</v>
      </c>
      <c r="B244" s="30" t="s">
        <v>198</v>
      </c>
      <c r="C244" s="31" cm="1">
        <f t="array" ref="C244">IF(B244="",0,IF(COUNT(D244:K244)=0,0,IF(L244&lt;5,SUM(D244:K244),SUM(SMALL(D244:K244,{1;2;3;4;5}))+(M244/10))))</f>
        <v>251</v>
      </c>
      <c r="D244" s="32">
        <v>62</v>
      </c>
      <c r="E244" s="32">
        <v>58</v>
      </c>
      <c r="F244" s="32">
        <v>64</v>
      </c>
      <c r="G244" s="32">
        <v>67</v>
      </c>
      <c r="H244" s="32"/>
      <c r="I244" s="32"/>
      <c r="J244" s="32"/>
      <c r="K244" s="32"/>
      <c r="L244" s="33">
        <f t="shared" si="83"/>
        <v>4</v>
      </c>
      <c r="N244" s="34">
        <f t="shared" si="79"/>
        <v>1</v>
      </c>
      <c r="O244" s="34">
        <f t="shared" si="68"/>
        <v>0</v>
      </c>
      <c r="P244" s="34">
        <f t="shared" si="81"/>
        <v>0</v>
      </c>
      <c r="Q244" s="34">
        <f>IF(N244=0,0,COUNTIF($N$4:N244,1))</f>
        <v>168</v>
      </c>
      <c r="R244" s="34">
        <f>IF(O244=0,0,COUNTIF($O$4:O244,1))</f>
        <v>0</v>
      </c>
      <c r="S244" s="35">
        <f t="shared" si="69"/>
        <v>1</v>
      </c>
      <c r="U244" s="36">
        <f t="shared" ca="1" si="72"/>
        <v>6251.5973349581145</v>
      </c>
      <c r="V244" s="36">
        <f t="shared" ca="1" si="73"/>
        <v>10000</v>
      </c>
      <c r="W244" s="20">
        <f t="shared" ca="1" si="66"/>
        <v>73</v>
      </c>
      <c r="X244" s="20">
        <f t="shared" ca="1" si="67"/>
        <v>50</v>
      </c>
    </row>
    <row r="245" spans="1:24" ht="18" hidden="1" customHeight="1" x14ac:dyDescent="0.35">
      <c r="A245" s="29">
        <v>40</v>
      </c>
      <c r="B245" s="30"/>
      <c r="C245" s="31" cm="1">
        <f t="array" ref="C245">IF(B245="",0,IF(COUNT(D245:K245)=0,0,IF(L245&lt;5,SUM(D245:K245),SUM(SMALL(D245:K245,{1;2;3;4;5}))+(M245/10))))</f>
        <v>0</v>
      </c>
      <c r="D245" s="32"/>
      <c r="E245" s="32"/>
      <c r="F245" s="32"/>
      <c r="G245" s="32"/>
      <c r="H245" s="32"/>
      <c r="I245" s="32"/>
      <c r="J245" s="32"/>
      <c r="K245" s="32"/>
      <c r="L245" s="33">
        <f t="shared" si="83"/>
        <v>0</v>
      </c>
      <c r="N245" s="34">
        <f t="shared" si="79"/>
        <v>0</v>
      </c>
      <c r="O245" s="34">
        <f t="shared" si="68"/>
        <v>0</v>
      </c>
      <c r="P245" s="34">
        <f t="shared" si="81"/>
        <v>0</v>
      </c>
      <c r="Q245" s="34">
        <f>IF(N245=0,0,COUNTIF($N$4:N245,1))</f>
        <v>0</v>
      </c>
      <c r="R245" s="34">
        <f>IF(O245=0,0,COUNTIF($O$4:O245,1))</f>
        <v>0</v>
      </c>
      <c r="S245" s="35">
        <f t="shared" si="69"/>
        <v>0</v>
      </c>
      <c r="T245" s="54"/>
      <c r="U245" s="36">
        <f t="shared" ca="1" si="72"/>
        <v>10000</v>
      </c>
      <c r="V245" s="36">
        <f t="shared" ca="1" si="73"/>
        <v>10000</v>
      </c>
      <c r="W245" s="20">
        <f t="shared" ca="1" si="66"/>
        <v>212</v>
      </c>
      <c r="X245" s="20">
        <f t="shared" ca="1" si="67"/>
        <v>50</v>
      </c>
    </row>
    <row r="246" spans="1:24" ht="18" hidden="1" customHeight="1" thickBot="1" x14ac:dyDescent="0.35">
      <c r="A246" s="29">
        <v>40</v>
      </c>
      <c r="B246" s="45"/>
      <c r="C246" s="46" cm="1">
        <f t="array" ref="C246">IF(B246="",0,IF(COUNT(D246:K246)=0,0,IF(L246&lt;5,SUM(D246:K246),SUM(SMALL(D246:K246,{1;2;3;4;5}))+(M246/10))))</f>
        <v>0</v>
      </c>
      <c r="D246" s="38"/>
      <c r="E246" s="38"/>
      <c r="F246" s="38"/>
      <c r="G246" s="38"/>
      <c r="H246" s="38"/>
      <c r="I246" s="38"/>
      <c r="J246" s="38"/>
      <c r="K246" s="38"/>
      <c r="L246" s="33">
        <f t="shared" si="82"/>
        <v>0</v>
      </c>
      <c r="N246" s="34">
        <f t="shared" si="79"/>
        <v>0</v>
      </c>
      <c r="O246" s="34">
        <f t="shared" si="68"/>
        <v>0</v>
      </c>
      <c r="P246" s="34">
        <f>IF(O246=1,A245,0)</f>
        <v>0</v>
      </c>
      <c r="Q246" s="34">
        <f>IF(N246=0,0,COUNTIF($N$4:N246,1))</f>
        <v>0</v>
      </c>
      <c r="R246" s="34">
        <f>IF(O246=0,0,COUNTIF($O$4:O246,1))</f>
        <v>0</v>
      </c>
      <c r="S246" s="35">
        <f t="shared" si="69"/>
        <v>0</v>
      </c>
      <c r="U246" s="36">
        <f t="shared" ca="1" si="72"/>
        <v>10000</v>
      </c>
      <c r="V246" s="36">
        <f t="shared" ca="1" si="73"/>
        <v>10000</v>
      </c>
      <c r="W246" s="20">
        <f t="shared" ca="1" si="66"/>
        <v>212</v>
      </c>
      <c r="X246" s="20">
        <f t="shared" ca="1" si="67"/>
        <v>50</v>
      </c>
    </row>
    <row r="247" spans="1:24" ht="18" customHeight="1" thickTop="1" thickBot="1" x14ac:dyDescent="0.35">
      <c r="A247" s="39" t="str">
        <f>"Lið "&amp;A246</f>
        <v>Lið 40</v>
      </c>
      <c r="B247" s="40" t="str">
        <f>IF(B242="","",LEFT(B242,1))&amp;IF(B243="","",LEFT(B243,1))&amp;IF(B244="","",LEFT(B244,1))&amp;IF(B245="","",LEFT(B245,1))&amp;IF(B246="","",LEFT(B246,1))</f>
        <v>SSS</v>
      </c>
      <c r="C247" s="41" cm="1">
        <f t="array" ref="C247">IF(B247="",0,IF(COUNT(D247:K247)=0,0,IF(L247&lt;5,SUM(D247:K247),SUM(SMALL(D247:K247,{1;2;3;4;5}))+(M247/10))))</f>
        <v>501</v>
      </c>
      <c r="D247" s="42">
        <v>127</v>
      </c>
      <c r="E247" s="42">
        <v>116</v>
      </c>
      <c r="F247" s="42">
        <v>123</v>
      </c>
      <c r="G247" s="42">
        <v>135</v>
      </c>
      <c r="H247" s="42"/>
      <c r="I247" s="42"/>
      <c r="J247" s="42"/>
      <c r="K247" s="42"/>
      <c r="L247" s="33">
        <f t="shared" ref="L247:L250" si="84">MIN(COUNT(D247:K247),5)</f>
        <v>4</v>
      </c>
      <c r="N247" s="34">
        <f t="shared" si="79"/>
        <v>0</v>
      </c>
      <c r="O247" s="34">
        <f t="shared" si="68"/>
        <v>1</v>
      </c>
      <c r="P247" s="34">
        <f t="shared" si="81"/>
        <v>40</v>
      </c>
      <c r="Q247" s="34">
        <f>IF(N247=0,0,COUNTIF($N$4:N247,1))</f>
        <v>0</v>
      </c>
      <c r="R247" s="34">
        <f>IF(O247=0,0,COUNTIF($O$4:O247,1))</f>
        <v>38</v>
      </c>
      <c r="S247" s="35">
        <f t="shared" si="69"/>
        <v>1</v>
      </c>
      <c r="U247" s="36">
        <f t="shared" ca="1" si="72"/>
        <v>10000</v>
      </c>
      <c r="V247" s="36">
        <f t="shared" ca="1" si="73"/>
        <v>6501.0985641223988</v>
      </c>
      <c r="W247" s="20">
        <f t="shared" ca="1" si="66"/>
        <v>212</v>
      </c>
      <c r="X247" s="20">
        <f t="shared" ca="1" si="67"/>
        <v>43</v>
      </c>
    </row>
    <row r="248" spans="1:24" ht="18" customHeight="1" thickTop="1" x14ac:dyDescent="0.3">
      <c r="A248" s="29">
        <v>41</v>
      </c>
      <c r="B248" s="30" t="s">
        <v>199</v>
      </c>
      <c r="C248" s="31" cm="1">
        <f t="array" ref="C248">IF(B248="",0,IF(COUNT(D248:K248)=0,0,IF(L248&lt;5,SUM(D248:K248),SUM(SMALL(D248:K248,{1;2;3;4;5}))+(M248/10))))</f>
        <v>254</v>
      </c>
      <c r="D248" s="32">
        <v>65</v>
      </c>
      <c r="E248" s="32">
        <v>60</v>
      </c>
      <c r="F248" s="32">
        <v>63</v>
      </c>
      <c r="G248" s="32">
        <v>66</v>
      </c>
      <c r="H248" s="32"/>
      <c r="I248" s="32"/>
      <c r="J248" s="32"/>
      <c r="K248" s="32"/>
      <c r="L248" s="33">
        <f t="shared" si="84"/>
        <v>4</v>
      </c>
      <c r="N248" s="34">
        <f t="shared" si="79"/>
        <v>1</v>
      </c>
      <c r="O248" s="34">
        <f t="shared" si="68"/>
        <v>0</v>
      </c>
      <c r="P248" s="34">
        <f t="shared" si="81"/>
        <v>0</v>
      </c>
      <c r="Q248" s="34">
        <f>IF(N248=0,0,COUNTIF($N$4:N248,1))</f>
        <v>169</v>
      </c>
      <c r="R248" s="34">
        <f>IF(O248=0,0,COUNTIF($O$4:O248,1))</f>
        <v>0</v>
      </c>
      <c r="S248" s="35">
        <f t="shared" si="69"/>
        <v>1</v>
      </c>
      <c r="U248" s="36">
        <f t="shared" ca="1" si="72"/>
        <v>6254.3829695844443</v>
      </c>
      <c r="V248" s="36">
        <f t="shared" ca="1" si="73"/>
        <v>10000</v>
      </c>
      <c r="W248" s="20">
        <f t="shared" ca="1" si="66"/>
        <v>92</v>
      </c>
      <c r="X248" s="20">
        <f t="shared" ca="1" si="67"/>
        <v>50</v>
      </c>
    </row>
    <row r="249" spans="1:24" ht="18" customHeight="1" x14ac:dyDescent="0.3">
      <c r="A249" s="29">
        <v>41</v>
      </c>
      <c r="B249" s="30" t="s">
        <v>200</v>
      </c>
      <c r="C249" s="31" cm="1">
        <f t="array" ref="C249">IF(B249="",0,IF(COUNT(D249:K249)=0,0,IF(L249&lt;5,SUM(D249:K249),SUM(SMALL(D249:K249,{1;2;3;4;5}))+(M249/10))))</f>
        <v>244</v>
      </c>
      <c r="D249" s="32">
        <v>58</v>
      </c>
      <c r="E249" s="32">
        <v>62</v>
      </c>
      <c r="F249" s="32">
        <v>62</v>
      </c>
      <c r="G249" s="32">
        <v>62</v>
      </c>
      <c r="H249" s="32"/>
      <c r="I249" s="32"/>
      <c r="J249" s="32"/>
      <c r="K249" s="32"/>
      <c r="L249" s="33">
        <f t="shared" si="84"/>
        <v>4</v>
      </c>
      <c r="N249" s="34">
        <f t="shared" si="79"/>
        <v>1</v>
      </c>
      <c r="O249" s="34">
        <f t="shared" si="68"/>
        <v>0</v>
      </c>
      <c r="P249" s="34">
        <f t="shared" si="81"/>
        <v>0</v>
      </c>
      <c r="Q249" s="34">
        <f>IF(N249=0,0,COUNTIF($N$4:N249,1))</f>
        <v>170</v>
      </c>
      <c r="R249" s="34">
        <f>IF(O249=0,0,COUNTIF($O$4:O249,1))</f>
        <v>0</v>
      </c>
      <c r="S249" s="35">
        <f t="shared" si="69"/>
        <v>1</v>
      </c>
      <c r="U249" s="36">
        <f t="shared" ca="1" si="72"/>
        <v>6244.8631099488748</v>
      </c>
      <c r="V249" s="36">
        <f t="shared" ca="1" si="73"/>
        <v>10000</v>
      </c>
      <c r="W249" s="20">
        <f t="shared" ca="1" si="66"/>
        <v>50</v>
      </c>
      <c r="X249" s="20">
        <f t="shared" ca="1" si="67"/>
        <v>50</v>
      </c>
    </row>
    <row r="250" spans="1:24" ht="18" customHeight="1" x14ac:dyDescent="0.3">
      <c r="A250" s="43">
        <v>41</v>
      </c>
      <c r="B250" s="30" t="s">
        <v>201</v>
      </c>
      <c r="C250" s="31" cm="1">
        <f t="array" ref="C250">IF(B250="",0,IF(COUNT(D250:K250)=0,0,IF(L250&lt;5,SUM(D250:K250),SUM(SMALL(D250:K250,{1;2;3;4;5}))+(M250/10))))</f>
        <v>124</v>
      </c>
      <c r="D250" s="32"/>
      <c r="E250" s="32">
        <v>63</v>
      </c>
      <c r="F250" s="32"/>
      <c r="G250" s="32">
        <v>61</v>
      </c>
      <c r="H250" s="32"/>
      <c r="I250" s="32"/>
      <c r="J250" s="32"/>
      <c r="K250" s="32"/>
      <c r="L250" s="33">
        <f t="shared" si="84"/>
        <v>2</v>
      </c>
      <c r="N250" s="34">
        <f t="shared" si="79"/>
        <v>1</v>
      </c>
      <c r="O250" s="34">
        <f t="shared" si="68"/>
        <v>0</v>
      </c>
      <c r="P250" s="34">
        <f t="shared" si="81"/>
        <v>0</v>
      </c>
      <c r="Q250" s="34">
        <f>IF(N250=0,0,COUNTIF($N$4:N250,1))</f>
        <v>171</v>
      </c>
      <c r="R250" s="34">
        <f>IF(O250=0,0,COUNTIF($O$4:O250,1))</f>
        <v>0</v>
      </c>
      <c r="S250" s="35">
        <f t="shared" si="69"/>
        <v>1</v>
      </c>
      <c r="U250" s="36">
        <f t="shared" ca="1" si="72"/>
        <v>8124.0779730242457</v>
      </c>
      <c r="V250" s="36">
        <f t="shared" ca="1" si="73"/>
        <v>10000</v>
      </c>
      <c r="W250" s="20">
        <f t="shared" ca="1" si="66"/>
        <v>178</v>
      </c>
      <c r="X250" s="20">
        <f t="shared" ca="1" si="67"/>
        <v>50</v>
      </c>
    </row>
    <row r="251" spans="1:24" ht="18" customHeight="1" thickBot="1" x14ac:dyDescent="0.35">
      <c r="A251" s="29">
        <v>41</v>
      </c>
      <c r="B251" s="30" t="s">
        <v>202</v>
      </c>
      <c r="C251" s="31" cm="1">
        <f t="array" ref="C251">IF(B251="",0,IF(COUNT(D251:K251)=0,0,IF(L251&lt;5,SUM(D251:K251),SUM(SMALL(D251:K251,{1;2;3;4;5}))+(M251/10))))</f>
        <v>181</v>
      </c>
      <c r="D251" s="32">
        <v>60</v>
      </c>
      <c r="E251" s="32">
        <v>63</v>
      </c>
      <c r="F251" s="32">
        <v>58</v>
      </c>
      <c r="G251" s="32"/>
      <c r="H251" s="32"/>
      <c r="I251" s="32"/>
      <c r="J251" s="32"/>
      <c r="K251" s="32"/>
      <c r="L251" s="33">
        <f>MIN(COUNT(D251:K251),5)</f>
        <v>3</v>
      </c>
      <c r="N251" s="34">
        <f t="shared" si="79"/>
        <v>1</v>
      </c>
      <c r="O251" s="34">
        <f t="shared" si="68"/>
        <v>0</v>
      </c>
      <c r="P251" s="34">
        <f t="shared" si="81"/>
        <v>0</v>
      </c>
      <c r="Q251" s="34">
        <f>IF(N251=0,0,COUNTIF($N$4:N251,1))</f>
        <v>172</v>
      </c>
      <c r="R251" s="34">
        <f>IF(O251=0,0,COUNTIF($O$4:O251,1))</f>
        <v>0</v>
      </c>
      <c r="S251" s="35">
        <f t="shared" si="69"/>
        <v>1</v>
      </c>
      <c r="U251" s="36">
        <f t="shared" ca="1" si="72"/>
        <v>7181.4380630966489</v>
      </c>
      <c r="V251" s="36">
        <f t="shared" ca="1" si="73"/>
        <v>10000</v>
      </c>
      <c r="W251" s="20">
        <f t="shared" ca="1" si="66"/>
        <v>126</v>
      </c>
      <c r="X251" s="20">
        <f t="shared" ca="1" si="67"/>
        <v>50</v>
      </c>
    </row>
    <row r="252" spans="1:24" ht="18" hidden="1" customHeight="1" thickBot="1" x14ac:dyDescent="0.35">
      <c r="A252" s="29">
        <v>41</v>
      </c>
      <c r="B252" s="45"/>
      <c r="C252" s="46" cm="1">
        <f t="array" ref="C252">IF(B252="",0,IF(COUNT(D252:K252)=0,0,IF(L252&lt;5,SUM(D252:K252),SUM(SMALL(D252:K252,{1;2;3;4;5}))+(M252/10))))</f>
        <v>0</v>
      </c>
      <c r="D252" s="38"/>
      <c r="E252" s="38"/>
      <c r="F252" s="38"/>
      <c r="G252" s="38"/>
      <c r="H252" s="38"/>
      <c r="I252" s="38"/>
      <c r="J252" s="38"/>
      <c r="K252" s="38"/>
      <c r="L252" s="33">
        <f>MIN(COUNT(D252:K252),6)</f>
        <v>0</v>
      </c>
      <c r="N252" s="34">
        <f t="shared" si="79"/>
        <v>0</v>
      </c>
      <c r="O252" s="34">
        <f t="shared" si="68"/>
        <v>0</v>
      </c>
      <c r="P252" s="34">
        <f t="shared" si="81"/>
        <v>0</v>
      </c>
      <c r="Q252" s="34">
        <f>IF(N252=0,0,COUNTIF($N$4:N252,1))</f>
        <v>0</v>
      </c>
      <c r="R252" s="34">
        <f>IF(O252=0,0,COUNTIF($O$4:O252,1))</f>
        <v>0</v>
      </c>
      <c r="S252" s="35">
        <f t="shared" si="69"/>
        <v>0</v>
      </c>
      <c r="U252" s="36">
        <f t="shared" ca="1" si="72"/>
        <v>10000</v>
      </c>
      <c r="V252" s="36">
        <f t="shared" ca="1" si="73"/>
        <v>10000</v>
      </c>
      <c r="W252" s="20">
        <f t="shared" ca="1" si="66"/>
        <v>212</v>
      </c>
      <c r="X252" s="20">
        <f t="shared" ca="1" si="67"/>
        <v>50</v>
      </c>
    </row>
    <row r="253" spans="1:24" ht="18" customHeight="1" thickTop="1" thickBot="1" x14ac:dyDescent="0.35">
      <c r="A253" s="39" t="str">
        <f>"Lið "&amp;A252</f>
        <v>Lið 41</v>
      </c>
      <c r="B253" s="40" t="str">
        <f>IF(B248="","",LEFT(B248,1))&amp;IF(B249="","",LEFT(B249,1))&amp;IF(B250="","",LEFT(B250,1))&amp;IF(B251="","",LEFT(B251,1))&amp;IF(B252="","",LEFT(B252,1))</f>
        <v>ÍRSV</v>
      </c>
      <c r="C253" s="41" cm="1">
        <f t="array" ref="C253">IF(B253="",0,IF(COUNT(D253:K253)=0,0,IF(L253&lt;5,SUM(D253:K253),SUM(SMALL(D253:K253,{1;2;3;4;5}))+(M253/10))))</f>
        <v>476</v>
      </c>
      <c r="D253" s="42">
        <v>118</v>
      </c>
      <c r="E253" s="42">
        <v>120</v>
      </c>
      <c r="F253" s="42">
        <v>116</v>
      </c>
      <c r="G253" s="42">
        <v>122</v>
      </c>
      <c r="H253" s="42"/>
      <c r="I253" s="42"/>
      <c r="J253" s="42"/>
      <c r="K253" s="42"/>
      <c r="L253" s="33">
        <f t="shared" ref="L253:L256" si="85">MIN(COUNT(D253:K253),5)</f>
        <v>4</v>
      </c>
      <c r="N253" s="34">
        <f t="shared" si="79"/>
        <v>0</v>
      </c>
      <c r="O253" s="34">
        <f t="shared" si="68"/>
        <v>1</v>
      </c>
      <c r="P253" s="34">
        <f t="shared" si="81"/>
        <v>41</v>
      </c>
      <c r="Q253" s="34">
        <f>IF(N253=0,0,COUNTIF($N$4:N253,1))</f>
        <v>0</v>
      </c>
      <c r="R253" s="34">
        <f>IF(O253=0,0,COUNTIF($O$4:O253,1))</f>
        <v>39</v>
      </c>
      <c r="S253" s="35">
        <f t="shared" si="69"/>
        <v>1</v>
      </c>
      <c r="U253" s="36">
        <f t="shared" ca="1" si="72"/>
        <v>10000</v>
      </c>
      <c r="V253" s="36">
        <f t="shared" ca="1" si="73"/>
        <v>6476.6723076350218</v>
      </c>
      <c r="W253" s="20">
        <f t="shared" ca="1" si="66"/>
        <v>212</v>
      </c>
      <c r="X253" s="20">
        <f t="shared" ca="1" si="67"/>
        <v>23</v>
      </c>
    </row>
    <row r="254" spans="1:24" ht="18" customHeight="1" thickTop="1" x14ac:dyDescent="0.3">
      <c r="A254" s="29">
        <v>42</v>
      </c>
      <c r="B254" s="69" t="s">
        <v>203</v>
      </c>
      <c r="C254" s="31" cm="1">
        <f t="array" ref="C254">IF(B254="",0,IF(COUNT(D254:K254)=0,0,IF(L254&lt;5,SUM(D254:K254),SUM(SMALL(D254:K254,{1;2;3;4;5}))+(M254/10))))</f>
        <v>183</v>
      </c>
      <c r="D254" s="32">
        <v>59</v>
      </c>
      <c r="E254" s="32">
        <v>62</v>
      </c>
      <c r="F254" s="32">
        <v>62</v>
      </c>
      <c r="G254" s="32"/>
      <c r="H254" s="32"/>
      <c r="I254" s="32"/>
      <c r="J254" s="32"/>
      <c r="K254" s="32"/>
      <c r="L254" s="33">
        <f t="shared" si="85"/>
        <v>3</v>
      </c>
      <c r="N254" s="34">
        <f t="shared" si="79"/>
        <v>1</v>
      </c>
      <c r="O254" s="34">
        <f t="shared" si="68"/>
        <v>0</v>
      </c>
      <c r="P254" s="34">
        <f t="shared" si="81"/>
        <v>0</v>
      </c>
      <c r="Q254" s="34">
        <f>IF(N254=0,0,COUNTIF($N$4:N254,1))</f>
        <v>173</v>
      </c>
      <c r="R254" s="34">
        <f>IF(O254=0,0,COUNTIF($O$4:O254,1))</f>
        <v>0</v>
      </c>
      <c r="S254" s="35">
        <f t="shared" si="69"/>
        <v>1</v>
      </c>
      <c r="U254" s="36">
        <f t="shared" ca="1" si="72"/>
        <v>7183.3054522437415</v>
      </c>
      <c r="V254" s="36">
        <f t="shared" ca="1" si="73"/>
        <v>10000</v>
      </c>
      <c r="W254" s="20">
        <f t="shared" ca="1" si="66"/>
        <v>129</v>
      </c>
      <c r="X254" s="20">
        <f t="shared" ca="1" si="67"/>
        <v>50</v>
      </c>
    </row>
    <row r="255" spans="1:24" ht="18" customHeight="1" x14ac:dyDescent="0.3">
      <c r="A255" s="43">
        <v>42</v>
      </c>
      <c r="B255" s="69" t="s">
        <v>204</v>
      </c>
      <c r="C255" s="31" cm="1">
        <f t="array" ref="C255">IF(B255="",0,IF(COUNT(D255:K255)=0,0,IF(L255&lt;5,SUM(D255:K255),SUM(SMALL(D255:K255,{1;2;3;4;5}))+(M255/10))))</f>
        <v>259</v>
      </c>
      <c r="D255" s="32">
        <v>64</v>
      </c>
      <c r="E255" s="32">
        <v>66</v>
      </c>
      <c r="F255" s="32">
        <v>66</v>
      </c>
      <c r="G255" s="32">
        <v>63</v>
      </c>
      <c r="H255" s="32"/>
      <c r="I255" s="32"/>
      <c r="J255" s="32"/>
      <c r="K255" s="32"/>
      <c r="L255" s="33">
        <f t="shared" si="85"/>
        <v>4</v>
      </c>
      <c r="N255" s="34">
        <f t="shared" si="79"/>
        <v>1</v>
      </c>
      <c r="O255" s="34">
        <f t="shared" si="68"/>
        <v>0</v>
      </c>
      <c r="P255" s="34">
        <f t="shared" si="81"/>
        <v>0</v>
      </c>
      <c r="Q255" s="34">
        <f>IF(N255=0,0,COUNTIF($N$4:N255,1))</f>
        <v>174</v>
      </c>
      <c r="R255" s="34">
        <f>IF(O255=0,0,COUNTIF($O$4:O255,1))</f>
        <v>0</v>
      </c>
      <c r="S255" s="35">
        <f t="shared" si="69"/>
        <v>1</v>
      </c>
      <c r="U255" s="36">
        <f t="shared" ca="1" si="72"/>
        <v>6259.0592962774981</v>
      </c>
      <c r="V255" s="36">
        <f t="shared" ca="1" si="73"/>
        <v>10000</v>
      </c>
      <c r="W255" s="20">
        <f t="shared" ca="1" si="66"/>
        <v>109</v>
      </c>
      <c r="X255" s="20">
        <f t="shared" ca="1" si="67"/>
        <v>50</v>
      </c>
    </row>
    <row r="256" spans="1:24" ht="18" customHeight="1" x14ac:dyDescent="0.3">
      <c r="A256" s="29">
        <v>42</v>
      </c>
      <c r="B256" s="70" t="s">
        <v>205</v>
      </c>
      <c r="C256" s="31" cm="1">
        <f t="array" ref="C256">IF(B256="",0,IF(COUNT(D256:K256)=0,0,IF(L256&lt;5,SUM(D256:K256),SUM(SMALL(D256:K256,{1;2;3;4;5}))+(M256/10))))</f>
        <v>245</v>
      </c>
      <c r="D256" s="32">
        <v>60</v>
      </c>
      <c r="E256" s="32">
        <v>62</v>
      </c>
      <c r="F256" s="32">
        <v>62</v>
      </c>
      <c r="G256" s="32">
        <v>61</v>
      </c>
      <c r="H256" s="32"/>
      <c r="I256" s="32"/>
      <c r="J256" s="32"/>
      <c r="K256" s="32"/>
      <c r="L256" s="33">
        <f t="shared" si="85"/>
        <v>4</v>
      </c>
      <c r="N256" s="34">
        <f t="shared" si="79"/>
        <v>1</v>
      </c>
      <c r="O256" s="34">
        <f t="shared" si="68"/>
        <v>0</v>
      </c>
      <c r="P256" s="34">
        <f t="shared" si="81"/>
        <v>0</v>
      </c>
      <c r="Q256" s="34">
        <f>IF(N256=0,0,COUNTIF($N$4:N256,1))</f>
        <v>175</v>
      </c>
      <c r="R256" s="34">
        <f>IF(O256=0,0,COUNTIF($O$4:O256,1))</f>
        <v>0</v>
      </c>
      <c r="S256" s="35">
        <f t="shared" si="69"/>
        <v>1</v>
      </c>
      <c r="U256" s="36">
        <f t="shared" ca="1" si="72"/>
        <v>6245.6957095690559</v>
      </c>
      <c r="V256" s="36">
        <f t="shared" ca="1" si="73"/>
        <v>10000</v>
      </c>
      <c r="W256" s="20">
        <f t="shared" ca="1" si="66"/>
        <v>55</v>
      </c>
      <c r="X256" s="20">
        <f t="shared" ca="1" si="67"/>
        <v>50</v>
      </c>
    </row>
    <row r="257" spans="1:24" ht="18" customHeight="1" thickBot="1" x14ac:dyDescent="0.35">
      <c r="A257" s="29">
        <v>42</v>
      </c>
      <c r="B257" s="69" t="s">
        <v>206</v>
      </c>
      <c r="C257" s="31" cm="1">
        <f t="array" ref="C257">IF(B257="",0,IF(COUNT(D257:K257)=0,0,IF(L257&lt;5,SUM(D257:K257),SUM(SMALL(D257:K257,{1;2;3;4;5}))+(M257/10))))</f>
        <v>247</v>
      </c>
      <c r="D257" s="32">
        <v>61</v>
      </c>
      <c r="E257" s="32">
        <v>63</v>
      </c>
      <c r="F257" s="32">
        <v>63</v>
      </c>
      <c r="G257" s="32">
        <v>60</v>
      </c>
      <c r="H257" s="32"/>
      <c r="I257" s="32"/>
      <c r="J257" s="32"/>
      <c r="K257" s="32"/>
      <c r="L257" s="33">
        <f>MIN(COUNT(D257:K257),6)</f>
        <v>4</v>
      </c>
      <c r="N257" s="34">
        <f t="shared" si="79"/>
        <v>1</v>
      </c>
      <c r="O257" s="34">
        <f t="shared" si="68"/>
        <v>0</v>
      </c>
      <c r="P257" s="34">
        <f t="shared" si="81"/>
        <v>0</v>
      </c>
      <c r="Q257" s="34">
        <f>IF(N257=0,0,COUNTIF($N$4:N257,1))</f>
        <v>176</v>
      </c>
      <c r="R257" s="34">
        <f>IF(O257=0,0,COUNTIF($O$4:O257,1))</f>
        <v>0</v>
      </c>
      <c r="S257" s="35">
        <f t="shared" si="69"/>
        <v>1</v>
      </c>
      <c r="U257" s="36">
        <f t="shared" ca="1" si="72"/>
        <v>6247.58589180733</v>
      </c>
      <c r="V257" s="36">
        <f t="shared" ca="1" si="73"/>
        <v>10000</v>
      </c>
      <c r="W257" s="20">
        <f t="shared" ca="1" si="66"/>
        <v>63</v>
      </c>
      <c r="X257" s="20">
        <f t="shared" ca="1" si="67"/>
        <v>50</v>
      </c>
    </row>
    <row r="258" spans="1:24" ht="18" hidden="1" customHeight="1" thickBot="1" x14ac:dyDescent="0.35">
      <c r="A258" s="29">
        <v>42</v>
      </c>
      <c r="B258" s="45"/>
      <c r="C258" s="46" cm="1">
        <f t="array" ref="C258">IF(B258="",0,IF(COUNT(D258:K258)=0,0,IF(L258&lt;5,SUM(D258:K258),SUM(SMALL(D258:K258,{1;2;3;4;5}))+(M258/10))))</f>
        <v>0</v>
      </c>
      <c r="D258" s="38"/>
      <c r="E258" s="38"/>
      <c r="F258" s="38"/>
      <c r="G258" s="38"/>
      <c r="H258" s="38"/>
      <c r="I258" s="38"/>
      <c r="J258" s="38"/>
      <c r="K258" s="38"/>
      <c r="L258" s="33">
        <f>MIN(COUNT(D258:K258),6)</f>
        <v>0</v>
      </c>
      <c r="N258" s="34">
        <f t="shared" si="79"/>
        <v>0</v>
      </c>
      <c r="O258" s="34">
        <f t="shared" si="68"/>
        <v>0</v>
      </c>
      <c r="P258" s="34">
        <f t="shared" si="81"/>
        <v>0</v>
      </c>
      <c r="Q258" s="34">
        <f>IF(N258=0,0,COUNTIF($N$4:N258,1))</f>
        <v>0</v>
      </c>
      <c r="R258" s="34">
        <f>IF(O258=0,0,COUNTIF($O$4:O258,1))</f>
        <v>0</v>
      </c>
      <c r="S258" s="35">
        <f t="shared" si="69"/>
        <v>0</v>
      </c>
      <c r="U258" s="36">
        <f t="shared" ca="1" si="72"/>
        <v>10000</v>
      </c>
      <c r="V258" s="36">
        <f t="shared" ca="1" si="73"/>
        <v>10000</v>
      </c>
      <c r="W258" s="20">
        <f t="shared" ca="1" si="66"/>
        <v>212</v>
      </c>
      <c r="X258" s="20">
        <f t="shared" ca="1" si="67"/>
        <v>50</v>
      </c>
    </row>
    <row r="259" spans="1:24" ht="18" customHeight="1" thickTop="1" thickBot="1" x14ac:dyDescent="0.35">
      <c r="A259" s="39" t="str">
        <f>"Lið "&amp;A258</f>
        <v>Lið 42</v>
      </c>
      <c r="B259" s="40" t="str">
        <f>IF(B254="","",LEFT(B254,1))&amp;IF(B255="","",LEFT(B255,1))&amp;IF(B256="","",LEFT(B256,1))&amp;IF(B257="","",LEFT(B257,1))&amp;IF(B258="","",LEFT(B258,1))</f>
        <v>BHKS</v>
      </c>
      <c r="C259" s="41" cm="1">
        <f t="array" ref="C259">IF(B259="",0,IF(COUNT(D259:K259)=0,0,IF(L259&lt;5,SUM(D259:K259),SUM(SMALL(D259:K259,{1;2;3;4;5}))+(M259/10))))</f>
        <v>485</v>
      </c>
      <c r="D259" s="42">
        <v>118</v>
      </c>
      <c r="E259" s="42">
        <v>124</v>
      </c>
      <c r="F259" s="42">
        <v>124</v>
      </c>
      <c r="G259" s="42">
        <v>119</v>
      </c>
      <c r="H259" s="42"/>
      <c r="I259" s="42"/>
      <c r="J259" s="42"/>
      <c r="K259" s="42"/>
      <c r="L259" s="33">
        <f t="shared" ref="L259:L263" si="86">MIN(COUNT(D259:K259),5)</f>
        <v>4</v>
      </c>
      <c r="N259" s="34">
        <f t="shared" si="79"/>
        <v>0</v>
      </c>
      <c r="O259" s="34">
        <f t="shared" si="68"/>
        <v>1</v>
      </c>
      <c r="P259" s="34">
        <f t="shared" si="81"/>
        <v>42</v>
      </c>
      <c r="Q259" s="34">
        <f>IF(N259=0,0,COUNTIF($N$4:N259,1))</f>
        <v>0</v>
      </c>
      <c r="R259" s="34">
        <f>IF(O259=0,0,COUNTIF($O$4:O259,1))</f>
        <v>40</v>
      </c>
      <c r="S259" s="35">
        <f t="shared" si="69"/>
        <v>1</v>
      </c>
      <c r="U259" s="36">
        <f t="shared" ca="1" si="72"/>
        <v>10000</v>
      </c>
      <c r="V259" s="36">
        <f t="shared" ca="1" si="73"/>
        <v>6485.494126872667</v>
      </c>
      <c r="W259" s="20">
        <f t="shared" ca="1" si="66"/>
        <v>212</v>
      </c>
      <c r="X259" s="20">
        <f t="shared" ca="1" si="67"/>
        <v>30</v>
      </c>
    </row>
    <row r="260" spans="1:24" ht="18" customHeight="1" thickTop="1" x14ac:dyDescent="0.3">
      <c r="A260" s="29">
        <v>43</v>
      </c>
      <c r="B260" s="30" t="s">
        <v>207</v>
      </c>
      <c r="C260" s="31" cm="1">
        <f t="array" ref="C260">IF(B260="",0,IF(COUNT(D260:K260)=0,0,IF(L260&lt;5,SUM(D260:K260),SUM(SMALL(D260:K260,{1;2;3;4;5}))+(M260/10))))</f>
        <v>245</v>
      </c>
      <c r="D260" s="32">
        <v>62</v>
      </c>
      <c r="E260" s="32">
        <v>62</v>
      </c>
      <c r="F260" s="32">
        <v>59</v>
      </c>
      <c r="G260" s="32">
        <v>62</v>
      </c>
      <c r="H260" s="32"/>
      <c r="I260" s="32"/>
      <c r="J260" s="32"/>
      <c r="K260" s="32"/>
      <c r="L260" s="33">
        <f t="shared" si="86"/>
        <v>4</v>
      </c>
      <c r="N260" s="34">
        <f t="shared" si="79"/>
        <v>1</v>
      </c>
      <c r="O260" s="34">
        <f t="shared" si="68"/>
        <v>0</v>
      </c>
      <c r="P260" s="34">
        <f t="shared" si="81"/>
        <v>0</v>
      </c>
      <c r="Q260" s="34">
        <f>IF(N260=0,0,COUNTIF($N$4:N260,1))</f>
        <v>177</v>
      </c>
      <c r="R260" s="34">
        <f>IF(O260=0,0,COUNTIF($O$4:O260,1))</f>
        <v>0</v>
      </c>
      <c r="S260" s="35">
        <f t="shared" si="69"/>
        <v>1</v>
      </c>
      <c r="U260" s="36">
        <f t="shared" ca="1" si="72"/>
        <v>6245.300532504305</v>
      </c>
      <c r="V260" s="36">
        <f t="shared" ca="1" si="73"/>
        <v>10000</v>
      </c>
      <c r="W260" s="20">
        <f t="shared" ref="W260:W323" ca="1" si="87">_xlfn.RANK.EQ(U260,$U$4:$U$430,1)</f>
        <v>52</v>
      </c>
      <c r="X260" s="20">
        <f t="shared" ref="X260:X323" ca="1" si="88">_xlfn.RANK.EQ(V260,$V$4:$V$430,1)</f>
        <v>50</v>
      </c>
    </row>
    <row r="261" spans="1:24" ht="18" customHeight="1" x14ac:dyDescent="0.3">
      <c r="A261" s="29">
        <v>43</v>
      </c>
      <c r="B261" s="30" t="s">
        <v>208</v>
      </c>
      <c r="C261" s="31" cm="1">
        <f t="array" ref="C261">IF(B261="",0,IF(COUNT(D261:K261)=0,0,IF(L261&lt;5,SUM(D261:K261),SUM(SMALL(D261:K261,{1;2;3;4;5}))+(M261/10))))</f>
        <v>182</v>
      </c>
      <c r="D261" s="32">
        <v>61</v>
      </c>
      <c r="E261" s="32"/>
      <c r="F261" s="32">
        <v>62</v>
      </c>
      <c r="G261" s="32">
        <v>59</v>
      </c>
      <c r="H261" s="32"/>
      <c r="I261" s="32"/>
      <c r="J261" s="32"/>
      <c r="K261" s="32"/>
      <c r="L261" s="33">
        <f t="shared" si="86"/>
        <v>3</v>
      </c>
      <c r="N261" s="34">
        <f t="shared" si="79"/>
        <v>1</v>
      </c>
      <c r="O261" s="34">
        <f t="shared" si="68"/>
        <v>0</v>
      </c>
      <c r="P261" s="34">
        <f t="shared" si="81"/>
        <v>0</v>
      </c>
      <c r="Q261" s="34">
        <f>IF(N261=0,0,COUNTIF($N$4:N261,1))</f>
        <v>178</v>
      </c>
      <c r="R261" s="34">
        <f>IF(O261=0,0,COUNTIF($O$4:O261,1))</f>
        <v>0</v>
      </c>
      <c r="S261" s="35">
        <f t="shared" si="69"/>
        <v>1</v>
      </c>
      <c r="U261" s="36">
        <f t="shared" ca="1" si="72"/>
        <v>7182.5249349878304</v>
      </c>
      <c r="V261" s="36">
        <f t="shared" ca="1" si="73"/>
        <v>10000</v>
      </c>
      <c r="W261" s="20">
        <f t="shared" ca="1" si="87"/>
        <v>127</v>
      </c>
      <c r="X261" s="20">
        <f t="shared" ca="1" si="88"/>
        <v>50</v>
      </c>
    </row>
    <row r="262" spans="1:24" ht="18" customHeight="1" x14ac:dyDescent="0.3">
      <c r="A262" s="29">
        <v>43</v>
      </c>
      <c r="B262" s="30" t="s">
        <v>209</v>
      </c>
      <c r="C262" s="31" cm="1">
        <f t="array" ref="C262">IF(B262="",0,IF(COUNT(D262:K262)=0,0,IF(L262&lt;5,SUM(D262:K262),SUM(SMALL(D262:K262,{1;2;3;4;5}))+(M262/10))))</f>
        <v>245</v>
      </c>
      <c r="D262" s="32">
        <v>61</v>
      </c>
      <c r="E262" s="32">
        <v>64</v>
      </c>
      <c r="F262" s="32">
        <v>60</v>
      </c>
      <c r="G262" s="32">
        <v>60</v>
      </c>
      <c r="H262" s="32"/>
      <c r="I262" s="32"/>
      <c r="J262" s="32"/>
      <c r="K262" s="32"/>
      <c r="L262" s="33">
        <f t="shared" si="86"/>
        <v>4</v>
      </c>
      <c r="N262" s="34">
        <f t="shared" si="79"/>
        <v>1</v>
      </c>
      <c r="O262" s="34">
        <f t="shared" ref="O262:O325" si="89">IF(AND(ISTEXT(A262),S262=1,C262&gt;100),1,0)</f>
        <v>0</v>
      </c>
      <c r="P262" s="34">
        <f t="shared" si="81"/>
        <v>0</v>
      </c>
      <c r="Q262" s="34">
        <f>IF(N262=0,0,COUNTIF($N$4:N262,1))</f>
        <v>179</v>
      </c>
      <c r="R262" s="34">
        <f>IF(O262=0,0,COUNTIF($O$4:O262,1))</f>
        <v>0</v>
      </c>
      <c r="S262" s="35">
        <f t="shared" si="69"/>
        <v>1</v>
      </c>
      <c r="U262" s="36">
        <f t="shared" ca="1" si="72"/>
        <v>6245.9818780282558</v>
      </c>
      <c r="V262" s="36">
        <f t="shared" ca="1" si="73"/>
        <v>10000</v>
      </c>
      <c r="W262" s="20">
        <f t="shared" ca="1" si="87"/>
        <v>58</v>
      </c>
      <c r="X262" s="20">
        <f t="shared" ca="1" si="88"/>
        <v>50</v>
      </c>
    </row>
    <row r="263" spans="1:24" ht="18" customHeight="1" thickBot="1" x14ac:dyDescent="0.35">
      <c r="A263" s="29">
        <v>43</v>
      </c>
      <c r="B263" s="30" t="s">
        <v>210</v>
      </c>
      <c r="C263" s="31" cm="1">
        <f t="array" ref="C263">IF(B263="",0,IF(COUNT(D263:K263)=0,0,IF(L263&lt;5,SUM(D263:K263),SUM(SMALL(D263:K263,{1;2;3;4;5}))+(M263/10))))</f>
        <v>252</v>
      </c>
      <c r="D263" s="32">
        <v>60</v>
      </c>
      <c r="E263" s="32">
        <v>65</v>
      </c>
      <c r="F263" s="32">
        <v>65</v>
      </c>
      <c r="G263" s="32">
        <v>62</v>
      </c>
      <c r="H263" s="32"/>
      <c r="I263" s="32"/>
      <c r="J263" s="32"/>
      <c r="K263" s="32"/>
      <c r="L263" s="33">
        <f t="shared" si="86"/>
        <v>4</v>
      </c>
      <c r="N263" s="34">
        <f t="shared" si="79"/>
        <v>1</v>
      </c>
      <c r="O263" s="34">
        <f t="shared" si="89"/>
        <v>0</v>
      </c>
      <c r="P263" s="34">
        <f t="shared" si="81"/>
        <v>0</v>
      </c>
      <c r="Q263" s="34">
        <f>IF(N263=0,0,COUNTIF($N$4:N263,1))</f>
        <v>180</v>
      </c>
      <c r="R263" s="34">
        <f>IF(O263=0,0,COUNTIF($O$4:O263,1))</f>
        <v>0</v>
      </c>
      <c r="S263" s="35">
        <f t="shared" ref="S263:S329" si="90">IF(B263="",0,1)</f>
        <v>1</v>
      </c>
      <c r="U263" s="36">
        <f t="shared" ca="1" si="72"/>
        <v>6252.1247332132043</v>
      </c>
      <c r="V263" s="36">
        <f t="shared" ca="1" si="73"/>
        <v>10000</v>
      </c>
      <c r="W263" s="20">
        <f t="shared" ca="1" si="87"/>
        <v>78</v>
      </c>
      <c r="X263" s="20">
        <f t="shared" ca="1" si="88"/>
        <v>50</v>
      </c>
    </row>
    <row r="264" spans="1:24" ht="18" hidden="1" customHeight="1" thickBot="1" x14ac:dyDescent="0.35">
      <c r="A264" s="67">
        <v>43</v>
      </c>
      <c r="B264" s="45"/>
      <c r="C264" s="46" cm="1">
        <f t="array" ref="C264">IF(B264="",0,IF(COUNT(D264:K264)=0,0,IF(L264&lt;5,SUM(D264:K264),SUM(SMALL(D264:K264,{1;2;3;4;5}))+(M264/10))))</f>
        <v>0</v>
      </c>
      <c r="D264" s="38"/>
      <c r="E264" s="38"/>
      <c r="F264" s="38"/>
      <c r="G264" s="38"/>
      <c r="H264" s="38"/>
      <c r="I264" s="38"/>
      <c r="J264" s="38"/>
      <c r="K264" s="38"/>
      <c r="L264" s="33">
        <f>MIN(COUNT(D264:K264),6)</f>
        <v>0</v>
      </c>
      <c r="N264" s="34">
        <f t="shared" si="79"/>
        <v>0</v>
      </c>
      <c r="O264" s="34">
        <f t="shared" si="89"/>
        <v>0</v>
      </c>
      <c r="P264" s="34">
        <f t="shared" si="81"/>
        <v>0</v>
      </c>
      <c r="Q264" s="34">
        <f>IF(N264=0,0,COUNTIF($N$4:N264,1))</f>
        <v>0</v>
      </c>
      <c r="R264" s="34">
        <f>IF(O264=0,0,COUNTIF($O$4:O264,1))</f>
        <v>0</v>
      </c>
      <c r="S264" s="35">
        <f t="shared" si="90"/>
        <v>0</v>
      </c>
      <c r="U264" s="36">
        <f t="shared" ca="1" si="72"/>
        <v>10000</v>
      </c>
      <c r="V264" s="36">
        <f t="shared" ca="1" si="73"/>
        <v>10000</v>
      </c>
      <c r="W264" s="20">
        <f t="shared" ca="1" si="87"/>
        <v>212</v>
      </c>
      <c r="X264" s="20">
        <f t="shared" ca="1" si="88"/>
        <v>50</v>
      </c>
    </row>
    <row r="265" spans="1:24" ht="18" customHeight="1" thickTop="1" thickBot="1" x14ac:dyDescent="0.35">
      <c r="A265" s="39" t="str">
        <f>"Lið "&amp;A264</f>
        <v>Lið 43</v>
      </c>
      <c r="B265" s="40" t="str">
        <f>IF(B260="","",LEFT(B260,1))&amp;IF(B261="","",LEFT(B261,1))&amp;IF(B262="","",LEFT(B262,1))&amp;IF(B263="","",LEFT(B263,1))&amp;IF(B264="","",LEFT(B264,1))</f>
        <v>ÁBJW</v>
      </c>
      <c r="C265" s="41" cm="1">
        <f t="array" ref="C265">IF(B265="",0,IF(COUNT(D265:K265)=0,0,IF(L265&lt;5,SUM(D265:K265),SUM(SMALL(D265:K265,{1;2;3;4;5}))+(M265/10))))</f>
        <v>479</v>
      </c>
      <c r="D265" s="42">
        <v>118</v>
      </c>
      <c r="E265" s="42">
        <v>124</v>
      </c>
      <c r="F265" s="42">
        <v>118</v>
      </c>
      <c r="G265" s="42">
        <v>119</v>
      </c>
      <c r="H265" s="42"/>
      <c r="I265" s="42"/>
      <c r="J265" s="42"/>
      <c r="K265" s="42"/>
      <c r="L265" s="33">
        <f t="shared" ref="L265" si="91">MIN(COUNT(D265:K265),5)</f>
        <v>4</v>
      </c>
      <c r="N265" s="34">
        <f t="shared" si="79"/>
        <v>0</v>
      </c>
      <c r="O265" s="34">
        <f t="shared" si="89"/>
        <v>1</v>
      </c>
      <c r="P265" s="34">
        <f t="shared" si="81"/>
        <v>43</v>
      </c>
      <c r="Q265" s="34">
        <f>IF(N265=0,0,COUNTIF($N$4:N265,1))</f>
        <v>0</v>
      </c>
      <c r="R265" s="34">
        <f>IF(O265=0,0,COUNTIF($O$4:O265,1))</f>
        <v>41</v>
      </c>
      <c r="S265" s="35">
        <f t="shared" si="90"/>
        <v>1</v>
      </c>
      <c r="U265" s="36">
        <f t="shared" ca="1" si="72"/>
        <v>10000</v>
      </c>
      <c r="V265" s="36">
        <f t="shared" ca="1" si="73"/>
        <v>6479.5657684324424</v>
      </c>
      <c r="W265" s="20">
        <f t="shared" ca="1" si="87"/>
        <v>212</v>
      </c>
      <c r="X265" s="20">
        <f t="shared" ca="1" si="88"/>
        <v>26</v>
      </c>
    </row>
    <row r="266" spans="1:24" ht="18" hidden="1" customHeight="1" thickTop="1" x14ac:dyDescent="0.3">
      <c r="A266" s="43">
        <v>44</v>
      </c>
      <c r="B266" s="30"/>
      <c r="C266" s="31" cm="1">
        <f t="array" ref="C266">IF(B266="",0,IF(COUNT(D266:K266)=0,0,IF(L266&lt;5,SUM(D266:K266),SUM(SMALL(D266:K266,{1;2;3;4;5}))+(M266/10))))</f>
        <v>0</v>
      </c>
      <c r="D266" s="32"/>
      <c r="E266" s="32"/>
      <c r="F266" s="32"/>
      <c r="G266" s="32"/>
      <c r="H266" s="32"/>
      <c r="I266" s="32"/>
      <c r="J266" s="32"/>
      <c r="K266" s="32"/>
      <c r="L266" s="33">
        <f t="shared" ref="L266:L277" si="92">MIN(COUNT(D266:K266),6)</f>
        <v>0</v>
      </c>
      <c r="N266" s="34">
        <f t="shared" si="79"/>
        <v>0</v>
      </c>
      <c r="O266" s="34">
        <f t="shared" si="89"/>
        <v>0</v>
      </c>
      <c r="P266" s="34">
        <f t="shared" si="81"/>
        <v>0</v>
      </c>
      <c r="Q266" s="34">
        <f>IF(N266=0,0,COUNTIF($N$4:N266,1))</f>
        <v>0</v>
      </c>
      <c r="R266" s="34">
        <f>IF(O266=0,0,COUNTIF($O$4:O266,1))</f>
        <v>0</v>
      </c>
      <c r="S266" s="35">
        <f t="shared" si="90"/>
        <v>0</v>
      </c>
      <c r="U266" s="36">
        <f t="shared" ca="1" si="72"/>
        <v>10000</v>
      </c>
      <c r="V266" s="36">
        <f t="shared" ca="1" si="73"/>
        <v>10000</v>
      </c>
      <c r="W266" s="20">
        <f t="shared" ca="1" si="87"/>
        <v>212</v>
      </c>
      <c r="X266" s="20">
        <f t="shared" ca="1" si="88"/>
        <v>50</v>
      </c>
    </row>
    <row r="267" spans="1:24" ht="18" hidden="1" customHeight="1" x14ac:dyDescent="0.3">
      <c r="A267" s="43">
        <v>44</v>
      </c>
      <c r="B267" s="30"/>
      <c r="C267" s="31" cm="1">
        <f t="array" ref="C267">IF(B267="",0,IF(COUNT(D267:K267)=0,0,IF(L267&lt;5,SUM(D267:K267),SUM(SMALL(D267:K267,{1;2;3;4;5}))+(M267/10))))</f>
        <v>0</v>
      </c>
      <c r="D267" s="32"/>
      <c r="E267" s="32"/>
      <c r="F267" s="32"/>
      <c r="G267" s="32"/>
      <c r="H267" s="32"/>
      <c r="I267" s="32"/>
      <c r="J267" s="32"/>
      <c r="K267" s="32"/>
      <c r="L267" s="33">
        <f t="shared" si="92"/>
        <v>0</v>
      </c>
      <c r="N267" s="34">
        <f t="shared" si="79"/>
        <v>0</v>
      </c>
      <c r="O267" s="34">
        <f t="shared" si="89"/>
        <v>0</v>
      </c>
      <c r="P267" s="34">
        <f t="shared" si="81"/>
        <v>0</v>
      </c>
      <c r="Q267" s="34">
        <f>IF(N267=0,0,COUNTIF($N$4:N267,1))</f>
        <v>0</v>
      </c>
      <c r="R267" s="34">
        <f>IF(O267=0,0,COUNTIF($O$4:O267,1))</f>
        <v>0</v>
      </c>
      <c r="S267" s="35">
        <f t="shared" si="90"/>
        <v>0</v>
      </c>
      <c r="U267" s="36">
        <f t="shared" ca="1" si="72"/>
        <v>10000</v>
      </c>
      <c r="V267" s="36">
        <f t="shared" ca="1" si="73"/>
        <v>10000</v>
      </c>
      <c r="W267" s="20">
        <f t="shared" ca="1" si="87"/>
        <v>212</v>
      </c>
      <c r="X267" s="20">
        <f t="shared" ca="1" si="88"/>
        <v>50</v>
      </c>
    </row>
    <row r="268" spans="1:24" ht="18" hidden="1" customHeight="1" x14ac:dyDescent="0.3">
      <c r="A268" s="43">
        <v>44</v>
      </c>
      <c r="B268" s="30"/>
      <c r="C268" s="31" cm="1">
        <f t="array" ref="C268">IF(B268="",0,IF(COUNT(D268:K268)=0,0,IF(L268&lt;5,SUM(D268:K268),SUM(SMALL(D268:K268,{1;2;3;4;5}))+(M268/10))))</f>
        <v>0</v>
      </c>
      <c r="D268" s="32"/>
      <c r="E268" s="32"/>
      <c r="F268" s="32"/>
      <c r="G268" s="32"/>
      <c r="H268" s="32"/>
      <c r="I268" s="32"/>
      <c r="J268" s="32"/>
      <c r="K268" s="32"/>
      <c r="L268" s="33">
        <f t="shared" ref="L268" si="93">MIN(COUNT(D268:K268),6)</f>
        <v>0</v>
      </c>
      <c r="N268" s="34">
        <f t="shared" ref="N268" si="94">IF(AND(ISNUMBER(A268),S268=1,C268&gt;0),1,0)</f>
        <v>0</v>
      </c>
      <c r="O268" s="34">
        <f t="shared" si="89"/>
        <v>0</v>
      </c>
      <c r="P268" s="34">
        <f t="shared" ref="P268" si="95">IF(O268=1,A267,0)</f>
        <v>0</v>
      </c>
      <c r="Q268" s="34">
        <f>IF(N268=0,0,COUNTIF($N$4:N268,1))</f>
        <v>0</v>
      </c>
      <c r="R268" s="34">
        <f>IF(O268=0,0,COUNTIF($O$4:O268,1))</f>
        <v>0</v>
      </c>
      <c r="S268" s="35">
        <f t="shared" ref="S268" si="96">IF(B268="",0,1)</f>
        <v>0</v>
      </c>
      <c r="U268" s="36">
        <f t="shared" ref="U268" ca="1" si="97">IF(AND(ISNUMBER(A268),L268&gt;0,N268=1,S268=1),10000-(L268*1000)+C268+RAND(),10000)</f>
        <v>10000</v>
      </c>
      <c r="V268" s="36">
        <f t="shared" ca="1" si="73"/>
        <v>10000</v>
      </c>
      <c r="W268" s="20">
        <f t="shared" ca="1" si="87"/>
        <v>212</v>
      </c>
      <c r="X268" s="20">
        <f t="shared" ca="1" si="88"/>
        <v>50</v>
      </c>
    </row>
    <row r="269" spans="1:24" ht="18" hidden="1" customHeight="1" x14ac:dyDescent="0.3">
      <c r="A269" s="43">
        <v>44</v>
      </c>
      <c r="B269" s="30"/>
      <c r="C269" s="31" cm="1">
        <f t="array" ref="C269">IF(B269="",0,IF(COUNT(D269:K269)=0,0,IF(L269&lt;5,SUM(D269:K269),SUM(SMALL(D269:K269,{1;2;3;4;5}))+(M269/10))))</f>
        <v>0</v>
      </c>
      <c r="D269" s="32"/>
      <c r="E269" s="32"/>
      <c r="F269" s="32"/>
      <c r="G269" s="32"/>
      <c r="H269" s="32"/>
      <c r="I269" s="32"/>
      <c r="J269" s="32"/>
      <c r="K269" s="32"/>
      <c r="L269" s="33">
        <f t="shared" si="92"/>
        <v>0</v>
      </c>
      <c r="N269" s="34">
        <f t="shared" si="79"/>
        <v>0</v>
      </c>
      <c r="O269" s="34">
        <f t="shared" si="89"/>
        <v>0</v>
      </c>
      <c r="P269" s="34">
        <f>IF(O269=1,A267,0)</f>
        <v>0</v>
      </c>
      <c r="Q269" s="34">
        <f>IF(N269=0,0,COUNTIF($N$4:N269,1))</f>
        <v>0</v>
      </c>
      <c r="R269" s="34">
        <f>IF(O269=0,0,COUNTIF($O$4:O269,1))</f>
        <v>0</v>
      </c>
      <c r="S269" s="35">
        <f t="shared" si="90"/>
        <v>0</v>
      </c>
      <c r="U269" s="36">
        <f t="shared" ca="1" si="72"/>
        <v>10000</v>
      </c>
      <c r="V269" s="36">
        <f t="shared" ca="1" si="73"/>
        <v>10000</v>
      </c>
      <c r="W269" s="20">
        <f t="shared" ca="1" si="87"/>
        <v>212</v>
      </c>
      <c r="X269" s="20">
        <f t="shared" ca="1" si="88"/>
        <v>50</v>
      </c>
    </row>
    <row r="270" spans="1:24" ht="18" hidden="1" customHeight="1" x14ac:dyDescent="0.3">
      <c r="A270" s="43">
        <v>44</v>
      </c>
      <c r="B270" s="30"/>
      <c r="C270" s="31" cm="1">
        <f t="array" ref="C270">IF(B270="",0,IF(COUNT(D270:K270)=0,0,IF(L270&lt;5,SUM(D270:K270),SUM(SMALL(D270:K270,{1;2;3;4;5}))+(M270/10))))</f>
        <v>0</v>
      </c>
      <c r="D270" s="32"/>
      <c r="E270" s="32"/>
      <c r="F270" s="32"/>
      <c r="G270" s="32"/>
      <c r="H270" s="32"/>
      <c r="I270" s="32"/>
      <c r="J270" s="32"/>
      <c r="K270" s="32"/>
      <c r="L270" s="33">
        <f t="shared" si="92"/>
        <v>0</v>
      </c>
      <c r="N270" s="34">
        <f t="shared" si="79"/>
        <v>0</v>
      </c>
      <c r="O270" s="34">
        <f t="shared" si="89"/>
        <v>0</v>
      </c>
      <c r="P270" s="34">
        <f>IF(O270=1,A269,0)</f>
        <v>0</v>
      </c>
      <c r="Q270" s="34">
        <f>IF(N270=0,0,COUNTIF($N$4:N270,1))</f>
        <v>0</v>
      </c>
      <c r="R270" s="34">
        <f>IF(O270=0,0,COUNTIF($O$4:O270,1))</f>
        <v>0</v>
      </c>
      <c r="S270" s="35">
        <f t="shared" si="90"/>
        <v>0</v>
      </c>
      <c r="U270" s="36">
        <f t="shared" ca="1" si="72"/>
        <v>10000</v>
      </c>
      <c r="V270" s="36">
        <f t="shared" ca="1" si="73"/>
        <v>10000</v>
      </c>
      <c r="W270" s="20">
        <f t="shared" ca="1" si="87"/>
        <v>212</v>
      </c>
      <c r="X270" s="20">
        <f t="shared" ca="1" si="88"/>
        <v>50</v>
      </c>
    </row>
    <row r="271" spans="1:24" ht="18" hidden="1" customHeight="1" thickBot="1" x14ac:dyDescent="0.3">
      <c r="A271" s="43">
        <v>44</v>
      </c>
      <c r="B271" s="45"/>
      <c r="C271" s="46" cm="1">
        <f t="array" ref="C271">IF(B271="",0,IF(COUNT(D271:K271)=0,0,IF(L271&lt;5,SUM(D271:K271),SUM(SMALL(D271:K271,{1;2;3;4;5}))+(M271/10))))</f>
        <v>0</v>
      </c>
      <c r="D271" s="38"/>
      <c r="E271" s="38"/>
      <c r="F271" s="38"/>
      <c r="G271" s="38"/>
      <c r="H271" s="38"/>
      <c r="I271" s="38"/>
      <c r="J271" s="38"/>
      <c r="K271" s="38"/>
      <c r="L271" s="33">
        <f t="shared" si="92"/>
        <v>0</v>
      </c>
      <c r="N271" s="34">
        <f t="shared" si="79"/>
        <v>0</v>
      </c>
      <c r="O271" s="34">
        <f t="shared" si="89"/>
        <v>0</v>
      </c>
      <c r="P271" s="34">
        <f t="shared" si="81"/>
        <v>0</v>
      </c>
      <c r="Q271" s="34">
        <f>IF(N271=0,0,COUNTIF($N$4:N271,1))</f>
        <v>0</v>
      </c>
      <c r="R271" s="34">
        <f>IF(O271=0,0,COUNTIF($O$4:O271,1))</f>
        <v>0</v>
      </c>
      <c r="S271" s="35">
        <f t="shared" si="90"/>
        <v>0</v>
      </c>
      <c r="U271" s="36">
        <f t="shared" ca="1" si="72"/>
        <v>10000</v>
      </c>
      <c r="V271" s="36">
        <f t="shared" ca="1" si="73"/>
        <v>10000</v>
      </c>
      <c r="W271" s="20">
        <f t="shared" ca="1" si="87"/>
        <v>212</v>
      </c>
      <c r="X271" s="20">
        <f t="shared" ca="1" si="88"/>
        <v>50</v>
      </c>
    </row>
    <row r="272" spans="1:24" ht="18" hidden="1" customHeight="1" thickTop="1" thickBot="1" x14ac:dyDescent="0.35">
      <c r="A272" s="39" t="str">
        <f>"Lið "&amp;A271</f>
        <v>Lið 44</v>
      </c>
      <c r="B272" s="40" t="str">
        <f>IF(B266="","",LEFT(B266,1))&amp;IF(B267="","",LEFT(B267,1))&amp;IF(B268="","",LEFT(B268,1))&amp;IF(B269="","",LEFT(B269,1))&amp;IF(B270="","",LEFT(B270,1))&amp;IF(B271="","",LEFT(B271,1))</f>
        <v/>
      </c>
      <c r="C272" s="41" t="str" cm="1">
        <f t="array" ref="C272">IF(B272="","",IF(COUNT(D272:K272)=0,0,IF(L272&lt;5,SUM(D272:K272),SUM(SMALL(D272:K272,{1;2;3;4;5}))+(M272/10))))</f>
        <v/>
      </c>
      <c r="D272" s="42">
        <v>0</v>
      </c>
      <c r="E272" s="42"/>
      <c r="F272" s="42"/>
      <c r="G272" s="42"/>
      <c r="H272" s="42"/>
      <c r="I272" s="42"/>
      <c r="J272" s="42"/>
      <c r="K272" s="42"/>
      <c r="L272" s="33">
        <f t="shared" si="92"/>
        <v>1</v>
      </c>
      <c r="N272" s="34">
        <f t="shared" si="79"/>
        <v>0</v>
      </c>
      <c r="O272" s="34">
        <f t="shared" si="89"/>
        <v>0</v>
      </c>
      <c r="P272" s="34">
        <f t="shared" si="81"/>
        <v>0</v>
      </c>
      <c r="Q272" s="34">
        <f>IF(N272=0,0,COUNTIF($N$4:N272,1))</f>
        <v>0</v>
      </c>
      <c r="R272" s="34">
        <f>IF(O272=0,0,COUNTIF($O$4:O272,1))</f>
        <v>0</v>
      </c>
      <c r="S272" s="35">
        <f t="shared" si="90"/>
        <v>0</v>
      </c>
      <c r="U272" s="36">
        <f t="shared" ca="1" si="72"/>
        <v>10000</v>
      </c>
      <c r="V272" s="36">
        <f t="shared" ca="1" si="73"/>
        <v>10000</v>
      </c>
      <c r="W272" s="20">
        <f t="shared" ca="1" si="87"/>
        <v>212</v>
      </c>
      <c r="X272" s="20">
        <f t="shared" ca="1" si="88"/>
        <v>50</v>
      </c>
    </row>
    <row r="273" spans="1:24" ht="18" customHeight="1" thickTop="1" x14ac:dyDescent="0.3">
      <c r="A273" s="29">
        <v>45</v>
      </c>
      <c r="B273" s="30" t="s">
        <v>211</v>
      </c>
      <c r="C273" s="31" cm="1">
        <f t="array" ref="C273">IF(B273="",0,IF(COUNT(D273:K273)=0,0,IF(L273&lt;5,SUM(D273:K273),SUM(SMALL(D273:K273,{1;2;3;4;5}))+(M273/10))))</f>
        <v>250</v>
      </c>
      <c r="D273" s="32">
        <v>59</v>
      </c>
      <c r="E273" s="32">
        <v>67</v>
      </c>
      <c r="F273" s="32">
        <v>63</v>
      </c>
      <c r="G273" s="32">
        <v>61</v>
      </c>
      <c r="H273" s="32"/>
      <c r="I273" s="32"/>
      <c r="J273" s="32"/>
      <c r="K273" s="32"/>
      <c r="L273" s="33">
        <f t="shared" ref="L273:L276" si="98">MIN(COUNT(D273:K273),5)</f>
        <v>4</v>
      </c>
      <c r="N273" s="34">
        <f t="shared" si="79"/>
        <v>1</v>
      </c>
      <c r="O273" s="34">
        <f t="shared" si="89"/>
        <v>0</v>
      </c>
      <c r="P273" s="34">
        <f t="shared" si="81"/>
        <v>0</v>
      </c>
      <c r="Q273" s="34">
        <f>IF(N273=0,0,COUNTIF($N$4:N273,1))</f>
        <v>181</v>
      </c>
      <c r="R273" s="34">
        <f>IF(O273=0,0,COUNTIF($O$4:O273,1))</f>
        <v>0</v>
      </c>
      <c r="S273" s="35">
        <f t="shared" si="90"/>
        <v>1</v>
      </c>
      <c r="U273" s="36">
        <f t="shared" ca="1" si="72"/>
        <v>6250.3289993350909</v>
      </c>
      <c r="V273" s="36">
        <f t="shared" ca="1" si="73"/>
        <v>10000</v>
      </c>
      <c r="W273" s="20">
        <f t="shared" ca="1" si="87"/>
        <v>70</v>
      </c>
      <c r="X273" s="20">
        <f t="shared" ca="1" si="88"/>
        <v>50</v>
      </c>
    </row>
    <row r="274" spans="1:24" ht="18" customHeight="1" x14ac:dyDescent="0.3">
      <c r="A274" s="29">
        <v>45</v>
      </c>
      <c r="B274" s="30" t="s">
        <v>212</v>
      </c>
      <c r="C274" s="31" cm="1">
        <f t="array" ref="C274">IF(B274="",0,IF(COUNT(D274:K274)=0,0,IF(L274&lt;5,SUM(D274:K274),SUM(SMALL(D274:K274,{1;2;3;4;5}))+(M274/10))))</f>
        <v>246</v>
      </c>
      <c r="D274" s="32">
        <v>62</v>
      </c>
      <c r="E274" s="32">
        <v>64</v>
      </c>
      <c r="F274" s="32">
        <v>62</v>
      </c>
      <c r="G274" s="32">
        <v>58</v>
      </c>
      <c r="H274" s="32"/>
      <c r="I274" s="32"/>
      <c r="J274" s="32"/>
      <c r="K274" s="32"/>
      <c r="L274" s="33">
        <f t="shared" si="98"/>
        <v>4</v>
      </c>
      <c r="N274" s="34">
        <f t="shared" si="79"/>
        <v>1</v>
      </c>
      <c r="O274" s="34">
        <f t="shared" si="89"/>
        <v>0</v>
      </c>
      <c r="P274" s="34">
        <f t="shared" si="81"/>
        <v>0</v>
      </c>
      <c r="Q274" s="34">
        <f>IF(N274=0,0,COUNTIF($N$4:N274,1))</f>
        <v>182</v>
      </c>
      <c r="R274" s="34">
        <f>IF(O274=0,0,COUNTIF($O$4:O274,1))</f>
        <v>0</v>
      </c>
      <c r="S274" s="35">
        <f t="shared" si="90"/>
        <v>1</v>
      </c>
      <c r="U274" s="36">
        <f t="shared" ca="1" si="72"/>
        <v>6246.331730976045</v>
      </c>
      <c r="V274" s="36">
        <f t="shared" ca="1" si="73"/>
        <v>10000</v>
      </c>
      <c r="W274" s="20">
        <f t="shared" ca="1" si="87"/>
        <v>59</v>
      </c>
      <c r="X274" s="20">
        <f t="shared" ca="1" si="88"/>
        <v>50</v>
      </c>
    </row>
    <row r="275" spans="1:24" ht="18" customHeight="1" x14ac:dyDescent="0.3">
      <c r="A275" s="29">
        <v>45</v>
      </c>
      <c r="B275" s="30" t="s">
        <v>213</v>
      </c>
      <c r="C275" s="31" cm="1">
        <f t="array" ref="C275">IF(B275="",0,IF(COUNT(D275:K275)=0,0,IF(L275&lt;5,SUM(D275:K275),SUM(SMALL(D275:K275,{1;2;3;4;5}))+(M275/10))))</f>
        <v>248</v>
      </c>
      <c r="D275" s="32">
        <v>62</v>
      </c>
      <c r="E275" s="32">
        <v>60</v>
      </c>
      <c r="F275" s="32">
        <v>64</v>
      </c>
      <c r="G275" s="32">
        <v>62</v>
      </c>
      <c r="H275" s="32"/>
      <c r="I275" s="32"/>
      <c r="J275" s="32"/>
      <c r="K275" s="32"/>
      <c r="L275" s="33">
        <f t="shared" si="98"/>
        <v>4</v>
      </c>
      <c r="N275" s="34">
        <f t="shared" si="79"/>
        <v>1</v>
      </c>
      <c r="O275" s="34">
        <f t="shared" si="89"/>
        <v>0</v>
      </c>
      <c r="P275" s="34">
        <f t="shared" si="81"/>
        <v>0</v>
      </c>
      <c r="Q275" s="34">
        <f>IF(N275=0,0,COUNTIF($N$4:N275,1))</f>
        <v>183</v>
      </c>
      <c r="R275" s="34">
        <f>IF(O275=0,0,COUNTIF($O$4:O275,1))</f>
        <v>0</v>
      </c>
      <c r="S275" s="35">
        <f t="shared" si="90"/>
        <v>1</v>
      </c>
      <c r="U275" s="36">
        <f t="shared" ref="U275:U340" ca="1" si="99">IF(AND(ISNUMBER(A275),L275&gt;0,N275=1,S275=1),10000-(L275*1000)+C275+RAND(),10000)</f>
        <v>6248.20264568319</v>
      </c>
      <c r="V275" s="36">
        <f t="shared" ref="V275:V340" ca="1" si="100">IF($O275=1,10000-($L275*1000)+$C275+RAND(),10000)</f>
        <v>10000</v>
      </c>
      <c r="W275" s="20">
        <f t="shared" ca="1" si="87"/>
        <v>65</v>
      </c>
      <c r="X275" s="20">
        <f t="shared" ca="1" si="88"/>
        <v>50</v>
      </c>
    </row>
    <row r="276" spans="1:24" ht="18" customHeight="1" thickBot="1" x14ac:dyDescent="0.35">
      <c r="A276" s="29">
        <v>45</v>
      </c>
      <c r="B276" s="30" t="s">
        <v>214</v>
      </c>
      <c r="C276" s="31" cm="1">
        <f t="array" ref="C276">IF(B276="",0,IF(COUNT(D276:K276)=0,0,IF(L276&lt;5,SUM(D276:K276),SUM(SMALL(D276:K276,{1;2;3;4;5}))+(M276/10))))</f>
        <v>186</v>
      </c>
      <c r="D276" s="32">
        <v>59</v>
      </c>
      <c r="E276" s="32">
        <v>63</v>
      </c>
      <c r="F276" s="32">
        <v>64</v>
      </c>
      <c r="G276" s="32"/>
      <c r="H276" s="32"/>
      <c r="I276" s="32"/>
      <c r="J276" s="32"/>
      <c r="K276" s="32"/>
      <c r="L276" s="33">
        <f t="shared" si="98"/>
        <v>3</v>
      </c>
      <c r="N276" s="34">
        <f t="shared" si="79"/>
        <v>1</v>
      </c>
      <c r="O276" s="34">
        <f t="shared" si="89"/>
        <v>0</v>
      </c>
      <c r="P276" s="34">
        <f t="shared" si="81"/>
        <v>0</v>
      </c>
      <c r="Q276" s="34">
        <f>IF(N276=0,0,COUNTIF($N$4:N276,1))</f>
        <v>184</v>
      </c>
      <c r="R276" s="34">
        <f>IF(O276=0,0,COUNTIF($O$4:O276,1))</f>
        <v>0</v>
      </c>
      <c r="S276" s="35">
        <f t="shared" si="90"/>
        <v>1</v>
      </c>
      <c r="U276" s="36">
        <f t="shared" ca="1" si="99"/>
        <v>7186.3582623697739</v>
      </c>
      <c r="V276" s="36">
        <f t="shared" ca="1" si="100"/>
        <v>10000</v>
      </c>
      <c r="W276" s="20">
        <f t="shared" ca="1" si="87"/>
        <v>141</v>
      </c>
      <c r="X276" s="20">
        <f t="shared" ca="1" si="88"/>
        <v>50</v>
      </c>
    </row>
    <row r="277" spans="1:24" ht="18" hidden="1" customHeight="1" thickBot="1" x14ac:dyDescent="0.35">
      <c r="A277" s="29">
        <v>45</v>
      </c>
      <c r="B277" s="45"/>
      <c r="C277" s="46" cm="1">
        <f t="array" ref="C277">IF(B277="",0,IF(COUNT(D277:K277)=0,0,IF(L277&lt;5,SUM(D277:K277),SUM(SMALL(D277:K277,{1;2;3;4;5}))+(M277/10))))</f>
        <v>0</v>
      </c>
      <c r="D277" s="38"/>
      <c r="E277" s="38"/>
      <c r="F277" s="38"/>
      <c r="G277" s="38"/>
      <c r="H277" s="38"/>
      <c r="I277" s="38"/>
      <c r="J277" s="38"/>
      <c r="K277" s="38"/>
      <c r="L277" s="33">
        <f t="shared" si="92"/>
        <v>0</v>
      </c>
      <c r="N277" s="34">
        <f t="shared" si="79"/>
        <v>0</v>
      </c>
      <c r="O277" s="34">
        <f t="shared" si="89"/>
        <v>0</v>
      </c>
      <c r="P277" s="34">
        <f t="shared" si="81"/>
        <v>0</v>
      </c>
      <c r="Q277" s="34">
        <f>IF(N277=0,0,COUNTIF($N$4:N277,1))</f>
        <v>0</v>
      </c>
      <c r="R277" s="34">
        <f>IF(O277=0,0,COUNTIF($O$4:O277,1))</f>
        <v>0</v>
      </c>
      <c r="S277" s="35">
        <f t="shared" si="90"/>
        <v>0</v>
      </c>
      <c r="U277" s="36">
        <f t="shared" ca="1" si="99"/>
        <v>10000</v>
      </c>
      <c r="V277" s="36">
        <f t="shared" ca="1" si="100"/>
        <v>10000</v>
      </c>
      <c r="W277" s="20">
        <f t="shared" ca="1" si="87"/>
        <v>212</v>
      </c>
      <c r="X277" s="20">
        <f t="shared" ca="1" si="88"/>
        <v>50</v>
      </c>
    </row>
    <row r="278" spans="1:24" ht="18" customHeight="1" thickTop="1" thickBot="1" x14ac:dyDescent="0.35">
      <c r="A278" s="39" t="str">
        <f>"Lið "&amp;A277</f>
        <v>Lið 45</v>
      </c>
      <c r="B278" s="40" t="str">
        <f>IF(B273="","",LEFT(B273,1))&amp;IF(B274="","",LEFT(B274,1))&amp;IF(B275="","",LEFT(B275,1))&amp;IF(B276="","",LEFT(B276,1))&amp;IF(B277="","",LEFT(B277,1))</f>
        <v>GHJG</v>
      </c>
      <c r="C278" s="41" cm="1">
        <f t="array" ref="C278">IF(B278="",0,IF(COUNT(D278:K278)=0,0,IF(L278&lt;5,SUM(D278:K278),SUM(SMALL(D278:K278,{1;2;3;4;5}))+(M278/10))))</f>
        <v>477</v>
      </c>
      <c r="D278" s="42">
        <v>114</v>
      </c>
      <c r="E278" s="42">
        <v>121</v>
      </c>
      <c r="F278" s="42">
        <v>125</v>
      </c>
      <c r="G278" s="42">
        <v>117</v>
      </c>
      <c r="H278" s="42"/>
      <c r="I278" s="42"/>
      <c r="J278" s="42"/>
      <c r="K278" s="42"/>
      <c r="L278" s="33">
        <f t="shared" ref="L278" si="101">MIN(COUNT(D278:K278),5)</f>
        <v>4</v>
      </c>
      <c r="N278" s="34">
        <f t="shared" si="79"/>
        <v>0</v>
      </c>
      <c r="O278" s="34">
        <f t="shared" si="89"/>
        <v>1</v>
      </c>
      <c r="P278" s="34">
        <f t="shared" si="81"/>
        <v>45</v>
      </c>
      <c r="Q278" s="34">
        <f>IF(N278=0,0,COUNTIF($N$4:N278,1))</f>
        <v>0</v>
      </c>
      <c r="R278" s="34">
        <f>IF(O278=0,0,COUNTIF($O$4:O278,1))</f>
        <v>42</v>
      </c>
      <c r="S278" s="35">
        <f t="shared" si="90"/>
        <v>1</v>
      </c>
      <c r="U278" s="36">
        <f t="shared" ca="1" si="99"/>
        <v>10000</v>
      </c>
      <c r="V278" s="36">
        <f t="shared" ca="1" si="100"/>
        <v>6477.4241613876538</v>
      </c>
      <c r="W278" s="20">
        <f t="shared" ca="1" si="87"/>
        <v>212</v>
      </c>
      <c r="X278" s="20">
        <f t="shared" ca="1" si="88"/>
        <v>24</v>
      </c>
    </row>
    <row r="279" spans="1:24" ht="18" customHeight="1" thickTop="1" x14ac:dyDescent="0.3">
      <c r="A279" s="43">
        <v>46</v>
      </c>
      <c r="B279" s="30" t="s">
        <v>215</v>
      </c>
      <c r="C279" s="31" cm="1">
        <f t="array" ref="C279">IF(B279="",0,IF(COUNT(D279:K279)=0,0,IF(L279&lt;5,SUM(D279:K279),SUM(SMALL(D279:K279,{1;2;3;4;5}))+(M279/10))))</f>
        <v>191</v>
      </c>
      <c r="D279" s="32">
        <v>65</v>
      </c>
      <c r="E279" s="32">
        <v>64</v>
      </c>
      <c r="F279" s="32">
        <v>62</v>
      </c>
      <c r="G279" s="32"/>
      <c r="H279" s="32"/>
      <c r="I279" s="32"/>
      <c r="J279" s="32"/>
      <c r="K279" s="32"/>
      <c r="L279" s="33">
        <f t="shared" ref="L279:L294" si="102">MIN(COUNT(D279:K279),5)</f>
        <v>3</v>
      </c>
      <c r="N279" s="34">
        <f t="shared" si="79"/>
        <v>1</v>
      </c>
      <c r="O279" s="34">
        <f t="shared" si="89"/>
        <v>0</v>
      </c>
      <c r="P279" s="34">
        <f t="shared" si="81"/>
        <v>0</v>
      </c>
      <c r="Q279" s="34">
        <f>IF(N279=0,0,COUNTIF($N$4:N279,1))</f>
        <v>185</v>
      </c>
      <c r="R279" s="34">
        <f>IF(O279=0,0,COUNTIF($O$4:O279,1))</f>
        <v>0</v>
      </c>
      <c r="S279" s="35">
        <f t="shared" si="90"/>
        <v>1</v>
      </c>
      <c r="U279" s="36">
        <f t="shared" ca="1" si="99"/>
        <v>7191.4235941900979</v>
      </c>
      <c r="V279" s="36">
        <f t="shared" ca="1" si="100"/>
        <v>10000</v>
      </c>
      <c r="W279" s="20">
        <f t="shared" ca="1" si="87"/>
        <v>154</v>
      </c>
      <c r="X279" s="20">
        <f t="shared" ca="1" si="88"/>
        <v>50</v>
      </c>
    </row>
    <row r="280" spans="1:24" ht="18" customHeight="1" x14ac:dyDescent="0.3">
      <c r="A280" s="43">
        <v>46</v>
      </c>
      <c r="B280" s="30" t="s">
        <v>216</v>
      </c>
      <c r="C280" s="31" cm="1">
        <f t="array" ref="C280">IF(B280="",0,IF(COUNT(D280:K280)=0,0,IF(L280&lt;5,SUM(D280:K280),SUM(SMALL(D280:K280,{1;2;3;4;5}))+(M280/10))))</f>
        <v>129</v>
      </c>
      <c r="D280" s="32"/>
      <c r="E280" s="32"/>
      <c r="F280" s="32">
        <v>62</v>
      </c>
      <c r="G280" s="32">
        <v>67</v>
      </c>
      <c r="H280" s="32"/>
      <c r="I280" s="32"/>
      <c r="J280" s="32"/>
      <c r="K280" s="32"/>
      <c r="L280" s="33">
        <f t="shared" si="102"/>
        <v>2</v>
      </c>
      <c r="N280" s="34">
        <f t="shared" ref="N280" si="103">IF(AND(ISNUMBER(A280),S280=1,C280&gt;0),1,0)</f>
        <v>1</v>
      </c>
      <c r="O280" s="34">
        <f t="shared" si="89"/>
        <v>0</v>
      </c>
      <c r="P280" s="34">
        <f t="shared" ref="P280" si="104">IF(O280=1,A279,0)</f>
        <v>0</v>
      </c>
      <c r="Q280" s="34">
        <f>IF(N280=0,0,COUNTIF($N$4:N280,1))</f>
        <v>186</v>
      </c>
      <c r="R280" s="34">
        <f>IF(O280=0,0,COUNTIF($O$4:O280,1))</f>
        <v>0</v>
      </c>
      <c r="S280" s="35">
        <f t="shared" si="90"/>
        <v>1</v>
      </c>
      <c r="U280" s="36">
        <f t="shared" ref="U280" ca="1" si="105">IF(AND(ISNUMBER(A280),L280&gt;0,N280=1,S280=1),10000-(L280*1000)+C280+RAND(),10000)</f>
        <v>8129.5803104937704</v>
      </c>
      <c r="V280" s="36">
        <f t="shared" ca="1" si="100"/>
        <v>10000</v>
      </c>
      <c r="W280" s="20">
        <f t="shared" ca="1" si="87"/>
        <v>189</v>
      </c>
      <c r="X280" s="20">
        <f t="shared" ca="1" si="88"/>
        <v>50</v>
      </c>
    </row>
    <row r="281" spans="1:24" ht="18" customHeight="1" x14ac:dyDescent="0.3">
      <c r="A281" s="29">
        <v>46</v>
      </c>
      <c r="B281" s="30" t="s">
        <v>217</v>
      </c>
      <c r="C281" s="31" cm="1">
        <f t="array" ref="C281">IF(B281="",0,IF(COUNT(D281:K281)=0,0,IF(L281&lt;5,SUM(D281:K281),SUM(SMALL(D281:K281,{1;2;3;4;5}))+(M281/10))))</f>
        <v>242</v>
      </c>
      <c r="D281" s="32">
        <v>55</v>
      </c>
      <c r="E281" s="32">
        <v>62</v>
      </c>
      <c r="F281" s="32">
        <v>61</v>
      </c>
      <c r="G281" s="32">
        <v>64</v>
      </c>
      <c r="H281" s="32"/>
      <c r="I281" s="32"/>
      <c r="J281" s="32"/>
      <c r="K281" s="32"/>
      <c r="L281" s="33">
        <f t="shared" si="102"/>
        <v>4</v>
      </c>
      <c r="N281" s="34">
        <f t="shared" si="79"/>
        <v>1</v>
      </c>
      <c r="O281" s="34">
        <f t="shared" si="89"/>
        <v>0</v>
      </c>
      <c r="P281" s="34">
        <f>IF(O281=1,A279,0)</f>
        <v>0</v>
      </c>
      <c r="Q281" s="34">
        <f>IF(N281=0,0,COUNTIF($N$4:N281,1))</f>
        <v>187</v>
      </c>
      <c r="R281" s="34">
        <f>IF(O281=0,0,COUNTIF($O$4:O281,1))</f>
        <v>0</v>
      </c>
      <c r="S281" s="35">
        <f t="shared" si="90"/>
        <v>1</v>
      </c>
      <c r="U281" s="36">
        <f t="shared" ca="1" si="99"/>
        <v>6242.5139374884684</v>
      </c>
      <c r="V281" s="36">
        <f t="shared" ca="1" si="100"/>
        <v>10000</v>
      </c>
      <c r="W281" s="20">
        <f t="shared" ca="1" si="87"/>
        <v>40</v>
      </c>
      <c r="X281" s="20">
        <f t="shared" ca="1" si="88"/>
        <v>50</v>
      </c>
    </row>
    <row r="282" spans="1:24" ht="18" customHeight="1" thickBot="1" x14ac:dyDescent="0.35">
      <c r="A282" s="29">
        <v>46</v>
      </c>
      <c r="B282" s="30" t="s">
        <v>218</v>
      </c>
      <c r="C282" s="31" cm="1">
        <f t="array" ref="C282">IF(B282="",0,IF(COUNT(D282:K282)=0,0,IF(L282&lt;5,SUM(D282:K282),SUM(SMALL(D282:K282,{1;2;3;4;5}))+(M282/10))))</f>
        <v>256</v>
      </c>
      <c r="D282" s="32">
        <v>61</v>
      </c>
      <c r="E282" s="32">
        <v>61</v>
      </c>
      <c r="F282" s="32">
        <v>66</v>
      </c>
      <c r="G282" s="32">
        <v>68</v>
      </c>
      <c r="H282" s="32"/>
      <c r="I282" s="32"/>
      <c r="J282" s="32"/>
      <c r="K282" s="32"/>
      <c r="L282" s="33">
        <f t="shared" si="102"/>
        <v>4</v>
      </c>
      <c r="N282" s="34">
        <f t="shared" ref="N282" si="106">IF(AND(ISNUMBER(A282),S282=1,C282&gt;0),1,0)</f>
        <v>1</v>
      </c>
      <c r="O282" s="34">
        <f t="shared" si="89"/>
        <v>0</v>
      </c>
      <c r="P282" s="34">
        <f>IF(O282=1,A280,0)</f>
        <v>0</v>
      </c>
      <c r="Q282" s="34">
        <f>IF(N282=0,0,COUNTIF($N$4:N282,1))</f>
        <v>188</v>
      </c>
      <c r="R282" s="34">
        <f>IF(O282=0,0,COUNTIF($O$4:O282,1))</f>
        <v>0</v>
      </c>
      <c r="S282" s="35">
        <v>1</v>
      </c>
      <c r="U282" s="36">
        <f t="shared" ref="U282" ca="1" si="107">IF(AND(ISNUMBER(A282),L282&gt;0,N282=1,S282=1),10000-(L282*1000)+C282+RAND(),10000)</f>
        <v>6256.2617351776134</v>
      </c>
      <c r="V282" s="36">
        <f t="shared" ca="1" si="100"/>
        <v>10000</v>
      </c>
      <c r="W282" s="20">
        <f t="shared" ca="1" si="87"/>
        <v>100</v>
      </c>
      <c r="X282" s="20">
        <f t="shared" ca="1" si="88"/>
        <v>50</v>
      </c>
    </row>
    <row r="283" spans="1:24" ht="18" hidden="1" customHeight="1" x14ac:dyDescent="0.35">
      <c r="A283" s="29">
        <v>46</v>
      </c>
      <c r="B283" s="30"/>
      <c r="C283" s="31" cm="1">
        <f t="array" ref="C283">IF(B283="",0,IF(COUNT(D283:K283)=0,0,IF(L283&lt;5,SUM(D283:K283),SUM(SMALL(D283:K283,{1;2;3;4;5}))+(M283/10))))</f>
        <v>0</v>
      </c>
      <c r="D283" s="32"/>
      <c r="E283" s="32"/>
      <c r="F283" s="32"/>
      <c r="G283" s="32"/>
      <c r="H283" s="32"/>
      <c r="I283" s="32"/>
      <c r="J283" s="32"/>
      <c r="K283" s="32"/>
      <c r="L283" s="33">
        <f t="shared" si="102"/>
        <v>0</v>
      </c>
      <c r="N283" s="34">
        <f t="shared" si="79"/>
        <v>0</v>
      </c>
      <c r="O283" s="34">
        <f t="shared" si="89"/>
        <v>0</v>
      </c>
      <c r="P283" s="34">
        <f>IF(O283=1,A281,0)</f>
        <v>0</v>
      </c>
      <c r="Q283" s="34">
        <f>IF(N283=0,0,COUNTIF($N$4:N283,1))</f>
        <v>0</v>
      </c>
      <c r="R283" s="34">
        <f>IF(O283=0,0,COUNTIF($O$4:O283,1))</f>
        <v>0</v>
      </c>
      <c r="S283" s="35">
        <f t="shared" si="90"/>
        <v>0</v>
      </c>
      <c r="U283" s="36">
        <f t="shared" ca="1" si="99"/>
        <v>10000</v>
      </c>
      <c r="V283" s="36">
        <f t="shared" ca="1" si="100"/>
        <v>10000</v>
      </c>
      <c r="W283" s="20">
        <f t="shared" ca="1" si="87"/>
        <v>212</v>
      </c>
      <c r="X283" s="20">
        <f t="shared" ca="1" si="88"/>
        <v>50</v>
      </c>
    </row>
    <row r="284" spans="1:24" ht="18" hidden="1" customHeight="1" x14ac:dyDescent="0.35">
      <c r="A284" s="43">
        <v>46</v>
      </c>
      <c r="B284" s="30"/>
      <c r="C284" s="31" cm="1">
        <f t="array" ref="C284">IF(B284="",0,IF(COUNT(D284:K284)=0,0,IF(L284&lt;5,SUM(D284:K284),SUM(SMALL(D284:K284,{1;2;3;4;5}))+(M284/10))))</f>
        <v>0</v>
      </c>
      <c r="D284" s="32"/>
      <c r="E284" s="32"/>
      <c r="F284" s="32"/>
      <c r="G284" s="32"/>
      <c r="H284" s="32"/>
      <c r="I284" s="32"/>
      <c r="J284" s="32"/>
      <c r="K284" s="32"/>
      <c r="L284" s="33">
        <f t="shared" si="102"/>
        <v>0</v>
      </c>
      <c r="N284" s="34">
        <f t="shared" si="79"/>
        <v>0</v>
      </c>
      <c r="O284" s="34">
        <f t="shared" si="89"/>
        <v>0</v>
      </c>
      <c r="P284" s="34">
        <f t="shared" si="81"/>
        <v>0</v>
      </c>
      <c r="Q284" s="34">
        <f>IF(N284=0,0,COUNTIF($N$4:N284,1))</f>
        <v>0</v>
      </c>
      <c r="R284" s="34">
        <f>IF(O284=0,0,COUNTIF($O$4:O284,1))</f>
        <v>0</v>
      </c>
      <c r="S284" s="35">
        <f t="shared" si="90"/>
        <v>0</v>
      </c>
      <c r="U284" s="36">
        <f t="shared" ca="1" si="99"/>
        <v>10000</v>
      </c>
      <c r="V284" s="36">
        <f t="shared" ca="1" si="100"/>
        <v>10000</v>
      </c>
      <c r="W284" s="20">
        <f t="shared" ca="1" si="87"/>
        <v>212</v>
      </c>
      <c r="X284" s="20">
        <f t="shared" ca="1" si="88"/>
        <v>50</v>
      </c>
    </row>
    <row r="285" spans="1:24" ht="18" hidden="1" customHeight="1" thickBot="1" x14ac:dyDescent="0.35">
      <c r="A285" s="44">
        <v>46</v>
      </c>
      <c r="B285" s="30"/>
      <c r="C285" s="31" cm="1">
        <f t="array" ref="C285">IF(B285="",0,IF(COUNT(D285:K285)=0,0,IF(L285&lt;5,SUM(D285:K285),SUM(SMALL(D285:K285,{1;2;3;4;5}))+(M285/10))))</f>
        <v>0</v>
      </c>
      <c r="D285" s="32"/>
      <c r="E285" s="32"/>
      <c r="F285" s="51"/>
      <c r="G285" s="51"/>
      <c r="H285" s="32"/>
      <c r="I285" s="38"/>
      <c r="J285" s="38"/>
      <c r="K285" s="38"/>
      <c r="L285" s="33">
        <f t="shared" si="102"/>
        <v>0</v>
      </c>
      <c r="N285" s="34">
        <f t="shared" si="79"/>
        <v>0</v>
      </c>
      <c r="O285" s="34">
        <f t="shared" si="89"/>
        <v>0</v>
      </c>
      <c r="P285" s="34">
        <f t="shared" si="81"/>
        <v>0</v>
      </c>
      <c r="Q285" s="34">
        <f>IF(N285=0,0,COUNTIF($N$4:N285,1))</f>
        <v>0</v>
      </c>
      <c r="R285" s="34">
        <f>IF(O285=0,0,COUNTIF($O$4:O285,1))</f>
        <v>0</v>
      </c>
      <c r="S285" s="35">
        <f t="shared" si="90"/>
        <v>0</v>
      </c>
      <c r="U285" s="36">
        <f t="shared" ca="1" si="99"/>
        <v>10000</v>
      </c>
      <c r="V285" s="36">
        <f t="shared" ca="1" si="100"/>
        <v>10000</v>
      </c>
      <c r="W285" s="20">
        <f t="shared" ca="1" si="87"/>
        <v>212</v>
      </c>
      <c r="X285" s="20">
        <f t="shared" ca="1" si="88"/>
        <v>50</v>
      </c>
    </row>
    <row r="286" spans="1:24" ht="18" customHeight="1" thickTop="1" thickBot="1" x14ac:dyDescent="0.35">
      <c r="A286" s="39" t="str">
        <f>"Lið "&amp;A285</f>
        <v>Lið 46</v>
      </c>
      <c r="B286" s="40" t="str">
        <f>IF(B279="","",LEFT(B279,1))&amp;IF(B280="","",LEFT(B280,1))&amp;IF(B281="","",LEFT(B281,1))&amp;IF(B282="","",LEFT(B282,1))&amp;IF(B283="","",LEFT(B283,1))&amp;IF(B284="","",LEFT(B284,1))&amp;IF(B285="","",LEFT(B285,1))</f>
        <v>AGKU</v>
      </c>
      <c r="C286" s="41" cm="1">
        <f t="array" ref="C286">IF(B286="",0,IF(COUNT(D286:K286)=0,0,IF(L286&lt;5,SUM(D286:K286),SUM(SMALL(D286:K286,{1;2;3;4;5}))+(M286/10))))</f>
        <v>486</v>
      </c>
      <c r="D286" s="42">
        <v>116</v>
      </c>
      <c r="E286" s="42">
        <v>122</v>
      </c>
      <c r="F286" s="42">
        <v>121</v>
      </c>
      <c r="G286" s="42">
        <v>127</v>
      </c>
      <c r="H286" s="42"/>
      <c r="I286" s="42"/>
      <c r="J286" s="42"/>
      <c r="K286" s="42"/>
      <c r="L286" s="33">
        <f t="shared" si="102"/>
        <v>4</v>
      </c>
      <c r="N286" s="34">
        <f t="shared" si="79"/>
        <v>0</v>
      </c>
      <c r="O286" s="34">
        <f t="shared" si="89"/>
        <v>1</v>
      </c>
      <c r="P286" s="34">
        <f t="shared" si="81"/>
        <v>46</v>
      </c>
      <c r="Q286" s="34">
        <f>IF(N286=0,0,COUNTIF($N$4:N286,1))</f>
        <v>0</v>
      </c>
      <c r="R286" s="34">
        <f>IF(O286=0,0,COUNTIF($O$4:O286,1))</f>
        <v>43</v>
      </c>
      <c r="S286" s="35">
        <f t="shared" si="90"/>
        <v>1</v>
      </c>
      <c r="U286" s="36">
        <f t="shared" ca="1" si="99"/>
        <v>10000</v>
      </c>
      <c r="V286" s="36">
        <f t="shared" ca="1" si="100"/>
        <v>6486.5941384972257</v>
      </c>
      <c r="W286" s="20">
        <f t="shared" ca="1" si="87"/>
        <v>212</v>
      </c>
      <c r="X286" s="20">
        <f t="shared" ca="1" si="88"/>
        <v>31</v>
      </c>
    </row>
    <row r="287" spans="1:24" ht="18" customHeight="1" thickTop="1" x14ac:dyDescent="0.3">
      <c r="A287" s="29">
        <v>47</v>
      </c>
      <c r="B287" s="30" t="s">
        <v>219</v>
      </c>
      <c r="C287" s="31" cm="1">
        <f t="array" ref="C287">IF(B287="",0,IF(COUNT(D287:K287)=0,0,IF(L287&lt;5,SUM(D287:K287),SUM(SMALL(D287:K287,{1;2;3;4;5}))+(M287/10))))</f>
        <v>251</v>
      </c>
      <c r="D287" s="32">
        <v>64</v>
      </c>
      <c r="E287" s="32">
        <v>70</v>
      </c>
      <c r="F287" s="32">
        <v>61</v>
      </c>
      <c r="G287" s="32">
        <v>56</v>
      </c>
      <c r="H287" s="32"/>
      <c r="I287" s="32"/>
      <c r="J287" s="32"/>
      <c r="K287" s="32"/>
      <c r="L287" s="33">
        <f t="shared" si="102"/>
        <v>4</v>
      </c>
      <c r="N287" s="34">
        <f t="shared" si="79"/>
        <v>1</v>
      </c>
      <c r="O287" s="34">
        <f t="shared" si="89"/>
        <v>0</v>
      </c>
      <c r="P287" s="34">
        <f t="shared" si="81"/>
        <v>0</v>
      </c>
      <c r="Q287" s="34">
        <f>IF(N287=0,0,COUNTIF($N$4:N287,1))</f>
        <v>189</v>
      </c>
      <c r="R287" s="34">
        <f>IF(O287=0,0,COUNTIF($O$4:O287,1))</f>
        <v>0</v>
      </c>
      <c r="S287" s="35">
        <f t="shared" si="90"/>
        <v>1</v>
      </c>
      <c r="U287" s="36">
        <f t="shared" ca="1" si="99"/>
        <v>6251.8237588850525</v>
      </c>
      <c r="V287" s="36">
        <f t="shared" ca="1" si="100"/>
        <v>10000</v>
      </c>
      <c r="W287" s="20">
        <f t="shared" ca="1" si="87"/>
        <v>74</v>
      </c>
      <c r="X287" s="20">
        <f t="shared" ca="1" si="88"/>
        <v>50</v>
      </c>
    </row>
    <row r="288" spans="1:24" ht="18" customHeight="1" x14ac:dyDescent="0.3">
      <c r="A288" s="29">
        <v>47</v>
      </c>
      <c r="B288" s="30" t="s">
        <v>220</v>
      </c>
      <c r="C288" s="31" cm="1">
        <f t="array" ref="C288">IF(B288="",0,IF(COUNT(D288:K288)=0,0,IF(L288&lt;5,SUM(D288:K288),SUM(SMALL(D288:K288,{1;2;3;4;5}))+(M288/10))))</f>
        <v>197</v>
      </c>
      <c r="D288" s="32">
        <v>64</v>
      </c>
      <c r="E288" s="32">
        <v>67</v>
      </c>
      <c r="F288" s="32"/>
      <c r="G288" s="32">
        <v>66</v>
      </c>
      <c r="H288" s="32"/>
      <c r="I288" s="32"/>
      <c r="J288" s="32"/>
      <c r="K288" s="32"/>
      <c r="L288" s="33">
        <f t="shared" si="102"/>
        <v>3</v>
      </c>
      <c r="N288" s="34">
        <f t="shared" si="79"/>
        <v>1</v>
      </c>
      <c r="O288" s="34">
        <f t="shared" si="89"/>
        <v>0</v>
      </c>
      <c r="P288" s="34">
        <f t="shared" si="81"/>
        <v>0</v>
      </c>
      <c r="Q288" s="34">
        <f>IF(N288=0,0,COUNTIF($N$4:N288,1))</f>
        <v>190</v>
      </c>
      <c r="R288" s="34">
        <f>IF(O288=0,0,COUNTIF($O$4:O288,1))</f>
        <v>0</v>
      </c>
      <c r="S288" s="35">
        <f t="shared" si="90"/>
        <v>1</v>
      </c>
      <c r="U288" s="36">
        <f t="shared" ca="1" si="99"/>
        <v>7197.4257947317074</v>
      </c>
      <c r="V288" s="36">
        <f t="shared" ca="1" si="100"/>
        <v>10000</v>
      </c>
      <c r="W288" s="20">
        <f t="shared" ca="1" si="87"/>
        <v>172</v>
      </c>
      <c r="X288" s="20">
        <f t="shared" ca="1" si="88"/>
        <v>50</v>
      </c>
    </row>
    <row r="289" spans="1:24" ht="18" customHeight="1" x14ac:dyDescent="0.3">
      <c r="A289" s="29">
        <v>47</v>
      </c>
      <c r="B289" s="30" t="s">
        <v>221</v>
      </c>
      <c r="C289" s="31" cm="1">
        <f t="array" ref="C289">IF(B289="",0,IF(COUNT(D289:K289)=0,0,IF(L289&lt;5,SUM(D289:K289),SUM(SMALL(D289:K289,{1;2;3;4;5}))+(M289/10))))</f>
        <v>137</v>
      </c>
      <c r="D289" s="32"/>
      <c r="E289" s="32"/>
      <c r="F289" s="32">
        <v>68</v>
      </c>
      <c r="G289" s="32">
        <v>69</v>
      </c>
      <c r="H289" s="32"/>
      <c r="I289" s="32"/>
      <c r="J289" s="32"/>
      <c r="K289" s="32"/>
      <c r="L289" s="33">
        <f t="shared" si="102"/>
        <v>2</v>
      </c>
      <c r="N289" s="34">
        <f t="shared" si="79"/>
        <v>1</v>
      </c>
      <c r="O289" s="34">
        <f t="shared" si="89"/>
        <v>0</v>
      </c>
      <c r="P289" s="34">
        <f t="shared" si="81"/>
        <v>0</v>
      </c>
      <c r="Q289" s="34">
        <f>IF(N289=0,0,COUNTIF($N$4:N289,1))</f>
        <v>191</v>
      </c>
      <c r="R289" s="34">
        <f>IF(O289=0,0,COUNTIF($O$4:O289,1))</f>
        <v>0</v>
      </c>
      <c r="S289" s="35">
        <f t="shared" si="90"/>
        <v>1</v>
      </c>
      <c r="U289" s="36">
        <f t="shared" ca="1" si="99"/>
        <v>8137.5600194603885</v>
      </c>
      <c r="V289" s="36">
        <f t="shared" ca="1" si="100"/>
        <v>10000</v>
      </c>
      <c r="W289" s="20">
        <f t="shared" ca="1" si="87"/>
        <v>198</v>
      </c>
      <c r="X289" s="20">
        <f t="shared" ca="1" si="88"/>
        <v>50</v>
      </c>
    </row>
    <row r="290" spans="1:24" ht="18" customHeight="1" thickBot="1" x14ac:dyDescent="0.35">
      <c r="A290" s="29">
        <v>47</v>
      </c>
      <c r="B290" s="30" t="s">
        <v>222</v>
      </c>
      <c r="C290" s="31" cm="1">
        <f t="array" ref="C290">IF(B290="",0,IF(COUNT(D290:K290)=0,0,IF(L290&lt;5,SUM(D290:K290),SUM(SMALL(D290:K290,{1;2;3;4;5}))+(M290/10))))</f>
        <v>272</v>
      </c>
      <c r="D290" s="32">
        <v>65</v>
      </c>
      <c r="E290" s="32">
        <v>70</v>
      </c>
      <c r="F290" s="32">
        <v>69</v>
      </c>
      <c r="G290" s="32">
        <v>68</v>
      </c>
      <c r="H290" s="32"/>
      <c r="I290" s="32"/>
      <c r="J290" s="32"/>
      <c r="K290" s="32"/>
      <c r="L290" s="33">
        <f t="shared" si="102"/>
        <v>4</v>
      </c>
      <c r="N290" s="34">
        <f t="shared" si="79"/>
        <v>1</v>
      </c>
      <c r="O290" s="34">
        <f t="shared" si="89"/>
        <v>0</v>
      </c>
      <c r="P290" s="34">
        <f t="shared" si="81"/>
        <v>0</v>
      </c>
      <c r="Q290" s="34">
        <f>IF(N290=0,0,COUNTIF($N$4:N290,1))</f>
        <v>192</v>
      </c>
      <c r="R290" s="34">
        <f>IF(O290=0,0,COUNTIF($O$4:O290,1))</f>
        <v>0</v>
      </c>
      <c r="S290" s="35">
        <f t="shared" si="90"/>
        <v>1</v>
      </c>
      <c r="U290" s="36">
        <f t="shared" ca="1" si="99"/>
        <v>6272.2312298607303</v>
      </c>
      <c r="V290" s="36">
        <f t="shared" ca="1" si="100"/>
        <v>10000</v>
      </c>
      <c r="W290" s="20">
        <f t="shared" ca="1" si="87"/>
        <v>115</v>
      </c>
      <c r="X290" s="20">
        <f t="shared" ca="1" si="88"/>
        <v>50</v>
      </c>
    </row>
    <row r="291" spans="1:24" ht="18" hidden="1" customHeight="1" thickBot="1" x14ac:dyDescent="0.35">
      <c r="A291" s="29">
        <v>47</v>
      </c>
      <c r="B291"/>
      <c r="C291" s="46" cm="1">
        <f t="array" ref="C291">IF(B291="",0,IF(COUNT(D291:K291)=0,0,IF(L291&lt;5,SUM(D291:K291),SUM(SMALL(D291:K291,{1;2;3;4;5}))+(M291/10))))</f>
        <v>0</v>
      </c>
      <c r="D291" s="38"/>
      <c r="E291" s="38"/>
      <c r="F291" s="38"/>
      <c r="G291" s="38"/>
      <c r="H291" s="38"/>
      <c r="I291" s="38"/>
      <c r="J291" s="38"/>
      <c r="K291" s="38"/>
      <c r="L291" s="33">
        <f t="shared" si="102"/>
        <v>0</v>
      </c>
      <c r="N291" s="34">
        <f t="shared" si="79"/>
        <v>0</v>
      </c>
      <c r="O291" s="34">
        <f t="shared" si="89"/>
        <v>0</v>
      </c>
      <c r="P291" s="34">
        <f t="shared" si="81"/>
        <v>0</v>
      </c>
      <c r="Q291" s="34">
        <f>IF(N291=0,0,COUNTIF($N$4:N291,1))</f>
        <v>0</v>
      </c>
      <c r="R291" s="34">
        <f>IF(O291=0,0,COUNTIF($O$4:O291,1))</f>
        <v>0</v>
      </c>
      <c r="S291" s="35">
        <f t="shared" si="90"/>
        <v>0</v>
      </c>
      <c r="U291" s="36">
        <f t="shared" ca="1" si="99"/>
        <v>10000</v>
      </c>
      <c r="V291" s="36">
        <f t="shared" ca="1" si="100"/>
        <v>10000</v>
      </c>
      <c r="W291" s="20">
        <f t="shared" ca="1" si="87"/>
        <v>212</v>
      </c>
      <c r="X291" s="20">
        <f t="shared" ca="1" si="88"/>
        <v>50</v>
      </c>
    </row>
    <row r="292" spans="1:24" ht="18" customHeight="1" thickTop="1" thickBot="1" x14ac:dyDescent="0.35">
      <c r="A292" s="39" t="str">
        <f>"Lið "&amp;A291</f>
        <v>Lið 47</v>
      </c>
      <c r="B292" s="40" t="str">
        <f>IF(B287="","",LEFT(B287,1))&amp;IF(B288="","",LEFT(B288,1))&amp;IF(B289="","",LEFT(B289,1))&amp;IF(B290="","",LEFT(B290,1))&amp;IF(B291="","",LEFT(B291,1))</f>
        <v>BGHS</v>
      </c>
      <c r="C292" s="41" cm="1">
        <f t="array" ref="C292">IF(B292="",0,IF(COUNT(D292:K292)=0,0,IF(L292&lt;5,SUM(D292:K292),SUM(SMALL(D292:K292,{1;2;3;4;5}))+(M292/10))))</f>
        <v>507</v>
      </c>
      <c r="D292" s="42">
        <v>127</v>
      </c>
      <c r="E292" s="42">
        <v>134</v>
      </c>
      <c r="F292" s="42">
        <v>126</v>
      </c>
      <c r="G292" s="42">
        <v>120</v>
      </c>
      <c r="H292" s="42"/>
      <c r="I292" s="42"/>
      <c r="J292" s="42"/>
      <c r="K292" s="42"/>
      <c r="L292" s="33">
        <f t="shared" si="102"/>
        <v>4</v>
      </c>
      <c r="N292" s="34">
        <f t="shared" si="79"/>
        <v>0</v>
      </c>
      <c r="O292" s="34">
        <f t="shared" si="89"/>
        <v>1</v>
      </c>
      <c r="P292" s="34">
        <f t="shared" si="81"/>
        <v>47</v>
      </c>
      <c r="Q292" s="34">
        <f>IF(N292=0,0,COUNTIF($N$4:N292,1))</f>
        <v>0</v>
      </c>
      <c r="R292" s="34">
        <f>IF(O292=0,0,COUNTIF($O$4:O292,1))</f>
        <v>44</v>
      </c>
      <c r="S292" s="35">
        <f t="shared" si="90"/>
        <v>1</v>
      </c>
      <c r="U292" s="36">
        <f t="shared" ca="1" si="99"/>
        <v>10000</v>
      </c>
      <c r="V292" s="36">
        <f t="shared" ca="1" si="100"/>
        <v>6507.6604298116836</v>
      </c>
      <c r="W292" s="20">
        <f t="shared" ca="1" si="87"/>
        <v>212</v>
      </c>
      <c r="X292" s="20">
        <f t="shared" ca="1" si="88"/>
        <v>44</v>
      </c>
    </row>
    <row r="293" spans="1:24" ht="18" customHeight="1" collapsed="1" thickTop="1" x14ac:dyDescent="0.3">
      <c r="A293" s="43">
        <v>48</v>
      </c>
      <c r="B293" s="69" t="s">
        <v>223</v>
      </c>
      <c r="C293" s="31" cm="1">
        <f t="array" ref="C293">IF(B293="",0,IF(COUNT(D293:K293)=0,0,IF(L293&lt;5,SUM(D293:K293),SUM(SMALL(D293:K293,{1;2;3;4;5}))+(M293/10))))</f>
        <v>252</v>
      </c>
      <c r="D293" s="32">
        <v>65</v>
      </c>
      <c r="E293" s="32">
        <v>62</v>
      </c>
      <c r="F293" s="32">
        <v>65</v>
      </c>
      <c r="G293" s="32">
        <v>60</v>
      </c>
      <c r="H293" s="32"/>
      <c r="I293" s="32"/>
      <c r="J293" s="32"/>
      <c r="K293" s="32"/>
      <c r="L293" s="33">
        <f t="shared" si="102"/>
        <v>4</v>
      </c>
      <c r="N293" s="34">
        <f t="shared" si="79"/>
        <v>1</v>
      </c>
      <c r="O293" s="34">
        <f t="shared" si="89"/>
        <v>0</v>
      </c>
      <c r="P293" s="34">
        <f t="shared" si="81"/>
        <v>0</v>
      </c>
      <c r="Q293" s="34">
        <f>IF(N293=0,0,COUNTIF($N$4:N293,1))</f>
        <v>193</v>
      </c>
      <c r="R293" s="34">
        <f>IF(O293=0,0,COUNTIF($O$4:O293,1))</f>
        <v>0</v>
      </c>
      <c r="S293" s="35">
        <f t="shared" si="90"/>
        <v>1</v>
      </c>
      <c r="U293" s="36">
        <f t="shared" ca="1" si="99"/>
        <v>6252.7621576713436</v>
      </c>
      <c r="V293" s="36">
        <f t="shared" ca="1" si="100"/>
        <v>10000</v>
      </c>
      <c r="W293" s="20">
        <f t="shared" ca="1" si="87"/>
        <v>83</v>
      </c>
      <c r="X293" s="20">
        <f t="shared" ca="1" si="88"/>
        <v>50</v>
      </c>
    </row>
    <row r="294" spans="1:24" ht="18" customHeight="1" x14ac:dyDescent="0.3">
      <c r="A294" s="43">
        <v>48</v>
      </c>
      <c r="B294" s="69" t="s">
        <v>224</v>
      </c>
      <c r="C294" s="31" cm="1">
        <f t="array" ref="C294">IF(B294="",0,IF(COUNT(D294:K294)=0,0,IF(L294&lt;5,SUM(D294:K294),SUM(SMALL(D294:K294,{1;2;3;4;5}))+(M294/10))))</f>
        <v>257</v>
      </c>
      <c r="D294" s="32">
        <v>67</v>
      </c>
      <c r="E294" s="32">
        <v>61</v>
      </c>
      <c r="F294" s="32">
        <v>69</v>
      </c>
      <c r="G294" s="32">
        <v>60</v>
      </c>
      <c r="H294" s="32"/>
      <c r="I294" s="32"/>
      <c r="J294" s="32"/>
      <c r="K294" s="32"/>
      <c r="L294" s="33">
        <f t="shared" si="102"/>
        <v>4</v>
      </c>
      <c r="N294" s="34">
        <f t="shared" si="79"/>
        <v>1</v>
      </c>
      <c r="O294" s="34">
        <f t="shared" si="89"/>
        <v>0</v>
      </c>
      <c r="P294" s="34">
        <f t="shared" si="81"/>
        <v>0</v>
      </c>
      <c r="Q294" s="34">
        <f>IF(N294=0,0,COUNTIF($N$4:N294,1))</f>
        <v>194</v>
      </c>
      <c r="R294" s="34">
        <f>IF(O294=0,0,COUNTIF($O$4:O294,1))</f>
        <v>0</v>
      </c>
      <c r="S294" s="35">
        <f t="shared" si="90"/>
        <v>1</v>
      </c>
      <c r="U294" s="36">
        <f t="shared" ca="1" si="99"/>
        <v>6257.7223451943955</v>
      </c>
      <c r="V294" s="36">
        <f t="shared" ca="1" si="100"/>
        <v>10000</v>
      </c>
      <c r="W294" s="20">
        <f t="shared" ca="1" si="87"/>
        <v>105</v>
      </c>
      <c r="X294" s="20">
        <f t="shared" ca="1" si="88"/>
        <v>50</v>
      </c>
    </row>
    <row r="295" spans="1:24" ht="18" customHeight="1" thickBot="1" x14ac:dyDescent="0.35">
      <c r="A295" s="43">
        <v>48</v>
      </c>
      <c r="B295" s="69" t="s">
        <v>225</v>
      </c>
      <c r="C295" s="31" cm="1">
        <f t="array" ref="C295">IF(B295="",0,IF(COUNT(D295:K295)=0,0,IF(L295&lt;5,SUM(D295:K295),SUM(SMALL(D295:K295,{1;2;3;4;5}))+(M295/10))))</f>
        <v>257</v>
      </c>
      <c r="D295" s="32">
        <v>63</v>
      </c>
      <c r="E295" s="32">
        <v>69</v>
      </c>
      <c r="F295" s="32">
        <v>65</v>
      </c>
      <c r="G295" s="32">
        <v>60</v>
      </c>
      <c r="H295" s="32"/>
      <c r="I295" s="32"/>
      <c r="J295" s="32"/>
      <c r="K295" s="32"/>
      <c r="L295" s="33">
        <f t="shared" ref="L295:L303" si="108">MIN(COUNT(D295:K295),6)</f>
        <v>4</v>
      </c>
      <c r="N295" s="34">
        <f t="shared" si="79"/>
        <v>1</v>
      </c>
      <c r="O295" s="34">
        <f t="shared" si="89"/>
        <v>0</v>
      </c>
      <c r="P295" s="34">
        <f t="shared" si="81"/>
        <v>0</v>
      </c>
      <c r="Q295" s="34">
        <f>IF(N295=0,0,COUNTIF($N$4:N295,1))</f>
        <v>195</v>
      </c>
      <c r="R295" s="34">
        <f>IF(O295=0,0,COUNTIF($O$4:O295,1))</f>
        <v>0</v>
      </c>
      <c r="S295" s="35">
        <f t="shared" si="90"/>
        <v>1</v>
      </c>
      <c r="U295" s="36">
        <f t="shared" ca="1" si="99"/>
        <v>6257.1358737287828</v>
      </c>
      <c r="V295" s="36">
        <f t="shared" ca="1" si="100"/>
        <v>10000</v>
      </c>
      <c r="W295" s="20">
        <f t="shared" ca="1" si="87"/>
        <v>103</v>
      </c>
      <c r="X295" s="20">
        <f t="shared" ca="1" si="88"/>
        <v>50</v>
      </c>
    </row>
    <row r="296" spans="1:24" ht="18" hidden="1" customHeight="1" x14ac:dyDescent="0.35">
      <c r="A296" s="43">
        <v>48</v>
      </c>
      <c r="B296" s="30"/>
      <c r="C296" s="31" cm="1">
        <f t="array" ref="C296">IF(B296="",0,IF(COUNT(D296:K296)=0,0,IF(L296&lt;5,SUM(D296:K296),SUM(SMALL(D296:K296,{1;2;3;4;5}))+(M296/10))))</f>
        <v>0</v>
      </c>
      <c r="D296" s="32"/>
      <c r="E296" s="32"/>
      <c r="F296" s="32"/>
      <c r="G296" s="32"/>
      <c r="H296" s="32"/>
      <c r="I296" s="32"/>
      <c r="J296" s="32"/>
      <c r="K296" s="32"/>
      <c r="L296" s="33">
        <f t="shared" si="108"/>
        <v>0</v>
      </c>
      <c r="N296" s="34">
        <f t="shared" ref="N296:N359" si="109">IF(AND(ISNUMBER(A296),S296=1,C296&gt;0),1,0)</f>
        <v>0</v>
      </c>
      <c r="O296" s="34">
        <f t="shared" si="89"/>
        <v>0</v>
      </c>
      <c r="P296" s="34">
        <f t="shared" si="81"/>
        <v>0</v>
      </c>
      <c r="Q296" s="34">
        <f>IF(N296=0,0,COUNTIF($N$4:N296,1))</f>
        <v>0</v>
      </c>
      <c r="R296" s="34">
        <f>IF(O296=0,0,COUNTIF($O$4:O296,1))</f>
        <v>0</v>
      </c>
      <c r="S296" s="35">
        <f t="shared" si="90"/>
        <v>0</v>
      </c>
      <c r="U296" s="36">
        <f t="shared" ca="1" si="99"/>
        <v>10000</v>
      </c>
      <c r="V296" s="36">
        <f t="shared" ca="1" si="100"/>
        <v>10000</v>
      </c>
      <c r="W296" s="20">
        <f t="shared" ca="1" si="87"/>
        <v>212</v>
      </c>
      <c r="X296" s="20">
        <f t="shared" ca="1" si="88"/>
        <v>50</v>
      </c>
    </row>
    <row r="297" spans="1:24" ht="18" hidden="1" customHeight="1" thickBot="1" x14ac:dyDescent="0.35">
      <c r="A297" s="43">
        <v>48</v>
      </c>
      <c r="B297" s="45"/>
      <c r="C297" s="46" cm="1">
        <f t="array" ref="C297">IF(B297="",0,IF(COUNT(D297:K297)=0,0,IF(L297&lt;5,SUM(D297:K297),SUM(SMALL(D297:K297,{1;2;3;4;5}))+(M297/10))))</f>
        <v>0</v>
      </c>
      <c r="D297" s="38"/>
      <c r="E297" s="38"/>
      <c r="F297" s="38"/>
      <c r="G297" s="38"/>
      <c r="H297" s="38"/>
      <c r="I297" s="38"/>
      <c r="J297" s="38"/>
      <c r="K297" s="38"/>
      <c r="L297" s="33">
        <f t="shared" si="108"/>
        <v>0</v>
      </c>
      <c r="N297" s="34">
        <f t="shared" si="109"/>
        <v>0</v>
      </c>
      <c r="O297" s="34">
        <f t="shared" si="89"/>
        <v>0</v>
      </c>
      <c r="P297" s="34">
        <f t="shared" si="81"/>
        <v>0</v>
      </c>
      <c r="Q297" s="34">
        <f>IF(N297=0,0,COUNTIF($N$4:N297,1))</f>
        <v>0</v>
      </c>
      <c r="R297" s="34">
        <f>IF(O297=0,0,COUNTIF($O$4:O297,1))</f>
        <v>0</v>
      </c>
      <c r="S297" s="35">
        <f t="shared" si="90"/>
        <v>0</v>
      </c>
      <c r="U297" s="36">
        <f t="shared" ca="1" si="99"/>
        <v>10000</v>
      </c>
      <c r="V297" s="36">
        <f t="shared" ca="1" si="100"/>
        <v>10000</v>
      </c>
      <c r="W297" s="20">
        <f t="shared" ca="1" si="87"/>
        <v>212</v>
      </c>
      <c r="X297" s="20">
        <f t="shared" ca="1" si="88"/>
        <v>50</v>
      </c>
    </row>
    <row r="298" spans="1:24" ht="18" customHeight="1" thickTop="1" thickBot="1" x14ac:dyDescent="0.35">
      <c r="A298" s="39" t="str">
        <f>"Lið "&amp;A297</f>
        <v>Lið 48</v>
      </c>
      <c r="B298" s="40" t="str">
        <f>IF(B293="","",LEFT(B293,1))&amp;IF(B294="","",LEFT(B294,1))&amp;IF(B295="","",LEFT(B295,1))&amp;IF(B296="","",LEFT(B296,1))&amp;IF(B297="","",LEFT(B297,1))</f>
        <v>MNÞ</v>
      </c>
      <c r="C298" s="41" cm="1">
        <f t="array" ref="C298">IF(B298="",0,IF(COUNT(D298:K298)=0,0,IF(L298&lt;5,SUM(D298:K298),SUM(SMALL(D298:K298,{1;2;3;4;5}))+(M298/10))))</f>
        <v>494</v>
      </c>
      <c r="D298" s="42">
        <v>124</v>
      </c>
      <c r="E298" s="42">
        <v>123</v>
      </c>
      <c r="F298" s="42">
        <v>130</v>
      </c>
      <c r="G298" s="42">
        <v>117</v>
      </c>
      <c r="H298" s="42"/>
      <c r="I298" s="42"/>
      <c r="J298" s="42"/>
      <c r="K298" s="42"/>
      <c r="L298" s="33">
        <f t="shared" ref="L298:L302" si="110">MIN(COUNT(D298:K298),5)</f>
        <v>4</v>
      </c>
      <c r="N298" s="34">
        <f t="shared" si="109"/>
        <v>0</v>
      </c>
      <c r="O298" s="34">
        <f t="shared" si="89"/>
        <v>1</v>
      </c>
      <c r="P298" s="34">
        <f t="shared" si="81"/>
        <v>48</v>
      </c>
      <c r="Q298" s="34">
        <f>IF(N298=0,0,COUNTIF($N$4:N298,1))</f>
        <v>0</v>
      </c>
      <c r="R298" s="34">
        <f>IF(O298=0,0,COUNTIF($O$4:O298,1))</f>
        <v>45</v>
      </c>
      <c r="S298" s="35">
        <f t="shared" si="90"/>
        <v>1</v>
      </c>
      <c r="U298" s="36">
        <f t="shared" ca="1" si="99"/>
        <v>10000</v>
      </c>
      <c r="V298" s="36">
        <f t="shared" ca="1" si="100"/>
        <v>6494.0569017986418</v>
      </c>
      <c r="W298" s="20">
        <f t="shared" ca="1" si="87"/>
        <v>212</v>
      </c>
      <c r="X298" s="20">
        <f t="shared" ca="1" si="88"/>
        <v>40</v>
      </c>
    </row>
    <row r="299" spans="1:24" ht="18" customHeight="1" thickTop="1" x14ac:dyDescent="0.3">
      <c r="A299" s="43">
        <v>49</v>
      </c>
      <c r="B299" s="30" t="s">
        <v>226</v>
      </c>
      <c r="C299" s="31" cm="1">
        <f t="array" ref="C299">IF(B299="",0,IF(COUNT(D299:K299)=0,0,IF(L299&lt;5,SUM(D299:K299),SUM(SMALL(D299:K299,{1;2;3;4;5}))+(M299/10))))</f>
        <v>192</v>
      </c>
      <c r="D299" s="32">
        <v>64</v>
      </c>
      <c r="E299" s="32">
        <v>64</v>
      </c>
      <c r="F299" s="32">
        <v>64</v>
      </c>
      <c r="G299" s="32"/>
      <c r="H299" s="32"/>
      <c r="I299" s="32"/>
      <c r="J299" s="32"/>
      <c r="K299" s="32"/>
      <c r="L299" s="33">
        <f t="shared" si="110"/>
        <v>3</v>
      </c>
      <c r="N299" s="34">
        <f t="shared" si="109"/>
        <v>1</v>
      </c>
      <c r="O299" s="34">
        <f t="shared" si="89"/>
        <v>0</v>
      </c>
      <c r="P299" s="34">
        <f t="shared" si="81"/>
        <v>0</v>
      </c>
      <c r="Q299" s="34">
        <f>IF(N299=0,0,COUNTIF($N$4:N299,1))</f>
        <v>196</v>
      </c>
      <c r="R299" s="34">
        <f>IF(O299=0,0,COUNTIF($O$4:O299,1))</f>
        <v>0</v>
      </c>
      <c r="S299" s="35">
        <f t="shared" si="90"/>
        <v>1</v>
      </c>
      <c r="U299" s="36">
        <f t="shared" ca="1" si="99"/>
        <v>7192.0440031449934</v>
      </c>
      <c r="V299" s="36">
        <f t="shared" ca="1" si="100"/>
        <v>10000</v>
      </c>
      <c r="W299" s="20">
        <f t="shared" ca="1" si="87"/>
        <v>158</v>
      </c>
      <c r="X299" s="20">
        <f t="shared" ca="1" si="88"/>
        <v>50</v>
      </c>
    </row>
    <row r="300" spans="1:24" ht="18" customHeight="1" x14ac:dyDescent="0.3">
      <c r="A300" s="43">
        <v>49</v>
      </c>
      <c r="B300" s="30" t="s">
        <v>227</v>
      </c>
      <c r="C300" s="31" cm="1">
        <f t="array" ref="C300">IF(B300="",0,IF(COUNT(D300:K300)=0,0,IF(L300&lt;5,SUM(D300:K300),SUM(SMALL(D300:K300,{1;2;3;4;5}))+(M300/10))))</f>
        <v>192</v>
      </c>
      <c r="D300" s="32">
        <v>67</v>
      </c>
      <c r="E300" s="32">
        <v>63</v>
      </c>
      <c r="F300" s="32">
        <v>62</v>
      </c>
      <c r="G300" s="32"/>
      <c r="H300" s="32"/>
      <c r="I300" s="32"/>
      <c r="J300" s="32"/>
      <c r="K300" s="32"/>
      <c r="L300" s="33">
        <f t="shared" si="110"/>
        <v>3</v>
      </c>
      <c r="N300" s="34">
        <f t="shared" si="109"/>
        <v>1</v>
      </c>
      <c r="O300" s="34">
        <f t="shared" si="89"/>
        <v>0</v>
      </c>
      <c r="P300" s="34">
        <f t="shared" si="81"/>
        <v>0</v>
      </c>
      <c r="Q300" s="34">
        <f>IF(N300=0,0,COUNTIF($N$4:N300,1))</f>
        <v>197</v>
      </c>
      <c r="R300" s="34">
        <f>IF(O300=0,0,COUNTIF($O$4:O300,1))</f>
        <v>0</v>
      </c>
      <c r="S300" s="35">
        <f t="shared" si="90"/>
        <v>1</v>
      </c>
      <c r="U300" s="36">
        <f t="shared" ca="1" si="99"/>
        <v>7192.2415911255757</v>
      </c>
      <c r="V300" s="36">
        <f t="shared" ca="1" si="100"/>
        <v>10000</v>
      </c>
      <c r="W300" s="20">
        <f t="shared" ca="1" si="87"/>
        <v>159</v>
      </c>
      <c r="X300" s="20">
        <f t="shared" ca="1" si="88"/>
        <v>50</v>
      </c>
    </row>
    <row r="301" spans="1:24" ht="18" customHeight="1" x14ac:dyDescent="0.3">
      <c r="A301" s="43">
        <v>49</v>
      </c>
      <c r="B301" s="30" t="s">
        <v>228</v>
      </c>
      <c r="C301" s="31" cm="1">
        <f t="array" ref="C301">IF(B301="",0,IF(COUNT(D301:K301)=0,0,IF(L301&lt;5,SUM(D301:K301),SUM(SMALL(D301:K301,{1;2;3;4;5}))+(M301/10))))</f>
        <v>134</v>
      </c>
      <c r="D301" s="32"/>
      <c r="E301" s="32">
        <v>66</v>
      </c>
      <c r="F301" s="32">
        <v>68</v>
      </c>
      <c r="G301" s="32"/>
      <c r="H301" s="32"/>
      <c r="I301" s="32"/>
      <c r="J301" s="32"/>
      <c r="K301" s="32"/>
      <c r="L301" s="33">
        <f t="shared" si="110"/>
        <v>2</v>
      </c>
      <c r="N301" s="34">
        <f t="shared" si="109"/>
        <v>1</v>
      </c>
      <c r="O301" s="34">
        <f t="shared" si="89"/>
        <v>0</v>
      </c>
      <c r="P301" s="34">
        <f t="shared" si="81"/>
        <v>0</v>
      </c>
      <c r="Q301" s="34">
        <f>IF(N301=0,0,COUNTIF($N$4:N301,1))</f>
        <v>198</v>
      </c>
      <c r="R301" s="34">
        <f>IF(O301=0,0,COUNTIF($O$4:O301,1))</f>
        <v>0</v>
      </c>
      <c r="S301" s="35">
        <f t="shared" si="90"/>
        <v>1</v>
      </c>
      <c r="U301" s="36">
        <f t="shared" ca="1" si="99"/>
        <v>8134.149505301375</v>
      </c>
      <c r="V301" s="36">
        <f t="shared" ca="1" si="100"/>
        <v>10000</v>
      </c>
      <c r="W301" s="20">
        <f t="shared" ca="1" si="87"/>
        <v>197</v>
      </c>
      <c r="X301" s="20">
        <f t="shared" ca="1" si="88"/>
        <v>50</v>
      </c>
    </row>
    <row r="302" spans="1:24" ht="18" customHeight="1" thickBot="1" x14ac:dyDescent="0.35">
      <c r="A302" s="43">
        <v>49</v>
      </c>
      <c r="B302" s="30" t="s">
        <v>229</v>
      </c>
      <c r="C302" s="31" cm="1">
        <f t="array" ref="C302">IF(B302="",0,IF(COUNT(D302:K302)=0,0,IF(L302&lt;5,SUM(D302:K302),SUM(SMALL(D302:K302,{1;2;3;4;5}))+(M302/10))))</f>
        <v>193</v>
      </c>
      <c r="D302" s="32">
        <v>64</v>
      </c>
      <c r="E302" s="32">
        <v>66</v>
      </c>
      <c r="F302" s="32">
        <v>63</v>
      </c>
      <c r="G302" s="32"/>
      <c r="H302" s="32"/>
      <c r="I302" s="32"/>
      <c r="J302" s="32"/>
      <c r="K302" s="32"/>
      <c r="L302" s="33">
        <f t="shared" si="110"/>
        <v>3</v>
      </c>
      <c r="N302" s="34">
        <f t="shared" si="109"/>
        <v>1</v>
      </c>
      <c r="O302" s="34">
        <f t="shared" si="89"/>
        <v>0</v>
      </c>
      <c r="P302" s="34">
        <f t="shared" si="81"/>
        <v>0</v>
      </c>
      <c r="Q302" s="34">
        <f>IF(N302=0,0,COUNTIF($N$4:N302,1))</f>
        <v>199</v>
      </c>
      <c r="R302" s="34">
        <f>IF(O302=0,0,COUNTIF($O$4:O302,1))</f>
        <v>0</v>
      </c>
      <c r="S302" s="35">
        <f t="shared" si="90"/>
        <v>1</v>
      </c>
      <c r="U302" s="36">
        <f t="shared" ca="1" si="99"/>
        <v>7193.4184550711416</v>
      </c>
      <c r="V302" s="36">
        <f t="shared" ca="1" si="100"/>
        <v>10000</v>
      </c>
      <c r="W302" s="20">
        <f t="shared" ca="1" si="87"/>
        <v>163</v>
      </c>
      <c r="X302" s="20">
        <f t="shared" ca="1" si="88"/>
        <v>50</v>
      </c>
    </row>
    <row r="303" spans="1:24" ht="18" hidden="1" customHeight="1" thickBot="1" x14ac:dyDescent="0.35">
      <c r="A303" s="43">
        <v>49</v>
      </c>
      <c r="B303" s="45"/>
      <c r="C303" s="46" cm="1">
        <f t="array" ref="C303">IF(B303="",0,IF(COUNT(D303:K303)=0,0,IF(L303&lt;5,SUM(D303:K303),SUM(SMALL(D303:K303,{1;2;3;4;5}))+(M303/10))))</f>
        <v>0</v>
      </c>
      <c r="D303" s="38"/>
      <c r="E303" s="38"/>
      <c r="F303" s="38"/>
      <c r="G303" s="38"/>
      <c r="H303" s="38"/>
      <c r="I303" s="38"/>
      <c r="J303" s="38"/>
      <c r="K303" s="38"/>
      <c r="L303" s="33">
        <f t="shared" si="108"/>
        <v>0</v>
      </c>
      <c r="N303" s="34">
        <f t="shared" si="109"/>
        <v>0</v>
      </c>
      <c r="O303" s="34">
        <f t="shared" si="89"/>
        <v>0</v>
      </c>
      <c r="P303" s="34">
        <f t="shared" si="81"/>
        <v>0</v>
      </c>
      <c r="Q303" s="34">
        <f>IF(N303=0,0,COUNTIF($N$4:N303,1))</f>
        <v>0</v>
      </c>
      <c r="R303" s="34">
        <f>IF(O303=0,0,COUNTIF($O$4:O303,1))</f>
        <v>0</v>
      </c>
      <c r="S303" s="35">
        <f t="shared" si="90"/>
        <v>0</v>
      </c>
      <c r="U303" s="36">
        <f t="shared" ca="1" si="99"/>
        <v>10000</v>
      </c>
      <c r="V303" s="36">
        <f t="shared" ca="1" si="100"/>
        <v>10000</v>
      </c>
      <c r="W303" s="20">
        <f t="shared" ca="1" si="87"/>
        <v>212</v>
      </c>
      <c r="X303" s="20">
        <f t="shared" ca="1" si="88"/>
        <v>50</v>
      </c>
    </row>
    <row r="304" spans="1:24" ht="18" customHeight="1" thickTop="1" thickBot="1" x14ac:dyDescent="0.35">
      <c r="A304" s="39" t="str">
        <f>"Lið "&amp;A303</f>
        <v>Lið 49</v>
      </c>
      <c r="B304" s="40" t="str">
        <f>IF(B299="","",LEFT(B299,1))&amp;IF(B300="","",LEFT(B300,1))&amp;IF(B301="","",LEFT(B301,1))&amp;IF(B302="","",LEFT(B302,1))&amp;IF(B303="","",LEFT(B303,1))</f>
        <v>ABHK</v>
      </c>
      <c r="C304" s="41" cm="1">
        <f t="array" ref="C304">IF(B304="",0,IF(COUNT(D304:K304)=0,0,IF(L304&lt;5,SUM(D304:K304),SUM(SMALL(D304:K304,{1;2;3;4;5}))+(M304/10))))</f>
        <v>374</v>
      </c>
      <c r="D304" s="42">
        <v>123</v>
      </c>
      <c r="E304" s="42">
        <v>126</v>
      </c>
      <c r="F304" s="42">
        <v>125</v>
      </c>
      <c r="G304" s="42"/>
      <c r="H304" s="42"/>
      <c r="I304" s="42"/>
      <c r="J304" s="42"/>
      <c r="K304" s="42"/>
      <c r="L304" s="33">
        <f t="shared" ref="L304:L314" si="111">MIN(COUNT(D304:K304),5)</f>
        <v>3</v>
      </c>
      <c r="N304" s="34">
        <f t="shared" si="109"/>
        <v>0</v>
      </c>
      <c r="O304" s="34">
        <f t="shared" si="89"/>
        <v>1</v>
      </c>
      <c r="P304" s="34">
        <f t="shared" ref="P304:P367" si="112">IF(O304=1,A303,0)</f>
        <v>49</v>
      </c>
      <c r="Q304" s="34">
        <f>IF(N304=0,0,COUNTIF($N$4:N304,1))</f>
        <v>0</v>
      </c>
      <c r="R304" s="34">
        <f>IF(O304=0,0,COUNTIF($O$4:O304,1))</f>
        <v>46</v>
      </c>
      <c r="S304" s="35">
        <f t="shared" si="90"/>
        <v>1</v>
      </c>
      <c r="U304" s="36">
        <f t="shared" ca="1" si="99"/>
        <v>10000</v>
      </c>
      <c r="V304" s="36">
        <f t="shared" ca="1" si="100"/>
        <v>7374.7093960424027</v>
      </c>
      <c r="W304" s="20">
        <f t="shared" ca="1" si="87"/>
        <v>212</v>
      </c>
      <c r="X304" s="20">
        <f t="shared" ca="1" si="88"/>
        <v>48</v>
      </c>
    </row>
    <row r="305" spans="1:24" ht="18" customHeight="1" thickTop="1" x14ac:dyDescent="0.3">
      <c r="A305" s="43">
        <v>50</v>
      </c>
      <c r="B305" s="30" t="s">
        <v>230</v>
      </c>
      <c r="C305" s="31" cm="1">
        <f t="array" ref="C305">IF(B305="",0,IF(COUNT(D305:K305)=0,0,IF(L305&lt;5,SUM(D305:K305),SUM(SMALL(D305:K305,{1;2;3;4;5}))+(M305/10))))</f>
        <v>196</v>
      </c>
      <c r="D305" s="32">
        <v>61</v>
      </c>
      <c r="E305" s="32">
        <v>68</v>
      </c>
      <c r="F305" s="32">
        <v>67</v>
      </c>
      <c r="G305" s="32"/>
      <c r="H305" s="32"/>
      <c r="I305" s="32"/>
      <c r="J305" s="32"/>
      <c r="K305" s="32"/>
      <c r="L305" s="33">
        <f t="shared" si="111"/>
        <v>3</v>
      </c>
      <c r="N305" s="34">
        <f t="shared" si="109"/>
        <v>1</v>
      </c>
      <c r="O305" s="34">
        <f t="shared" si="89"/>
        <v>0</v>
      </c>
      <c r="P305" s="34">
        <f t="shared" si="112"/>
        <v>0</v>
      </c>
      <c r="Q305" s="34">
        <f>IF(N305=0,0,COUNTIF($N$4:N305,1))</f>
        <v>200</v>
      </c>
      <c r="R305" s="34">
        <f>IF(O305=0,0,COUNTIF($O$4:O305,1))</f>
        <v>0</v>
      </c>
      <c r="S305" s="35">
        <f t="shared" si="90"/>
        <v>1</v>
      </c>
      <c r="U305" s="36">
        <f t="shared" ca="1" si="99"/>
        <v>7196.515596475886</v>
      </c>
      <c r="V305" s="36">
        <f t="shared" ca="1" si="100"/>
        <v>10000</v>
      </c>
      <c r="W305" s="20">
        <f t="shared" ca="1" si="87"/>
        <v>169</v>
      </c>
      <c r="X305" s="20">
        <f t="shared" ca="1" si="88"/>
        <v>50</v>
      </c>
    </row>
    <row r="306" spans="1:24" ht="18" customHeight="1" x14ac:dyDescent="0.3">
      <c r="A306" s="29">
        <v>50</v>
      </c>
      <c r="B306" s="30" t="s">
        <v>231</v>
      </c>
      <c r="C306" s="31" cm="1">
        <f t="array" ref="C306">IF(B306="",0,IF(COUNT(D306:K306)=0,0,IF(L306&lt;5,SUM(D306:K306),SUM(SMALL(D306:K306,{1;2;3;4;5}))+(M306/10))))</f>
        <v>243</v>
      </c>
      <c r="D306" s="32">
        <v>60</v>
      </c>
      <c r="E306" s="32">
        <v>58</v>
      </c>
      <c r="F306" s="32">
        <v>61</v>
      </c>
      <c r="G306" s="32">
        <v>64</v>
      </c>
      <c r="H306" s="32"/>
      <c r="I306" s="32"/>
      <c r="J306" s="32"/>
      <c r="K306" s="32"/>
      <c r="L306" s="33">
        <f t="shared" si="111"/>
        <v>4</v>
      </c>
      <c r="N306" s="34">
        <f t="shared" si="109"/>
        <v>1</v>
      </c>
      <c r="O306" s="34">
        <f t="shared" si="89"/>
        <v>0</v>
      </c>
      <c r="P306" s="34">
        <f t="shared" si="112"/>
        <v>0</v>
      </c>
      <c r="Q306" s="34">
        <f>IF(N306=0,0,COUNTIF($N$4:N306,1))</f>
        <v>201</v>
      </c>
      <c r="R306" s="34">
        <f>IF(O306=0,0,COUNTIF($O$4:O306,1))</f>
        <v>0</v>
      </c>
      <c r="S306" s="35">
        <f t="shared" si="90"/>
        <v>1</v>
      </c>
      <c r="U306" s="36">
        <f t="shared" ca="1" si="99"/>
        <v>6243.6281673662079</v>
      </c>
      <c r="V306" s="36">
        <f t="shared" ca="1" si="100"/>
        <v>10000</v>
      </c>
      <c r="W306" s="20">
        <f t="shared" ca="1" si="87"/>
        <v>44</v>
      </c>
      <c r="X306" s="20">
        <f t="shared" ca="1" si="88"/>
        <v>50</v>
      </c>
    </row>
    <row r="307" spans="1:24" ht="18" customHeight="1" x14ac:dyDescent="0.3">
      <c r="A307" s="29">
        <v>50</v>
      </c>
      <c r="B307" s="30" t="s">
        <v>232</v>
      </c>
      <c r="C307" s="31" cm="1">
        <f t="array" ref="C307">IF(B307="",0,IF(COUNT(D307:K307)=0,0,IF(L307&lt;5,SUM(D307:K307),SUM(SMALL(D307:K307,{1;2;3;4;5}))+(M307/10))))</f>
        <v>190</v>
      </c>
      <c r="D307" s="32">
        <v>65</v>
      </c>
      <c r="E307" s="32">
        <v>60</v>
      </c>
      <c r="F307" s="32">
        <v>65</v>
      </c>
      <c r="G307" s="32"/>
      <c r="H307" s="32"/>
      <c r="I307" s="32"/>
      <c r="J307" s="32"/>
      <c r="K307" s="32"/>
      <c r="L307" s="33">
        <f t="shared" si="111"/>
        <v>3</v>
      </c>
      <c r="N307" s="34">
        <f t="shared" si="109"/>
        <v>1</v>
      </c>
      <c r="O307" s="34">
        <f t="shared" si="89"/>
        <v>0</v>
      </c>
      <c r="P307" s="34">
        <f t="shared" si="112"/>
        <v>0</v>
      </c>
      <c r="Q307" s="34">
        <f>IF(N307=0,0,COUNTIF($N$4:N307,1))</f>
        <v>202</v>
      </c>
      <c r="R307" s="34">
        <f>IF(O307=0,0,COUNTIF($O$4:O307,1))</f>
        <v>0</v>
      </c>
      <c r="S307" s="35">
        <f t="shared" si="90"/>
        <v>1</v>
      </c>
      <c r="U307" s="36">
        <f t="shared" ca="1" si="99"/>
        <v>7190.9169155646787</v>
      </c>
      <c r="V307" s="36">
        <f t="shared" ca="1" si="100"/>
        <v>10000</v>
      </c>
      <c r="W307" s="20">
        <f t="shared" ca="1" si="87"/>
        <v>152</v>
      </c>
      <c r="X307" s="20">
        <f t="shared" ca="1" si="88"/>
        <v>50</v>
      </c>
    </row>
    <row r="308" spans="1:24" ht="18" customHeight="1" x14ac:dyDescent="0.3">
      <c r="A308" s="43">
        <v>50</v>
      </c>
      <c r="B308" s="30" t="s">
        <v>233</v>
      </c>
      <c r="C308" s="31" cm="1">
        <f t="array" ref="C308">IF(B308="",0,IF(COUNT(D308:K308)=0,0,IF(L308&lt;5,SUM(D308:K308),SUM(SMALL(D308:K308,{1;2;3;4;5}))+(M308/10))))</f>
        <v>131</v>
      </c>
      <c r="D308" s="32"/>
      <c r="E308" s="32"/>
      <c r="F308" s="32">
        <v>68</v>
      </c>
      <c r="G308" s="32">
        <v>63</v>
      </c>
      <c r="H308" s="32"/>
      <c r="I308" s="32"/>
      <c r="J308" s="32"/>
      <c r="K308" s="32"/>
      <c r="L308" s="33">
        <f t="shared" si="111"/>
        <v>2</v>
      </c>
      <c r="N308" s="34">
        <f t="shared" si="109"/>
        <v>1</v>
      </c>
      <c r="O308" s="34">
        <f t="shared" si="89"/>
        <v>0</v>
      </c>
      <c r="P308" s="34">
        <f t="shared" si="112"/>
        <v>0</v>
      </c>
      <c r="Q308" s="34">
        <f>IF(N308=0,0,COUNTIF($N$4:N308,1))</f>
        <v>203</v>
      </c>
      <c r="R308" s="34">
        <f>IF(O308=0,0,COUNTIF($O$4:O308,1))</f>
        <v>0</v>
      </c>
      <c r="S308" s="35">
        <f t="shared" si="90"/>
        <v>1</v>
      </c>
      <c r="U308" s="36">
        <f t="shared" ca="1" si="99"/>
        <v>8131.3950048559946</v>
      </c>
      <c r="V308" s="36">
        <f t="shared" ca="1" si="100"/>
        <v>10000</v>
      </c>
      <c r="W308" s="20">
        <f t="shared" ca="1" si="87"/>
        <v>192</v>
      </c>
      <c r="X308" s="20">
        <f t="shared" ca="1" si="88"/>
        <v>50</v>
      </c>
    </row>
    <row r="309" spans="1:24" ht="18" customHeight="1" thickBot="1" x14ac:dyDescent="0.35">
      <c r="A309" s="43">
        <v>50</v>
      </c>
      <c r="B309" s="45" t="s">
        <v>234</v>
      </c>
      <c r="C309" s="46" cm="1">
        <f t="array" ref="C309">IF(B309="",0,IF(COUNT(D309:K309)=0,0,IF(L309&lt;5,SUM(D309:K309),SUM(SMALL(D309:K309,{1;2;3;4;5}))+(M309/10))))</f>
        <v>253</v>
      </c>
      <c r="D309" s="38">
        <v>63</v>
      </c>
      <c r="E309" s="38">
        <v>68</v>
      </c>
      <c r="F309" s="38">
        <v>60</v>
      </c>
      <c r="G309" s="38">
        <v>62</v>
      </c>
      <c r="H309" s="38"/>
      <c r="I309" s="38"/>
      <c r="J309" s="38"/>
      <c r="K309" s="38"/>
      <c r="L309" s="33">
        <f t="shared" si="111"/>
        <v>4</v>
      </c>
      <c r="N309" s="34">
        <f t="shared" si="109"/>
        <v>1</v>
      </c>
      <c r="O309" s="34">
        <f t="shared" si="89"/>
        <v>0</v>
      </c>
      <c r="P309" s="34">
        <f t="shared" si="112"/>
        <v>0</v>
      </c>
      <c r="Q309" s="34">
        <f>IF(N309=0,0,COUNTIF($N$4:N309,1))</f>
        <v>204</v>
      </c>
      <c r="R309" s="34">
        <f>IF(O309=0,0,COUNTIF($O$4:O309,1))</f>
        <v>0</v>
      </c>
      <c r="S309" s="35">
        <f t="shared" si="90"/>
        <v>1</v>
      </c>
      <c r="U309" s="36">
        <f t="shared" ca="1" si="99"/>
        <v>6253.3295645989365</v>
      </c>
      <c r="V309" s="36">
        <f t="shared" ca="1" si="100"/>
        <v>10000</v>
      </c>
      <c r="W309" s="20">
        <f t="shared" ca="1" si="87"/>
        <v>85</v>
      </c>
      <c r="X309" s="20">
        <f t="shared" ca="1" si="88"/>
        <v>50</v>
      </c>
    </row>
    <row r="310" spans="1:24" ht="18" customHeight="1" thickTop="1" thickBot="1" x14ac:dyDescent="0.35">
      <c r="A310" s="39" t="str">
        <f>"Lið "&amp;A309</f>
        <v>Lið 50</v>
      </c>
      <c r="B310" s="40" t="str">
        <f>IF(B305="","",LEFT(B305,1))&amp;IF(B306="","",LEFT(B306,1))&amp;IF(B307="","",LEFT(B307,1))&amp;IF(B308="","",LEFT(B308,1))&amp;IF(B309="","",LEFT(B309,1))</f>
        <v>GIJKS</v>
      </c>
      <c r="C310" s="41" cm="1">
        <f t="array" ref="C310">IF(B310="",0,IF(COUNT(D310:K310)=0,0,IF(L310&lt;5,SUM(D310:K310),SUM(SMALL(D310:K310,{1;2;3;4;5}))+(M310/10))))</f>
        <v>486</v>
      </c>
      <c r="D310" s="42">
        <v>120</v>
      </c>
      <c r="E310" s="42">
        <v>118</v>
      </c>
      <c r="F310" s="42">
        <v>125</v>
      </c>
      <c r="G310" s="42">
        <v>123</v>
      </c>
      <c r="H310" s="42"/>
      <c r="I310" s="42"/>
      <c r="J310" s="42"/>
      <c r="K310" s="42"/>
      <c r="L310" s="33">
        <f t="shared" si="111"/>
        <v>4</v>
      </c>
      <c r="N310" s="34">
        <f t="shared" si="109"/>
        <v>0</v>
      </c>
      <c r="O310" s="34">
        <f t="shared" si="89"/>
        <v>1</v>
      </c>
      <c r="P310" s="34">
        <f t="shared" si="112"/>
        <v>50</v>
      </c>
      <c r="Q310" s="34">
        <f>IF(N310=0,0,COUNTIF($N$4:N310,1))</f>
        <v>0</v>
      </c>
      <c r="R310" s="34">
        <f>IF(O310=0,0,COUNTIF($O$4:O310,1))</f>
        <v>47</v>
      </c>
      <c r="S310" s="35">
        <f t="shared" si="90"/>
        <v>1</v>
      </c>
      <c r="U310" s="36">
        <f t="shared" ca="1" si="99"/>
        <v>10000</v>
      </c>
      <c r="V310" s="36">
        <f t="shared" ca="1" si="100"/>
        <v>6486.6181697163865</v>
      </c>
      <c r="W310" s="20">
        <f t="shared" ca="1" si="87"/>
        <v>212</v>
      </c>
      <c r="X310" s="20">
        <f t="shared" ca="1" si="88"/>
        <v>32</v>
      </c>
    </row>
    <row r="311" spans="1:24" ht="18" customHeight="1" thickTop="1" x14ac:dyDescent="0.3">
      <c r="A311" s="29">
        <v>51</v>
      </c>
      <c r="B311" s="30" t="s">
        <v>235</v>
      </c>
      <c r="C311" s="31" cm="1">
        <f t="array" ref="C311">IF(B311="",0,IF(COUNT(D311:K311)=0,0,IF(L311&lt;5,SUM(D311:K311),SUM(SMALL(D311:K311,{1;2;3;4;5}))+(M311/10))))</f>
        <v>244</v>
      </c>
      <c r="D311" s="32">
        <v>59</v>
      </c>
      <c r="E311" s="32">
        <v>61</v>
      </c>
      <c r="F311" s="32">
        <v>63</v>
      </c>
      <c r="G311" s="32">
        <v>61</v>
      </c>
      <c r="H311" s="32"/>
      <c r="I311" s="32"/>
      <c r="J311" s="32"/>
      <c r="K311" s="32"/>
      <c r="L311" s="33">
        <f t="shared" si="111"/>
        <v>4</v>
      </c>
      <c r="N311" s="34">
        <f t="shared" si="109"/>
        <v>1</v>
      </c>
      <c r="O311" s="34">
        <f t="shared" si="89"/>
        <v>0</v>
      </c>
      <c r="P311" s="34">
        <f t="shared" si="112"/>
        <v>0</v>
      </c>
      <c r="Q311" s="34">
        <f>IF(N311=0,0,COUNTIF($N$4:N311,1))</f>
        <v>205</v>
      </c>
      <c r="R311" s="34">
        <f>IF(O311=0,0,COUNTIF($O$4:O311,1))</f>
        <v>0</v>
      </c>
      <c r="S311" s="35">
        <f t="shared" si="90"/>
        <v>1</v>
      </c>
      <c r="U311" s="36">
        <f t="shared" ca="1" si="99"/>
        <v>6244.5895084962576</v>
      </c>
      <c r="V311" s="36">
        <f t="shared" ca="1" si="100"/>
        <v>10000</v>
      </c>
      <c r="W311" s="20">
        <f t="shared" ca="1" si="87"/>
        <v>47</v>
      </c>
      <c r="X311" s="20">
        <f t="shared" ca="1" si="88"/>
        <v>50</v>
      </c>
    </row>
    <row r="312" spans="1:24" ht="18" customHeight="1" x14ac:dyDescent="0.3">
      <c r="A312" s="29">
        <v>51</v>
      </c>
      <c r="B312" s="30" t="s">
        <v>236</v>
      </c>
      <c r="C312" s="31" cm="1">
        <f t="array" ref="C312">IF(B312="",0,IF(COUNT(D312:K312)=0,0,IF(L312&lt;5,SUM(D312:K312),SUM(SMALL(D312:K312,{1;2;3;4;5}))+(M312/10))))</f>
        <v>131</v>
      </c>
      <c r="D312" s="32"/>
      <c r="E312" s="32"/>
      <c r="F312" s="32">
        <v>64</v>
      </c>
      <c r="G312" s="32">
        <v>67</v>
      </c>
      <c r="H312" s="32"/>
      <c r="I312" s="32"/>
      <c r="J312" s="32"/>
      <c r="K312" s="32"/>
      <c r="L312" s="33">
        <f t="shared" si="111"/>
        <v>2</v>
      </c>
      <c r="N312" s="34">
        <f t="shared" si="109"/>
        <v>1</v>
      </c>
      <c r="O312" s="34">
        <f t="shared" si="89"/>
        <v>0</v>
      </c>
      <c r="P312" s="34">
        <f t="shared" si="112"/>
        <v>0</v>
      </c>
      <c r="Q312" s="34">
        <f>IF(N312=0,0,COUNTIF($N$4:N312,1))</f>
        <v>206</v>
      </c>
      <c r="R312" s="34">
        <f>IF(O312=0,0,COUNTIF($O$4:O312,1))</f>
        <v>0</v>
      </c>
      <c r="S312" s="35">
        <f t="shared" si="90"/>
        <v>1</v>
      </c>
      <c r="U312" s="36">
        <f t="shared" ca="1" si="99"/>
        <v>8131.6245924278128</v>
      </c>
      <c r="V312" s="36">
        <f t="shared" ca="1" si="100"/>
        <v>10000</v>
      </c>
      <c r="W312" s="20">
        <f t="shared" ca="1" si="87"/>
        <v>193</v>
      </c>
      <c r="X312" s="20">
        <f t="shared" ca="1" si="88"/>
        <v>50</v>
      </c>
    </row>
    <row r="313" spans="1:24" ht="18" customHeight="1" x14ac:dyDescent="0.3">
      <c r="A313" s="29">
        <v>51</v>
      </c>
      <c r="B313" s="30" t="s">
        <v>237</v>
      </c>
      <c r="C313" s="31" cm="1">
        <f t="array" ref="C313">IF(B313="",0,IF(COUNT(D313:K313)=0,0,IF(L313&lt;5,SUM(D313:K313),SUM(SMALL(D313:K313,{1;2;3;4;5}))+(M313/10))))</f>
        <v>240</v>
      </c>
      <c r="D313" s="32">
        <v>57</v>
      </c>
      <c r="E313" s="32">
        <v>58</v>
      </c>
      <c r="F313" s="32">
        <v>62</v>
      </c>
      <c r="G313" s="32">
        <v>63</v>
      </c>
      <c r="H313" s="32"/>
      <c r="I313" s="32"/>
      <c r="J313" s="32"/>
      <c r="K313" s="32"/>
      <c r="L313" s="33">
        <f t="shared" si="111"/>
        <v>4</v>
      </c>
      <c r="N313" s="34">
        <f t="shared" si="109"/>
        <v>1</v>
      </c>
      <c r="O313" s="34">
        <f t="shared" si="89"/>
        <v>0</v>
      </c>
      <c r="P313" s="34">
        <f t="shared" si="112"/>
        <v>0</v>
      </c>
      <c r="Q313" s="34">
        <f>IF(N313=0,0,COUNTIF($N$4:N313,1))</f>
        <v>207</v>
      </c>
      <c r="R313" s="34">
        <f>IF(O313=0,0,COUNTIF($O$4:O313,1))</f>
        <v>0</v>
      </c>
      <c r="S313" s="35">
        <f t="shared" si="90"/>
        <v>1</v>
      </c>
      <c r="U313" s="36">
        <f t="shared" ca="1" si="99"/>
        <v>6240.498496956312</v>
      </c>
      <c r="V313" s="36">
        <f t="shared" ca="1" si="100"/>
        <v>10000</v>
      </c>
      <c r="W313" s="20">
        <f t="shared" ca="1" si="87"/>
        <v>28</v>
      </c>
      <c r="X313" s="20">
        <f t="shared" ca="1" si="88"/>
        <v>50</v>
      </c>
    </row>
    <row r="314" spans="1:24" ht="18" customHeight="1" x14ac:dyDescent="0.3">
      <c r="A314" s="29">
        <v>51</v>
      </c>
      <c r="B314" s="30" t="s">
        <v>238</v>
      </c>
      <c r="C314" s="31" cm="1">
        <f t="array" ref="C314">IF(B314="",0,IF(COUNT(D314:K314)=0,0,IF(L314&lt;5,SUM(D314:K314),SUM(SMALL(D314:K314,{1;2;3;4;5}))+(M314/10))))</f>
        <v>253</v>
      </c>
      <c r="D314" s="32">
        <v>62</v>
      </c>
      <c r="E314" s="32">
        <v>61</v>
      </c>
      <c r="F314" s="32">
        <v>64</v>
      </c>
      <c r="G314" s="32">
        <v>66</v>
      </c>
      <c r="H314" s="32"/>
      <c r="I314" s="32"/>
      <c r="J314" s="32"/>
      <c r="K314" s="32"/>
      <c r="L314" s="33">
        <f t="shared" si="111"/>
        <v>4</v>
      </c>
      <c r="N314" s="34">
        <f t="shared" si="109"/>
        <v>1</v>
      </c>
      <c r="O314" s="34">
        <f t="shared" si="89"/>
        <v>0</v>
      </c>
      <c r="P314" s="34">
        <f t="shared" si="112"/>
        <v>0</v>
      </c>
      <c r="Q314" s="34">
        <f>IF(N314=0,0,COUNTIF($N$4:N314,1))</f>
        <v>208</v>
      </c>
      <c r="R314" s="34">
        <f>IF(O314=0,0,COUNTIF($O$4:O314,1))</f>
        <v>0</v>
      </c>
      <c r="S314" s="35">
        <f t="shared" si="90"/>
        <v>1</v>
      </c>
      <c r="U314" s="36">
        <f t="shared" ca="1" si="99"/>
        <v>6253.3548368307356</v>
      </c>
      <c r="V314" s="36">
        <f t="shared" ca="1" si="100"/>
        <v>10000</v>
      </c>
      <c r="W314" s="20">
        <f t="shared" ca="1" si="87"/>
        <v>87</v>
      </c>
      <c r="X314" s="20">
        <f t="shared" ca="1" si="88"/>
        <v>50</v>
      </c>
    </row>
    <row r="315" spans="1:24" ht="18" customHeight="1" thickBot="1" x14ac:dyDescent="0.35">
      <c r="A315" s="29">
        <v>51</v>
      </c>
      <c r="B315" s="45" t="s">
        <v>239</v>
      </c>
      <c r="C315" s="46" cm="1">
        <f t="array" ref="C315">IF(B315="",0,IF(COUNT(D315:K315)=0,0,IF(L315&lt;5,SUM(D315:K315),SUM(SMALL(D315:K315,{1;2;3;4;5}))+(M315/10))))</f>
        <v>252</v>
      </c>
      <c r="D315" s="38">
        <v>62</v>
      </c>
      <c r="E315" s="38">
        <v>64</v>
      </c>
      <c r="F315" s="38">
        <v>64</v>
      </c>
      <c r="G315" s="38">
        <v>62</v>
      </c>
      <c r="H315" s="38"/>
      <c r="I315" s="38"/>
      <c r="J315" s="38"/>
      <c r="K315" s="38"/>
      <c r="L315" s="33">
        <f t="shared" ref="L315:L328" si="113">MIN(COUNT(D315:K315),6)</f>
        <v>4</v>
      </c>
      <c r="N315" s="34">
        <f t="shared" si="109"/>
        <v>1</v>
      </c>
      <c r="O315" s="34">
        <f t="shared" si="89"/>
        <v>0</v>
      </c>
      <c r="P315" s="34">
        <f t="shared" si="112"/>
        <v>0</v>
      </c>
      <c r="Q315" s="34">
        <f>IF(N315=0,0,COUNTIF($N$4:N315,1))</f>
        <v>209</v>
      </c>
      <c r="R315" s="34">
        <f>IF(O315=0,0,COUNTIF($O$4:O315,1))</f>
        <v>0</v>
      </c>
      <c r="S315" s="35">
        <f t="shared" si="90"/>
        <v>1</v>
      </c>
      <c r="U315" s="36">
        <f t="shared" ca="1" si="99"/>
        <v>6252.5439904155301</v>
      </c>
      <c r="V315" s="36">
        <f t="shared" ca="1" si="100"/>
        <v>10000</v>
      </c>
      <c r="W315" s="20">
        <f t="shared" ca="1" si="87"/>
        <v>82</v>
      </c>
      <c r="X315" s="20">
        <f t="shared" ca="1" si="88"/>
        <v>50</v>
      </c>
    </row>
    <row r="316" spans="1:24" ht="18" customHeight="1" thickTop="1" thickBot="1" x14ac:dyDescent="0.35">
      <c r="A316" s="39" t="str">
        <f>"Lið "&amp;A315</f>
        <v>Lið 51</v>
      </c>
      <c r="B316" s="40" t="str">
        <f>IF(B311="","",LEFT(B311,1))&amp;IF(B312="","",LEFT(B312,1))&amp;IF(B313="","",LEFT(B313,1))&amp;IF(B314="","",LEFT(B314,1))&amp;IF(B315="","",LEFT(B315,1))</f>
        <v>GGJNY</v>
      </c>
      <c r="C316" s="41" cm="1">
        <f t="array" ref="C316">IF(B316="",0,IF(COUNT(D316:K316)=0,0,IF(L316&lt;5,SUM(D316:K316),SUM(SMALL(D316:K316,{1;2;3;4;5}))+(M316/10))))</f>
        <v>467</v>
      </c>
      <c r="D316" s="42">
        <v>113</v>
      </c>
      <c r="E316" s="42">
        <v>116</v>
      </c>
      <c r="F316" s="42">
        <v>122</v>
      </c>
      <c r="G316" s="42">
        <v>116</v>
      </c>
      <c r="H316" s="42"/>
      <c r="I316" s="42"/>
      <c r="J316" s="42"/>
      <c r="K316" s="42"/>
      <c r="L316" s="33">
        <f t="shared" ref="L316" si="114">MIN(COUNT(D316:K316),5)</f>
        <v>4</v>
      </c>
      <c r="N316" s="34">
        <f t="shared" si="109"/>
        <v>0</v>
      </c>
      <c r="O316" s="34">
        <f t="shared" si="89"/>
        <v>1</v>
      </c>
      <c r="P316" s="34">
        <f t="shared" si="112"/>
        <v>51</v>
      </c>
      <c r="Q316" s="34">
        <f>IF(N316=0,0,COUNTIF($N$4:N316,1))</f>
        <v>0</v>
      </c>
      <c r="R316" s="34">
        <f>IF(O316=0,0,COUNTIF($O$4:O316,1))</f>
        <v>48</v>
      </c>
      <c r="S316" s="35">
        <f t="shared" si="90"/>
        <v>1</v>
      </c>
      <c r="U316" s="36">
        <f t="shared" ca="1" si="99"/>
        <v>10000</v>
      </c>
      <c r="V316" s="36">
        <f t="shared" ca="1" si="100"/>
        <v>6467.319262012501</v>
      </c>
      <c r="W316" s="20">
        <f t="shared" ca="1" si="87"/>
        <v>212</v>
      </c>
      <c r="X316" s="20">
        <f t="shared" ca="1" si="88"/>
        <v>16</v>
      </c>
    </row>
    <row r="317" spans="1:24" ht="18" customHeight="1" thickTop="1" x14ac:dyDescent="0.3">
      <c r="A317" s="43">
        <v>52</v>
      </c>
      <c r="B317" s="30" t="s">
        <v>240</v>
      </c>
      <c r="C317" s="31" cm="1">
        <f t="array" ref="C317">IF(B317="",0,IF(COUNT(D317:K317)=0,0,IF(L317&lt;5,SUM(D317:K317)+0.0001,SUM(SMALL(D317:K317,{1;2;3;4;5}))+(M317/10))))</f>
        <v>69.000100000000003</v>
      </c>
      <c r="D317" s="32"/>
      <c r="E317" s="32">
        <v>69</v>
      </c>
      <c r="F317" s="32"/>
      <c r="G317" s="32"/>
      <c r="H317" s="32"/>
      <c r="I317" s="32"/>
      <c r="J317" s="32"/>
      <c r="K317" s="32"/>
      <c r="L317" s="33">
        <f t="shared" si="113"/>
        <v>1</v>
      </c>
      <c r="N317" s="34">
        <f t="shared" si="109"/>
        <v>1</v>
      </c>
      <c r="O317" s="34">
        <f t="shared" si="89"/>
        <v>0</v>
      </c>
      <c r="P317" s="34">
        <f t="shared" si="112"/>
        <v>0</v>
      </c>
      <c r="Q317" s="34">
        <f>IF(N317=0,0,COUNTIF($N$4:N317,1))</f>
        <v>210</v>
      </c>
      <c r="R317" s="34">
        <f>IF(O317=0,0,COUNTIF($O$4:O317,1))</f>
        <v>0</v>
      </c>
      <c r="S317" s="35">
        <f t="shared" si="90"/>
        <v>1</v>
      </c>
      <c r="U317" s="36">
        <f t="shared" ca="1" si="99"/>
        <v>9069.1570438570088</v>
      </c>
      <c r="V317" s="36">
        <f t="shared" ca="1" si="100"/>
        <v>10000</v>
      </c>
      <c r="W317" s="20">
        <f t="shared" ca="1" si="87"/>
        <v>211</v>
      </c>
      <c r="X317" s="20">
        <f t="shared" ca="1" si="88"/>
        <v>50</v>
      </c>
    </row>
    <row r="318" spans="1:24" ht="18" customHeight="1" thickBot="1" x14ac:dyDescent="0.35">
      <c r="A318" s="43">
        <v>52</v>
      </c>
      <c r="B318" s="30" t="s">
        <v>241</v>
      </c>
      <c r="C318" s="31" cm="1">
        <f t="array" ref="C318">IF(B318="",0,IF(COUNT(D318:K318)=0,0,IF(L318&lt;5,SUM(D318:K318)+0.0001,SUM(SMALL(D318:K318,{1;2;3;4;5}))+(M318/10))))</f>
        <v>127.0001</v>
      </c>
      <c r="D318" s="32">
        <v>62</v>
      </c>
      <c r="E318" s="32">
        <v>65</v>
      </c>
      <c r="F318" s="32"/>
      <c r="G318" s="32"/>
      <c r="H318" s="32"/>
      <c r="I318" s="32"/>
      <c r="J318" s="32"/>
      <c r="K318" s="32"/>
      <c r="L318" s="33">
        <f t="shared" si="113"/>
        <v>2</v>
      </c>
      <c r="N318" s="34">
        <f t="shared" si="109"/>
        <v>1</v>
      </c>
      <c r="O318" s="34">
        <f t="shared" si="89"/>
        <v>0</v>
      </c>
      <c r="P318" s="34">
        <f t="shared" si="112"/>
        <v>0</v>
      </c>
      <c r="Q318" s="34">
        <f>IF(N318=0,0,COUNTIF($N$4:N318,1))</f>
        <v>211</v>
      </c>
      <c r="R318" s="34">
        <f>IF(O318=0,0,COUNTIF($O$4:O318,1))</f>
        <v>0</v>
      </c>
      <c r="S318" s="35">
        <f t="shared" si="90"/>
        <v>1</v>
      </c>
      <c r="U318" s="36">
        <f t="shared" ca="1" si="99"/>
        <v>8127.5477865129524</v>
      </c>
      <c r="V318" s="36">
        <f t="shared" ca="1" si="100"/>
        <v>10000</v>
      </c>
      <c r="W318" s="20">
        <f t="shared" ca="1" si="87"/>
        <v>185</v>
      </c>
      <c r="X318" s="20">
        <f t="shared" ca="1" si="88"/>
        <v>50</v>
      </c>
    </row>
    <row r="319" spans="1:24" ht="18" hidden="1" customHeight="1" x14ac:dyDescent="0.35">
      <c r="A319" s="43">
        <v>52</v>
      </c>
      <c r="B319" s="30"/>
      <c r="C319" s="31" cm="1">
        <f t="array" ref="C319">IF(B319="",0,IF(COUNT(D319:K319)=0,0,IF(L319&lt;5,SUM(D319:K319)+0.0001,SUM(SMALL(D319:K319,{1;2;3;4;5}))+(M319/10))))</f>
        <v>0</v>
      </c>
      <c r="D319" s="32"/>
      <c r="E319" s="32"/>
      <c r="F319" s="32"/>
      <c r="G319" s="32"/>
      <c r="H319" s="32"/>
      <c r="I319" s="32"/>
      <c r="J319" s="32"/>
      <c r="K319" s="32"/>
      <c r="L319" s="33">
        <f t="shared" si="113"/>
        <v>0</v>
      </c>
      <c r="N319" s="34">
        <f t="shared" si="109"/>
        <v>0</v>
      </c>
      <c r="O319" s="34">
        <f t="shared" si="89"/>
        <v>0</v>
      </c>
      <c r="P319" s="34">
        <f t="shared" si="112"/>
        <v>0</v>
      </c>
      <c r="Q319" s="34">
        <f>IF(N319=0,0,COUNTIF($N$4:N319,1))</f>
        <v>0</v>
      </c>
      <c r="R319" s="34">
        <f>IF(O319=0,0,COUNTIF($O$4:O319,1))</f>
        <v>0</v>
      </c>
      <c r="S319" s="35">
        <f t="shared" si="90"/>
        <v>0</v>
      </c>
      <c r="U319" s="36">
        <f t="shared" ca="1" si="99"/>
        <v>10000</v>
      </c>
      <c r="V319" s="36">
        <f t="shared" ca="1" si="100"/>
        <v>10000</v>
      </c>
      <c r="W319" s="20">
        <f t="shared" ca="1" si="87"/>
        <v>212</v>
      </c>
      <c r="X319" s="20">
        <f t="shared" ca="1" si="88"/>
        <v>50</v>
      </c>
    </row>
    <row r="320" spans="1:24" ht="18" hidden="1" customHeight="1" x14ac:dyDescent="0.35">
      <c r="A320" s="43">
        <v>52</v>
      </c>
      <c r="B320" s="30"/>
      <c r="C320" s="31" cm="1">
        <f t="array" ref="C320">IF(B320="",0,IF(COUNT(D320:K320)=0,0,IF(L320&lt;5,SUM(D320:K320)+0.0001,SUM(SMALL(D320:K320,{1;2;3;4;5}))+(M320/10))))</f>
        <v>0</v>
      </c>
      <c r="D320" s="32"/>
      <c r="E320" s="32"/>
      <c r="F320" s="32"/>
      <c r="G320" s="32"/>
      <c r="H320" s="32"/>
      <c r="I320" s="32"/>
      <c r="J320" s="32"/>
      <c r="K320" s="32"/>
      <c r="L320" s="33">
        <f t="shared" si="113"/>
        <v>0</v>
      </c>
      <c r="N320" s="34">
        <f t="shared" si="109"/>
        <v>0</v>
      </c>
      <c r="O320" s="34">
        <f t="shared" si="89"/>
        <v>0</v>
      </c>
      <c r="P320" s="34">
        <f t="shared" si="112"/>
        <v>0</v>
      </c>
      <c r="Q320" s="34">
        <f>IF(N320=0,0,COUNTIF($N$4:N320,1))</f>
        <v>0</v>
      </c>
      <c r="R320" s="34">
        <f>IF(O320=0,0,COUNTIF($O$4:O320,1))</f>
        <v>0</v>
      </c>
      <c r="S320" s="35">
        <f t="shared" si="90"/>
        <v>0</v>
      </c>
      <c r="U320" s="36">
        <f t="shared" ca="1" si="99"/>
        <v>10000</v>
      </c>
      <c r="V320" s="36">
        <f t="shared" ca="1" si="100"/>
        <v>10000</v>
      </c>
      <c r="W320" s="20">
        <f t="shared" ca="1" si="87"/>
        <v>212</v>
      </c>
      <c r="X320" s="20">
        <f t="shared" ca="1" si="88"/>
        <v>50</v>
      </c>
    </row>
    <row r="321" spans="1:24" ht="18" hidden="1" customHeight="1" thickBot="1" x14ac:dyDescent="0.35">
      <c r="A321" s="43">
        <v>52</v>
      </c>
      <c r="B321" s="45"/>
      <c r="C321" s="46" cm="1">
        <f t="array" ref="C321">IF(B321="",0,IF(COUNT(D321:K321)=0,0,IF(L321&lt;5,SUM(D321:K321)+0.0001,SUM(SMALL(D321:K321,{1;2;3;4;5}))+(M321/10))))</f>
        <v>0</v>
      </c>
      <c r="D321" s="38"/>
      <c r="E321" s="38"/>
      <c r="F321" s="38"/>
      <c r="G321" s="38"/>
      <c r="H321" s="38"/>
      <c r="I321" s="38"/>
      <c r="J321" s="38"/>
      <c r="K321" s="38"/>
      <c r="L321" s="33">
        <f t="shared" si="113"/>
        <v>0</v>
      </c>
      <c r="N321" s="34">
        <f t="shared" si="109"/>
        <v>0</v>
      </c>
      <c r="O321" s="34">
        <f t="shared" si="89"/>
        <v>0</v>
      </c>
      <c r="P321" s="34">
        <f t="shared" si="112"/>
        <v>0</v>
      </c>
      <c r="Q321" s="34">
        <f>IF(N321=0,0,COUNTIF($N$4:N321,1))</f>
        <v>0</v>
      </c>
      <c r="R321" s="34">
        <f>IF(O321=0,0,COUNTIF($O$4:O321,1))</f>
        <v>0</v>
      </c>
      <c r="S321" s="35">
        <f t="shared" si="90"/>
        <v>0</v>
      </c>
      <c r="U321" s="36">
        <f t="shared" ca="1" si="99"/>
        <v>10000</v>
      </c>
      <c r="V321" s="36">
        <f t="shared" ca="1" si="100"/>
        <v>10000</v>
      </c>
      <c r="W321" s="20">
        <f t="shared" ca="1" si="87"/>
        <v>212</v>
      </c>
      <c r="X321" s="20">
        <f t="shared" ca="1" si="88"/>
        <v>50</v>
      </c>
    </row>
    <row r="322" spans="1:24" ht="18" customHeight="1" thickTop="1" thickBot="1" x14ac:dyDescent="0.35">
      <c r="A322" s="39" t="str">
        <f>"Lið "&amp;A321</f>
        <v>Lið 52</v>
      </c>
      <c r="B322" s="40" t="str">
        <f>IF(B317="","",LEFT(B317,1))&amp;IF(B318="","",LEFT(B318,1))&amp;IF(B319="","",LEFT(B319,1))&amp;IF(B320="","",LEFT(B320,1))&amp;IF(B321="","",LEFT(B321,1))</f>
        <v>KS</v>
      </c>
      <c r="C322" s="41" cm="1">
        <f t="array" ref="C322">IF(B322="",0,IF(COUNT(D322:K322)=0,0,IF(L322&lt;5,SUM(D322:K322)+0.0001,SUM(SMALL(D322:K322,{1;2;3;4;5}))+(M322/10))))</f>
        <v>134.0001</v>
      </c>
      <c r="D322" s="42"/>
      <c r="E322" s="42">
        <v>134</v>
      </c>
      <c r="F322" s="42"/>
      <c r="G322" s="42"/>
      <c r="H322" s="42"/>
      <c r="I322" s="42"/>
      <c r="J322" s="42"/>
      <c r="K322" s="42"/>
      <c r="L322" s="33">
        <f t="shared" si="113"/>
        <v>1</v>
      </c>
      <c r="N322" s="34">
        <f t="shared" si="109"/>
        <v>0</v>
      </c>
      <c r="O322" s="34">
        <f t="shared" si="89"/>
        <v>1</v>
      </c>
      <c r="P322" s="34">
        <f t="shared" si="112"/>
        <v>52</v>
      </c>
      <c r="Q322" s="34">
        <f>IF(N322=0,0,COUNTIF($N$4:N322,1))</f>
        <v>0</v>
      </c>
      <c r="R322" s="34">
        <f>IF(O322=0,0,COUNTIF($O$4:O322,1))</f>
        <v>49</v>
      </c>
      <c r="S322" s="35">
        <f t="shared" si="90"/>
        <v>1</v>
      </c>
      <c r="U322" s="36">
        <f t="shared" ca="1" si="99"/>
        <v>10000</v>
      </c>
      <c r="V322" s="36">
        <f t="shared" ca="1" si="100"/>
        <v>9134.8518325384575</v>
      </c>
      <c r="W322" s="20">
        <f t="shared" ca="1" si="87"/>
        <v>212</v>
      </c>
      <c r="X322" s="20">
        <f t="shared" ca="1" si="88"/>
        <v>49</v>
      </c>
    </row>
    <row r="323" spans="1:24" ht="18" hidden="1" customHeight="1" thickTop="1" x14ac:dyDescent="0.3">
      <c r="A323" s="29">
        <v>53</v>
      </c>
      <c r="B323" s="30"/>
      <c r="C323" s="31" cm="1">
        <f t="array" ref="C323">IF(B323="",0,IF(COUNT(D323:K323)=0,0,IF(L323&lt;5,SUM(D323:K323)+0.0001,SUM(SMALL(D323:K323,{1;2;3;4;5}))+(M323/10))))</f>
        <v>0</v>
      </c>
      <c r="D323" s="32"/>
      <c r="E323" s="32"/>
      <c r="F323" s="32"/>
      <c r="G323" s="32"/>
      <c r="H323" s="32"/>
      <c r="I323" s="32"/>
      <c r="J323" s="32"/>
      <c r="K323" s="32"/>
      <c r="L323" s="33">
        <f t="shared" si="113"/>
        <v>0</v>
      </c>
      <c r="N323" s="34">
        <f t="shared" si="109"/>
        <v>0</v>
      </c>
      <c r="O323" s="34">
        <f t="shared" si="89"/>
        <v>0</v>
      </c>
      <c r="P323" s="34">
        <f t="shared" si="112"/>
        <v>0</v>
      </c>
      <c r="Q323" s="34">
        <f>IF(N323=0,0,COUNTIF($N$4:N323,1))</f>
        <v>0</v>
      </c>
      <c r="R323" s="34">
        <f>IF(O323=0,0,COUNTIF($O$4:O323,1))</f>
        <v>0</v>
      </c>
      <c r="S323" s="35">
        <f t="shared" si="90"/>
        <v>0</v>
      </c>
      <c r="U323" s="36">
        <f t="shared" ca="1" si="99"/>
        <v>10000</v>
      </c>
      <c r="V323" s="36">
        <f t="shared" ca="1" si="100"/>
        <v>10000</v>
      </c>
      <c r="W323" s="20">
        <f t="shared" ca="1" si="87"/>
        <v>212</v>
      </c>
      <c r="X323" s="20">
        <f t="shared" ca="1" si="88"/>
        <v>50</v>
      </c>
    </row>
    <row r="324" spans="1:24" ht="18" hidden="1" customHeight="1" x14ac:dyDescent="0.3">
      <c r="A324" s="29">
        <v>53</v>
      </c>
      <c r="B324" s="30"/>
      <c r="C324" s="31" cm="1">
        <f t="array" ref="C324">IF(B324="",0,IF(COUNT(D324:K324)=0,0,IF(L324&lt;5,SUM(D324:K324)+0.0001,SUM(SMALL(D324:K324,{1;2;3;4;5}))+(M324/10))))</f>
        <v>0</v>
      </c>
      <c r="D324" s="32"/>
      <c r="E324" s="32"/>
      <c r="F324" s="32"/>
      <c r="G324" s="32"/>
      <c r="H324" s="32"/>
      <c r="I324" s="32"/>
      <c r="J324" s="32"/>
      <c r="K324" s="32"/>
      <c r="L324" s="33">
        <f t="shared" si="113"/>
        <v>0</v>
      </c>
      <c r="N324" s="34">
        <f t="shared" si="109"/>
        <v>0</v>
      </c>
      <c r="O324" s="34">
        <f t="shared" si="89"/>
        <v>0</v>
      </c>
      <c r="P324" s="34">
        <f t="shared" si="112"/>
        <v>0</v>
      </c>
      <c r="Q324" s="34">
        <f>IF(N324=0,0,COUNTIF($N$4:N324,1))</f>
        <v>0</v>
      </c>
      <c r="R324" s="34">
        <f>IF(O324=0,0,COUNTIF($O$4:O324,1))</f>
        <v>0</v>
      </c>
      <c r="S324" s="35">
        <f t="shared" si="90"/>
        <v>0</v>
      </c>
      <c r="U324" s="36">
        <f t="shared" ca="1" si="99"/>
        <v>10000</v>
      </c>
      <c r="V324" s="36">
        <f t="shared" ca="1" si="100"/>
        <v>10000</v>
      </c>
      <c r="W324" s="20">
        <f t="shared" ref="W324:W388" ca="1" si="115">_xlfn.RANK.EQ(U324,$U$4:$U$430,1)</f>
        <v>212</v>
      </c>
      <c r="X324" s="20">
        <f t="shared" ref="X324:X389" ca="1" si="116">_xlfn.RANK.EQ(V324,$V$4:$V$430,1)</f>
        <v>50</v>
      </c>
    </row>
    <row r="325" spans="1:24" ht="18" hidden="1" customHeight="1" x14ac:dyDescent="0.3">
      <c r="A325" s="29">
        <v>53</v>
      </c>
      <c r="B325" s="30"/>
      <c r="C325" s="31" cm="1">
        <f t="array" ref="C325">IF(B325="",0,IF(COUNT(D325:K325)=0,0,IF(L325&lt;5,SUM(D325:K325)+0.0001,SUM(SMALL(D325:K325,{1;2;3;4;5}))+(M325/10))))</f>
        <v>0</v>
      </c>
      <c r="D325" s="32"/>
      <c r="E325" s="32"/>
      <c r="F325" s="32"/>
      <c r="G325" s="32"/>
      <c r="H325" s="32"/>
      <c r="I325" s="32"/>
      <c r="J325" s="32"/>
      <c r="K325" s="32"/>
      <c r="L325" s="33">
        <f t="shared" si="113"/>
        <v>0</v>
      </c>
      <c r="N325" s="34">
        <f t="shared" si="109"/>
        <v>0</v>
      </c>
      <c r="O325" s="34">
        <f t="shared" si="89"/>
        <v>0</v>
      </c>
      <c r="P325" s="34">
        <f t="shared" si="112"/>
        <v>0</v>
      </c>
      <c r="Q325" s="34">
        <f>IF(N325=0,0,COUNTIF($N$4:N325,1))</f>
        <v>0</v>
      </c>
      <c r="R325" s="34">
        <f>IF(O325=0,0,COUNTIF($O$4:O325,1))</f>
        <v>0</v>
      </c>
      <c r="S325" s="35">
        <f t="shared" si="90"/>
        <v>0</v>
      </c>
      <c r="U325" s="36">
        <f t="shared" ca="1" si="99"/>
        <v>10000</v>
      </c>
      <c r="V325" s="36">
        <f t="shared" ca="1" si="100"/>
        <v>10000</v>
      </c>
      <c r="W325" s="20">
        <f t="shared" ca="1" si="115"/>
        <v>212</v>
      </c>
      <c r="X325" s="20">
        <f t="shared" ca="1" si="116"/>
        <v>50</v>
      </c>
    </row>
    <row r="326" spans="1:24" ht="18" hidden="1" customHeight="1" x14ac:dyDescent="0.3">
      <c r="A326" s="29">
        <v>53</v>
      </c>
      <c r="B326" s="30"/>
      <c r="C326" s="31" cm="1">
        <f t="array" ref="C326">IF(B326="",0,IF(COUNT(D326:K326)=0,0,IF(L326&lt;5,SUM(D326:K326)+0.0001,SUM(SMALL(D326:K326,{1;2;3;4;5}))+(M326/10))))</f>
        <v>0</v>
      </c>
      <c r="D326" s="32"/>
      <c r="E326" s="32"/>
      <c r="F326" s="32"/>
      <c r="G326" s="32"/>
      <c r="H326" s="32"/>
      <c r="I326" s="32"/>
      <c r="J326" s="32"/>
      <c r="K326" s="32"/>
      <c r="L326" s="33">
        <f t="shared" si="113"/>
        <v>0</v>
      </c>
      <c r="N326" s="34">
        <f t="shared" si="109"/>
        <v>0</v>
      </c>
      <c r="O326" s="34">
        <f t="shared" ref="O326:O389" si="117">IF(AND(ISTEXT(A326),S326=1,C326&gt;100),1,0)</f>
        <v>0</v>
      </c>
      <c r="P326" s="34">
        <f t="shared" si="112"/>
        <v>0</v>
      </c>
      <c r="Q326" s="34">
        <f>IF(N326=0,0,COUNTIF($N$4:N326,1))</f>
        <v>0</v>
      </c>
      <c r="R326" s="34">
        <f>IF(O326=0,0,COUNTIF($O$4:O326,1))</f>
        <v>0</v>
      </c>
      <c r="S326" s="35">
        <f t="shared" si="90"/>
        <v>0</v>
      </c>
      <c r="U326" s="36">
        <f t="shared" ca="1" si="99"/>
        <v>10000</v>
      </c>
      <c r="V326" s="36">
        <f t="shared" ca="1" si="100"/>
        <v>10000</v>
      </c>
      <c r="W326" s="20">
        <f t="shared" ca="1" si="115"/>
        <v>212</v>
      </c>
      <c r="X326" s="20">
        <f t="shared" ca="1" si="116"/>
        <v>50</v>
      </c>
    </row>
    <row r="327" spans="1:24" ht="18" hidden="1" customHeight="1" thickBot="1" x14ac:dyDescent="0.3">
      <c r="A327" s="29">
        <v>53</v>
      </c>
      <c r="B327" s="45"/>
      <c r="C327" s="46" cm="1">
        <f t="array" ref="C327">IF(B327="",0,IF(COUNT(D327:K327)=0,0,IF(L327&lt;5,SUM(D327:K327)+0.0001,SUM(SMALL(D327:K327,{1;2;3;4;5}))+(M327/10))))</f>
        <v>0</v>
      </c>
      <c r="D327" s="38"/>
      <c r="E327" s="38"/>
      <c r="F327" s="38"/>
      <c r="G327" s="38"/>
      <c r="H327" s="38"/>
      <c r="I327" s="38"/>
      <c r="J327" s="38"/>
      <c r="K327" s="38"/>
      <c r="L327" s="33">
        <f t="shared" si="113"/>
        <v>0</v>
      </c>
      <c r="N327" s="34">
        <f t="shared" si="109"/>
        <v>0</v>
      </c>
      <c r="O327" s="34">
        <f t="shared" si="117"/>
        <v>0</v>
      </c>
      <c r="P327" s="34">
        <f t="shared" si="112"/>
        <v>0</v>
      </c>
      <c r="Q327" s="34">
        <f>IF(N327=0,0,COUNTIF($N$4:N327,1))</f>
        <v>0</v>
      </c>
      <c r="R327" s="34">
        <f>IF(O327=0,0,COUNTIF($O$4:O327,1))</f>
        <v>0</v>
      </c>
      <c r="S327" s="35">
        <f t="shared" si="90"/>
        <v>0</v>
      </c>
      <c r="U327" s="36">
        <f t="shared" ca="1" si="99"/>
        <v>10000</v>
      </c>
      <c r="V327" s="36">
        <f t="shared" ca="1" si="100"/>
        <v>10000</v>
      </c>
      <c r="W327" s="20">
        <f t="shared" ca="1" si="115"/>
        <v>212</v>
      </c>
      <c r="X327" s="20">
        <f t="shared" ca="1" si="116"/>
        <v>50</v>
      </c>
    </row>
    <row r="328" spans="1:24" ht="18" hidden="1" customHeight="1" thickTop="1" thickBot="1" x14ac:dyDescent="0.35">
      <c r="A328" s="39" t="str">
        <f>"Lið "&amp;A327</f>
        <v>Lið 53</v>
      </c>
      <c r="B328" s="40" t="str">
        <f>IF(B323="","",LEFT(B323,1))&amp;IF(B324="","",LEFT(B324,1))&amp;IF(B325="","",LEFT(B325,1))&amp;IF(B326="","",LEFT(B326,1))&amp;IF(B327="","",LEFT(B327,1))</f>
        <v/>
      </c>
      <c r="C328" s="41" cm="1">
        <f t="array" ref="C328">IF(B328="",0,IF(COUNT(D328:K328)=0,0,IF(L328&lt;5,SUM(D328:K328)+0.0001,SUM(SMALL(D328:K328,{1;2;3;4;5}))+(M328/10))))</f>
        <v>0</v>
      </c>
      <c r="D328" s="42"/>
      <c r="E328" s="42"/>
      <c r="F328" s="42"/>
      <c r="G328" s="42"/>
      <c r="H328" s="42"/>
      <c r="I328" s="42"/>
      <c r="J328" s="42"/>
      <c r="K328" s="42"/>
      <c r="L328" s="33">
        <f t="shared" si="113"/>
        <v>0</v>
      </c>
      <c r="N328" s="34">
        <f t="shared" si="109"/>
        <v>0</v>
      </c>
      <c r="O328" s="34">
        <f t="shared" si="117"/>
        <v>0</v>
      </c>
      <c r="P328" s="34">
        <f t="shared" si="112"/>
        <v>0</v>
      </c>
      <c r="Q328" s="34">
        <f>IF(N328=0,0,COUNTIF($N$4:N328,1))</f>
        <v>0</v>
      </c>
      <c r="R328" s="34">
        <f>IF(O328=0,0,COUNTIF($O$4:O328,1))</f>
        <v>0</v>
      </c>
      <c r="S328" s="35">
        <f t="shared" si="90"/>
        <v>0</v>
      </c>
      <c r="U328" s="36">
        <f t="shared" ca="1" si="99"/>
        <v>10000</v>
      </c>
      <c r="V328" s="36">
        <f t="shared" ca="1" si="100"/>
        <v>10000</v>
      </c>
      <c r="W328" s="20">
        <f t="shared" ca="1" si="115"/>
        <v>212</v>
      </c>
      <c r="X328" s="20">
        <f t="shared" ca="1" si="116"/>
        <v>50</v>
      </c>
    </row>
    <row r="329" spans="1:24" ht="18" hidden="1" customHeight="1" thickTop="1" x14ac:dyDescent="0.3">
      <c r="A329" s="43">
        <v>54</v>
      </c>
      <c r="B329" s="30"/>
      <c r="C329" s="31" cm="1">
        <f t="array" ref="C329">IF(B329="",0,IF(COUNT(D329:K329)=0,0,IF(L329&lt;5,SUM(D329:K329)+0.0001,SUM(SMALL(D329:K329,{1;2;3;4;5}))+(M329/10))))</f>
        <v>0</v>
      </c>
      <c r="D329" s="32"/>
      <c r="E329" s="32"/>
      <c r="F329" s="32"/>
      <c r="G329" s="32"/>
      <c r="H329" s="32"/>
      <c r="I329" s="32"/>
      <c r="J329" s="32"/>
      <c r="K329" s="32"/>
      <c r="L329" s="33">
        <f>MIN(COUNT(D329:K329),5)</f>
        <v>0</v>
      </c>
      <c r="N329" s="34">
        <f t="shared" si="109"/>
        <v>0</v>
      </c>
      <c r="O329" s="34">
        <f t="shared" si="117"/>
        <v>0</v>
      </c>
      <c r="P329" s="34">
        <f t="shared" si="112"/>
        <v>0</v>
      </c>
      <c r="Q329" s="34">
        <f>IF(N329=0,0,COUNTIF($N$4:N329,1))</f>
        <v>0</v>
      </c>
      <c r="R329" s="34">
        <f>IF(O329=0,0,COUNTIF($O$4:O329,1))</f>
        <v>0</v>
      </c>
      <c r="S329" s="35">
        <f t="shared" si="90"/>
        <v>0</v>
      </c>
      <c r="U329" s="36">
        <f t="shared" ca="1" si="99"/>
        <v>10000</v>
      </c>
      <c r="V329" s="36">
        <f t="shared" ca="1" si="100"/>
        <v>10000</v>
      </c>
      <c r="W329" s="20">
        <f t="shared" ca="1" si="115"/>
        <v>212</v>
      </c>
      <c r="X329" s="20">
        <f t="shared" ca="1" si="116"/>
        <v>50</v>
      </c>
    </row>
    <row r="330" spans="1:24" ht="18" hidden="1" customHeight="1" x14ac:dyDescent="0.3">
      <c r="A330" s="43">
        <v>54</v>
      </c>
      <c r="B330" s="30"/>
      <c r="C330" s="31" cm="1">
        <f t="array" ref="C330">IF(B330="",0,IF(COUNT(D330:K330)=0,0,IF(L330&lt;5,SUM(D330:K330)+0.0001,SUM(SMALL(D330:K330,{1;2;3;4;5}))+(M330/10))))</f>
        <v>0</v>
      </c>
      <c r="D330" s="32"/>
      <c r="E330" s="32"/>
      <c r="F330" s="32"/>
      <c r="G330" s="32"/>
      <c r="H330" s="32"/>
      <c r="I330" s="32"/>
      <c r="J330" s="32"/>
      <c r="K330" s="32"/>
      <c r="L330" s="33">
        <f>MIN(COUNT(D330:K330),5)</f>
        <v>0</v>
      </c>
      <c r="N330" s="34">
        <f t="shared" si="109"/>
        <v>0</v>
      </c>
      <c r="O330" s="34">
        <f t="shared" si="117"/>
        <v>0</v>
      </c>
      <c r="P330" s="34">
        <f t="shared" si="112"/>
        <v>0</v>
      </c>
      <c r="Q330" s="34">
        <f>IF(N330=0,0,COUNTIF($N$4:N330,1))</f>
        <v>0</v>
      </c>
      <c r="R330" s="34">
        <f>IF(O330=0,0,COUNTIF($O$4:O330,1))</f>
        <v>0</v>
      </c>
      <c r="S330" s="35">
        <f t="shared" ref="S330:S393" si="118">IF(B330="",0,1)</f>
        <v>0</v>
      </c>
      <c r="U330" s="36">
        <f t="shared" ca="1" si="99"/>
        <v>10000</v>
      </c>
      <c r="V330" s="36">
        <f t="shared" ca="1" si="100"/>
        <v>10000</v>
      </c>
      <c r="W330" s="20">
        <f t="shared" ca="1" si="115"/>
        <v>212</v>
      </c>
      <c r="X330" s="20">
        <f t="shared" ca="1" si="116"/>
        <v>50</v>
      </c>
    </row>
    <row r="331" spans="1:24" ht="18" hidden="1" customHeight="1" x14ac:dyDescent="0.3">
      <c r="A331" s="43">
        <v>54</v>
      </c>
      <c r="B331" s="45"/>
      <c r="C331" s="31" cm="1">
        <f t="array" ref="C331">IF(B331="",0,IF(COUNT(D331:K331)=0,0,IF(L331&lt;5,SUM(D331:K331)+0.0001,SUM(SMALL(D331:K331,{1;2;3;4;5}))+(M331/10))))</f>
        <v>0</v>
      </c>
      <c r="D331" s="32"/>
      <c r="E331" s="32"/>
      <c r="F331" s="32"/>
      <c r="G331" s="32"/>
      <c r="H331" s="32"/>
      <c r="I331" s="32"/>
      <c r="J331" s="32"/>
      <c r="K331" s="32"/>
      <c r="L331" s="33">
        <f>MIN(COUNT(D331:K331),5)</f>
        <v>0</v>
      </c>
      <c r="N331" s="34">
        <f t="shared" si="109"/>
        <v>0</v>
      </c>
      <c r="O331" s="34">
        <f t="shared" si="117"/>
        <v>0</v>
      </c>
      <c r="P331" s="34">
        <f t="shared" si="112"/>
        <v>0</v>
      </c>
      <c r="Q331" s="34">
        <f>IF(N331=0,0,COUNTIF($N$4:N331,1))</f>
        <v>0</v>
      </c>
      <c r="R331" s="34">
        <f>IF(O331=0,0,COUNTIF($O$4:O331,1))</f>
        <v>0</v>
      </c>
      <c r="S331" s="35">
        <f t="shared" si="118"/>
        <v>0</v>
      </c>
      <c r="U331" s="36">
        <f t="shared" ca="1" si="99"/>
        <v>10000</v>
      </c>
      <c r="V331" s="36">
        <f t="shared" ca="1" si="100"/>
        <v>10000</v>
      </c>
      <c r="W331" s="20">
        <f t="shared" ca="1" si="115"/>
        <v>212</v>
      </c>
      <c r="X331" s="20">
        <f t="shared" ca="1" si="116"/>
        <v>50</v>
      </c>
    </row>
    <row r="332" spans="1:24" ht="18" hidden="1" customHeight="1" x14ac:dyDescent="0.3">
      <c r="A332" s="43">
        <v>54</v>
      </c>
      <c r="B332" s="30"/>
      <c r="C332" s="31" cm="1">
        <f t="array" ref="C332">IF(B332="",0,IF(COUNT(D332:K332)=0,0,IF(L332&lt;5,SUM(D332:K332)+0.0001,SUM(SMALL(D332:K332,{1;2;3;4;5}))+(M332/10))))</f>
        <v>0</v>
      </c>
      <c r="D332" s="32"/>
      <c r="E332" s="32"/>
      <c r="F332" s="32"/>
      <c r="G332" s="32"/>
      <c r="H332" s="32"/>
      <c r="I332" s="32"/>
      <c r="J332" s="32"/>
      <c r="K332" s="32"/>
      <c r="L332" s="33">
        <f>MIN(COUNT(D332:K332),5)</f>
        <v>0</v>
      </c>
      <c r="N332" s="34">
        <f t="shared" si="109"/>
        <v>0</v>
      </c>
      <c r="O332" s="34">
        <f t="shared" si="117"/>
        <v>0</v>
      </c>
      <c r="P332" s="34">
        <f t="shared" si="112"/>
        <v>0</v>
      </c>
      <c r="Q332" s="34">
        <f>IF(N332=0,0,COUNTIF($N$4:N332,1))</f>
        <v>0</v>
      </c>
      <c r="R332" s="34">
        <f>IF(O332=0,0,COUNTIF($O$4:O332,1))</f>
        <v>0</v>
      </c>
      <c r="S332" s="35">
        <f t="shared" si="118"/>
        <v>0</v>
      </c>
      <c r="U332" s="36">
        <f t="shared" ca="1" si="99"/>
        <v>10000</v>
      </c>
      <c r="V332" s="36">
        <f t="shared" ca="1" si="100"/>
        <v>10000</v>
      </c>
      <c r="W332" s="20">
        <f t="shared" ca="1" si="115"/>
        <v>212</v>
      </c>
      <c r="X332" s="20">
        <f t="shared" ca="1" si="116"/>
        <v>50</v>
      </c>
    </row>
    <row r="333" spans="1:24" ht="18" hidden="1" customHeight="1" thickBot="1" x14ac:dyDescent="0.3">
      <c r="A333" s="44">
        <v>54</v>
      </c>
      <c r="B333" s="30"/>
      <c r="C333" s="31" cm="1">
        <f t="array" ref="C333">IF(B333="",0,IF(COUNT(D333:K333)=0,0,IF(L333&lt;5,SUM(D333:K333)+0.0001,SUM(SMALL(D333:K333,{1;2;3;4;5}))+(M333/10))))</f>
        <v>0</v>
      </c>
      <c r="D333" s="32"/>
      <c r="E333" s="38"/>
      <c r="F333" s="38"/>
      <c r="G333" s="38"/>
      <c r="H333" s="38"/>
      <c r="I333" s="38"/>
      <c r="J333" s="38"/>
      <c r="K333" s="38"/>
      <c r="L333" s="33">
        <f>MIN(COUNT(D333:K333),6)</f>
        <v>0</v>
      </c>
      <c r="N333" s="34">
        <f t="shared" si="109"/>
        <v>0</v>
      </c>
      <c r="O333" s="34">
        <f t="shared" si="117"/>
        <v>0</v>
      </c>
      <c r="P333" s="34">
        <f t="shared" si="112"/>
        <v>0</v>
      </c>
      <c r="Q333" s="34">
        <f>IF(N333=0,0,COUNTIF($N$4:N333,1))</f>
        <v>0</v>
      </c>
      <c r="R333" s="34">
        <f>IF(O333=0,0,COUNTIF($O$4:O333,1))</f>
        <v>0</v>
      </c>
      <c r="S333" s="35">
        <f t="shared" si="118"/>
        <v>0</v>
      </c>
      <c r="U333" s="36">
        <f t="shared" ca="1" si="99"/>
        <v>10000</v>
      </c>
      <c r="V333" s="36">
        <f t="shared" ca="1" si="100"/>
        <v>10000</v>
      </c>
      <c r="W333" s="20">
        <f t="shared" ca="1" si="115"/>
        <v>212</v>
      </c>
      <c r="X333" s="20">
        <f t="shared" ca="1" si="116"/>
        <v>50</v>
      </c>
    </row>
    <row r="334" spans="1:24" ht="18" hidden="1" customHeight="1" thickTop="1" thickBot="1" x14ac:dyDescent="0.35">
      <c r="A334" s="39" t="str">
        <f>"Lið "&amp;A333</f>
        <v>Lið 54</v>
      </c>
      <c r="B334" s="40" t="str">
        <f>IF(B329="","",LEFT(B329,1))&amp;IF(B330="","",LEFT(B330,1))&amp;IF(B331="","",LEFT(B331,1))&amp;IF(B332="","",LEFT(B332,1))&amp;IF(B333="","",LEFT(B333,1))</f>
        <v/>
      </c>
      <c r="C334" s="41" cm="1">
        <f t="array" ref="C334">IF(B334="",0,IF(COUNT(D334:K334)=0,0,IF(L334&lt;5,SUM(D334:K334)+0.0001,SUM(SMALL(D334:K334,{1;2;3;4;5}))+(M334/10))))</f>
        <v>0</v>
      </c>
      <c r="D334" s="42"/>
      <c r="E334" s="42"/>
      <c r="F334" s="42"/>
      <c r="G334" s="42"/>
      <c r="H334" s="42"/>
      <c r="I334" s="42"/>
      <c r="J334" s="42"/>
      <c r="K334" s="42"/>
      <c r="L334" s="33">
        <f>MIN(COUNT(D334:K334),5)</f>
        <v>0</v>
      </c>
      <c r="N334" s="34">
        <f t="shared" si="109"/>
        <v>0</v>
      </c>
      <c r="O334" s="34">
        <f t="shared" si="117"/>
        <v>0</v>
      </c>
      <c r="P334" s="34">
        <f t="shared" si="112"/>
        <v>0</v>
      </c>
      <c r="Q334" s="34">
        <f>IF(N334=0,0,COUNTIF($N$4:N334,1))</f>
        <v>0</v>
      </c>
      <c r="R334" s="34">
        <f>IF(O334=0,0,COUNTIF($O$4:O334,1))</f>
        <v>0</v>
      </c>
      <c r="S334" s="35">
        <f t="shared" si="118"/>
        <v>0</v>
      </c>
      <c r="U334" s="36">
        <f t="shared" ca="1" si="99"/>
        <v>10000</v>
      </c>
      <c r="V334" s="36">
        <f t="shared" ca="1" si="100"/>
        <v>10000</v>
      </c>
      <c r="W334" s="20">
        <f t="shared" ca="1" si="115"/>
        <v>212</v>
      </c>
      <c r="X334" s="20">
        <f t="shared" ca="1" si="116"/>
        <v>50</v>
      </c>
    </row>
    <row r="335" spans="1:24" ht="18" hidden="1" customHeight="1" thickTop="1" x14ac:dyDescent="0.3">
      <c r="A335" s="43">
        <f>A329+1</f>
        <v>55</v>
      </c>
      <c r="B335" s="30"/>
      <c r="C335" s="31" cm="1">
        <f t="array" ref="C335">IF(B335="",0,IF(COUNT(D335:K335)=0,0,IF(L335&lt;5,SUM(D335:K335)+0.0001,SUM(SMALL(D335:K335,{1;2;3;4;5}))+(M335/10))))</f>
        <v>0</v>
      </c>
      <c r="D335" s="32"/>
      <c r="E335" s="32"/>
      <c r="F335" s="32"/>
      <c r="G335" s="32"/>
      <c r="H335" s="32"/>
      <c r="I335" s="32"/>
      <c r="J335" s="32"/>
      <c r="K335" s="32"/>
      <c r="L335" s="33">
        <f t="shared" ref="L335:L382" si="119">MIN(COUNT(D335:K335),6)</f>
        <v>0</v>
      </c>
      <c r="N335" s="34">
        <f t="shared" si="109"/>
        <v>0</v>
      </c>
      <c r="O335" s="34">
        <f t="shared" si="117"/>
        <v>0</v>
      </c>
      <c r="P335" s="34">
        <f t="shared" si="112"/>
        <v>0</v>
      </c>
      <c r="Q335" s="34">
        <f>IF(N335=0,0,COUNTIF($N$4:N335,1))</f>
        <v>0</v>
      </c>
      <c r="R335" s="34">
        <f>IF(O335=0,0,COUNTIF($O$4:O335,1))</f>
        <v>0</v>
      </c>
      <c r="S335" s="35">
        <f t="shared" si="118"/>
        <v>0</v>
      </c>
      <c r="U335" s="36">
        <f t="shared" ca="1" si="99"/>
        <v>10000</v>
      </c>
      <c r="V335" s="36">
        <f t="shared" ca="1" si="100"/>
        <v>10000</v>
      </c>
      <c r="W335" s="20">
        <f t="shared" ca="1" si="115"/>
        <v>212</v>
      </c>
      <c r="X335" s="20">
        <f t="shared" ca="1" si="116"/>
        <v>50</v>
      </c>
    </row>
    <row r="336" spans="1:24" ht="18" hidden="1" customHeight="1" x14ac:dyDescent="0.3">
      <c r="A336" s="29">
        <f>A335</f>
        <v>55</v>
      </c>
      <c r="B336" s="30"/>
      <c r="C336" s="31" cm="1">
        <f t="array" ref="C336">IF(B336="",0,IF(COUNT(D336:K336)=0,0,IF(L336&lt;5,SUM(D336:K336)+0.0001,SUM(SMALL(D336:K336,{1;2;3;4;5}))+(M336/10))))</f>
        <v>0</v>
      </c>
      <c r="D336" s="32"/>
      <c r="E336" s="32"/>
      <c r="F336" s="32"/>
      <c r="G336" s="32"/>
      <c r="H336" s="32"/>
      <c r="I336" s="32"/>
      <c r="J336" s="32"/>
      <c r="K336" s="32"/>
      <c r="L336" s="33">
        <f t="shared" si="119"/>
        <v>0</v>
      </c>
      <c r="N336" s="34">
        <f t="shared" si="109"/>
        <v>0</v>
      </c>
      <c r="O336" s="34">
        <f t="shared" si="117"/>
        <v>0</v>
      </c>
      <c r="P336" s="34">
        <f t="shared" si="112"/>
        <v>0</v>
      </c>
      <c r="Q336" s="34">
        <f>IF(N336=0,0,COUNTIF($N$4:N336,1))</f>
        <v>0</v>
      </c>
      <c r="R336" s="34">
        <f>IF(O336=0,0,COUNTIF($O$4:O336,1))</f>
        <v>0</v>
      </c>
      <c r="S336" s="35">
        <f t="shared" si="118"/>
        <v>0</v>
      </c>
      <c r="U336" s="36">
        <f t="shared" ca="1" si="99"/>
        <v>10000</v>
      </c>
      <c r="V336" s="36">
        <f t="shared" ca="1" si="100"/>
        <v>10000</v>
      </c>
      <c r="W336" s="20">
        <f t="shared" ca="1" si="115"/>
        <v>212</v>
      </c>
      <c r="X336" s="20">
        <f t="shared" ca="1" si="116"/>
        <v>50</v>
      </c>
    </row>
    <row r="337" spans="1:24" ht="18" hidden="1" customHeight="1" x14ac:dyDescent="0.3">
      <c r="A337" s="29">
        <f t="shared" ref="A337:A339" si="120">A336</f>
        <v>55</v>
      </c>
      <c r="B337" s="30"/>
      <c r="C337" s="31" cm="1">
        <f t="array" ref="C337">IF(B337="",0,IF(COUNT(D337:K337)=0,0,IF(L337&lt;5,SUM(D337:K337)+0.0001,SUM(SMALL(D337:K337,{1;2;3;4;5}))+(M337/10))))</f>
        <v>0</v>
      </c>
      <c r="D337" s="32"/>
      <c r="E337" s="32"/>
      <c r="F337" s="32"/>
      <c r="G337" s="32"/>
      <c r="H337" s="32"/>
      <c r="I337" s="32"/>
      <c r="J337" s="32"/>
      <c r="K337" s="32"/>
      <c r="L337" s="33">
        <f t="shared" si="119"/>
        <v>0</v>
      </c>
      <c r="N337" s="34">
        <f t="shared" si="109"/>
        <v>0</v>
      </c>
      <c r="O337" s="34">
        <f t="shared" si="117"/>
        <v>0</v>
      </c>
      <c r="P337" s="34">
        <f t="shared" si="112"/>
        <v>0</v>
      </c>
      <c r="Q337" s="34">
        <f>IF(N337=0,0,COUNTIF($N$4:N337,1))</f>
        <v>0</v>
      </c>
      <c r="R337" s="34">
        <f>IF(O337=0,0,COUNTIF($O$4:O337,1))</f>
        <v>0</v>
      </c>
      <c r="S337" s="35">
        <f t="shared" si="118"/>
        <v>0</v>
      </c>
      <c r="U337" s="36">
        <f t="shared" ca="1" si="99"/>
        <v>10000</v>
      </c>
      <c r="V337" s="36">
        <f t="shared" ca="1" si="100"/>
        <v>10000</v>
      </c>
      <c r="W337" s="20">
        <f t="shared" ca="1" si="115"/>
        <v>212</v>
      </c>
      <c r="X337" s="20">
        <f t="shared" ca="1" si="116"/>
        <v>50</v>
      </c>
    </row>
    <row r="338" spans="1:24" ht="18" hidden="1" customHeight="1" x14ac:dyDescent="0.3">
      <c r="A338" s="29">
        <f t="shared" si="120"/>
        <v>55</v>
      </c>
      <c r="B338" s="30"/>
      <c r="C338" s="31" cm="1">
        <f t="array" ref="C338">IF(B338="",0,IF(COUNT(D338:K338)=0,0,IF(L338&lt;5,SUM(D338:K338)+0.0001,SUM(SMALL(D338:K338,{1;2;3;4;5}))+(M338/10))))</f>
        <v>0</v>
      </c>
      <c r="D338" s="32"/>
      <c r="E338" s="32"/>
      <c r="F338" s="32"/>
      <c r="G338" s="32"/>
      <c r="H338" s="32"/>
      <c r="I338" s="32"/>
      <c r="J338" s="32"/>
      <c r="K338" s="32"/>
      <c r="L338" s="33">
        <f t="shared" si="119"/>
        <v>0</v>
      </c>
      <c r="N338" s="34">
        <f t="shared" si="109"/>
        <v>0</v>
      </c>
      <c r="O338" s="34">
        <f t="shared" si="117"/>
        <v>0</v>
      </c>
      <c r="P338" s="34">
        <f t="shared" si="112"/>
        <v>0</v>
      </c>
      <c r="Q338" s="34">
        <f>IF(N338=0,0,COUNTIF($N$4:N338,1))</f>
        <v>0</v>
      </c>
      <c r="R338" s="34">
        <f>IF(O338=0,0,COUNTIF($O$4:O338,1))</f>
        <v>0</v>
      </c>
      <c r="S338" s="35">
        <f t="shared" si="118"/>
        <v>0</v>
      </c>
      <c r="U338" s="36">
        <f t="shared" ca="1" si="99"/>
        <v>10000</v>
      </c>
      <c r="V338" s="36">
        <f t="shared" ca="1" si="100"/>
        <v>10000</v>
      </c>
      <c r="W338" s="20">
        <f t="shared" ca="1" si="115"/>
        <v>212</v>
      </c>
      <c r="X338" s="20">
        <f t="shared" ca="1" si="116"/>
        <v>50</v>
      </c>
    </row>
    <row r="339" spans="1:24" ht="18" hidden="1" customHeight="1" thickBot="1" x14ac:dyDescent="0.3">
      <c r="A339" s="29">
        <f t="shared" si="120"/>
        <v>55</v>
      </c>
      <c r="B339" s="45"/>
      <c r="C339" s="46" cm="1">
        <f t="array" ref="C339">IF(B339="",0,IF(COUNT(D339:K339)=0,0,IF(L339&lt;5,SUM(D339:K339)+0.0001,SUM(SMALL(D339:K339,{1;2;3;4;5}))+(M339/10))))</f>
        <v>0</v>
      </c>
      <c r="D339" s="38"/>
      <c r="E339" s="38"/>
      <c r="F339" s="38"/>
      <c r="G339" s="38"/>
      <c r="H339" s="38"/>
      <c r="I339" s="38"/>
      <c r="J339" s="38"/>
      <c r="K339" s="38"/>
      <c r="L339" s="33">
        <f t="shared" si="119"/>
        <v>0</v>
      </c>
      <c r="N339" s="34">
        <f t="shared" si="109"/>
        <v>0</v>
      </c>
      <c r="O339" s="34">
        <f t="shared" si="117"/>
        <v>0</v>
      </c>
      <c r="P339" s="34">
        <f t="shared" si="112"/>
        <v>0</v>
      </c>
      <c r="Q339" s="34">
        <f>IF(N339=0,0,COUNTIF($N$4:N339,1))</f>
        <v>0</v>
      </c>
      <c r="R339" s="34">
        <f>IF(O339=0,0,COUNTIF($O$4:O339,1))</f>
        <v>0</v>
      </c>
      <c r="S339" s="35">
        <f t="shared" si="118"/>
        <v>0</v>
      </c>
      <c r="U339" s="36">
        <f t="shared" ca="1" si="99"/>
        <v>10000</v>
      </c>
      <c r="V339" s="36">
        <f t="shared" ca="1" si="100"/>
        <v>10000</v>
      </c>
      <c r="W339" s="20">
        <f t="shared" ca="1" si="115"/>
        <v>212</v>
      </c>
      <c r="X339" s="20">
        <f t="shared" ca="1" si="116"/>
        <v>50</v>
      </c>
    </row>
    <row r="340" spans="1:24" ht="18" hidden="1" customHeight="1" thickTop="1" thickBot="1" x14ac:dyDescent="0.35">
      <c r="A340" s="39" t="str">
        <f>"Lið "&amp;A339</f>
        <v>Lið 55</v>
      </c>
      <c r="B340" s="40" t="str">
        <f>IF(B335="","",LEFT(B335,1))&amp;IF(B336="","",LEFT(B336,1))&amp;IF(B337="","",LEFT(B337,1))&amp;IF(B338="","",LEFT(B338,1))&amp;IF(B339="","",LEFT(B339,1))</f>
        <v/>
      </c>
      <c r="C340" s="41" cm="1">
        <f t="array" ref="C340">IF(B340="",0,IF(COUNT(D340:K340)=0,0,IF(L340&lt;5,SUM(D340:K340)+0.0001,SUM(SMALL(D340:K340,{1;2;3;4;5}))+(M340/10))))</f>
        <v>0</v>
      </c>
      <c r="D340" s="42"/>
      <c r="E340" s="42"/>
      <c r="F340" s="42"/>
      <c r="G340" s="42"/>
      <c r="H340" s="42"/>
      <c r="I340" s="42"/>
      <c r="J340" s="42"/>
      <c r="K340" s="42"/>
      <c r="L340" s="33">
        <f t="shared" si="119"/>
        <v>0</v>
      </c>
      <c r="N340" s="34">
        <f t="shared" si="109"/>
        <v>0</v>
      </c>
      <c r="O340" s="34">
        <f t="shared" si="117"/>
        <v>0</v>
      </c>
      <c r="P340" s="34">
        <f t="shared" si="112"/>
        <v>0</v>
      </c>
      <c r="Q340" s="34">
        <f>IF(N340=0,0,COUNTIF($N$4:N340,1))</f>
        <v>0</v>
      </c>
      <c r="R340" s="34">
        <f>IF(O340=0,0,COUNTIF($O$4:O340,1))</f>
        <v>0</v>
      </c>
      <c r="S340" s="35">
        <f t="shared" si="118"/>
        <v>0</v>
      </c>
      <c r="U340" s="36">
        <f t="shared" ca="1" si="99"/>
        <v>10000</v>
      </c>
      <c r="V340" s="36">
        <f t="shared" ca="1" si="100"/>
        <v>10000</v>
      </c>
      <c r="W340" s="20">
        <f t="shared" ca="1" si="115"/>
        <v>212</v>
      </c>
      <c r="X340" s="20">
        <f t="shared" ca="1" si="116"/>
        <v>50</v>
      </c>
    </row>
    <row r="341" spans="1:24" ht="18" hidden="1" customHeight="1" thickTop="1" x14ac:dyDescent="0.3">
      <c r="A341" s="43">
        <f>A335+1</f>
        <v>56</v>
      </c>
      <c r="B341" s="30"/>
      <c r="C341" s="31" cm="1">
        <f t="array" ref="C341">IF(B341="",0,IF(COUNT(D341:K341)=0,0,IF(L341&lt;5,SUM(D341:K341)+0.0001,SUM(SMALL(D341:K341,{1;2;3;4;5}))+(M341/10))))</f>
        <v>0</v>
      </c>
      <c r="D341" s="32"/>
      <c r="E341" s="32"/>
      <c r="F341" s="32"/>
      <c r="G341" s="32"/>
      <c r="H341" s="32"/>
      <c r="I341" s="32"/>
      <c r="J341" s="32"/>
      <c r="K341" s="32"/>
      <c r="L341" s="33">
        <f t="shared" si="119"/>
        <v>0</v>
      </c>
      <c r="N341" s="34">
        <f t="shared" si="109"/>
        <v>0</v>
      </c>
      <c r="O341" s="34">
        <f t="shared" si="117"/>
        <v>0</v>
      </c>
      <c r="P341" s="34">
        <f t="shared" si="112"/>
        <v>0</v>
      </c>
      <c r="Q341" s="34">
        <f>IF(N341=0,0,COUNTIF($N$4:N341,1))</f>
        <v>0</v>
      </c>
      <c r="R341" s="34">
        <f>IF(O341=0,0,COUNTIF($O$4:O341,1))</f>
        <v>0</v>
      </c>
      <c r="S341" s="35">
        <f t="shared" si="118"/>
        <v>0</v>
      </c>
      <c r="U341" s="36">
        <f t="shared" ref="U341:U404" ca="1" si="121">IF(AND(ISNUMBER(A341),L341&gt;0,N341=1,S341=1),10000-(L341*1000)+C341+RAND(),10000)</f>
        <v>10000</v>
      </c>
      <c r="V341" s="36">
        <f t="shared" ref="V341:V404" ca="1" si="122">IF($O341=1,10000-($L341*1000)+$C341+RAND(),10000)</f>
        <v>10000</v>
      </c>
      <c r="W341" s="20">
        <f t="shared" ca="1" si="115"/>
        <v>212</v>
      </c>
      <c r="X341" s="20">
        <f t="shared" ca="1" si="116"/>
        <v>50</v>
      </c>
    </row>
    <row r="342" spans="1:24" ht="18" hidden="1" customHeight="1" x14ac:dyDescent="0.3">
      <c r="A342" s="29">
        <f>A341</f>
        <v>56</v>
      </c>
      <c r="B342" s="30"/>
      <c r="C342" s="31" cm="1">
        <f t="array" ref="C342">IF(B342="",0,IF(COUNT(D342:K342)=0,0,IF(L342&lt;5,SUM(D342:K342)+0.0001,SUM(SMALL(D342:K342,{1;2;3;4;5}))+(M342/10))))</f>
        <v>0</v>
      </c>
      <c r="D342" s="32"/>
      <c r="E342" s="32"/>
      <c r="F342" s="32"/>
      <c r="G342" s="32"/>
      <c r="H342" s="32"/>
      <c r="I342" s="32"/>
      <c r="J342" s="32"/>
      <c r="K342" s="32"/>
      <c r="L342" s="33">
        <f t="shared" si="119"/>
        <v>0</v>
      </c>
      <c r="N342" s="34">
        <f t="shared" si="109"/>
        <v>0</v>
      </c>
      <c r="O342" s="34">
        <f t="shared" si="117"/>
        <v>0</v>
      </c>
      <c r="P342" s="34">
        <f t="shared" si="112"/>
        <v>0</v>
      </c>
      <c r="Q342" s="34">
        <f>IF(N342=0,0,COUNTIF($N$4:N342,1))</f>
        <v>0</v>
      </c>
      <c r="R342" s="34">
        <f>IF(O342=0,0,COUNTIF($O$4:O342,1))</f>
        <v>0</v>
      </c>
      <c r="S342" s="35">
        <f t="shared" si="118"/>
        <v>0</v>
      </c>
      <c r="U342" s="36">
        <f t="shared" ca="1" si="121"/>
        <v>10000</v>
      </c>
      <c r="V342" s="36">
        <f t="shared" ca="1" si="122"/>
        <v>10000</v>
      </c>
      <c r="W342" s="20">
        <f t="shared" ca="1" si="115"/>
        <v>212</v>
      </c>
      <c r="X342" s="20">
        <f t="shared" ca="1" si="116"/>
        <v>50</v>
      </c>
    </row>
    <row r="343" spans="1:24" ht="18" hidden="1" customHeight="1" x14ac:dyDescent="0.3">
      <c r="A343" s="29">
        <f t="shared" ref="A343:A345" si="123">A342</f>
        <v>56</v>
      </c>
      <c r="B343" s="30"/>
      <c r="C343" s="31" cm="1">
        <f t="array" ref="C343">IF(B343="",0,IF(COUNT(D343:K343)=0,0,IF(L343&lt;5,SUM(D343:K343)+0.0001,SUM(SMALL(D343:K343,{1;2;3;4;5}))+(M343/10))))</f>
        <v>0</v>
      </c>
      <c r="D343" s="32"/>
      <c r="E343" s="32"/>
      <c r="F343" s="32"/>
      <c r="G343" s="32"/>
      <c r="H343" s="32"/>
      <c r="I343" s="32"/>
      <c r="J343" s="32"/>
      <c r="K343" s="32"/>
      <c r="L343" s="33">
        <f t="shared" si="119"/>
        <v>0</v>
      </c>
      <c r="N343" s="34">
        <f t="shared" si="109"/>
        <v>0</v>
      </c>
      <c r="O343" s="34">
        <f t="shared" si="117"/>
        <v>0</v>
      </c>
      <c r="P343" s="34">
        <f t="shared" si="112"/>
        <v>0</v>
      </c>
      <c r="Q343" s="34">
        <f>IF(N343=0,0,COUNTIF($N$4:N343,1))</f>
        <v>0</v>
      </c>
      <c r="R343" s="34">
        <f>IF(O343=0,0,COUNTIF($O$4:O343,1))</f>
        <v>0</v>
      </c>
      <c r="S343" s="35">
        <f t="shared" si="118"/>
        <v>0</v>
      </c>
      <c r="U343" s="36">
        <f t="shared" ca="1" si="121"/>
        <v>10000</v>
      </c>
      <c r="V343" s="36">
        <f t="shared" ca="1" si="122"/>
        <v>10000</v>
      </c>
      <c r="W343" s="20">
        <f t="shared" ca="1" si="115"/>
        <v>212</v>
      </c>
      <c r="X343" s="20">
        <f t="shared" ca="1" si="116"/>
        <v>50</v>
      </c>
    </row>
    <row r="344" spans="1:24" ht="18" hidden="1" customHeight="1" x14ac:dyDescent="0.3">
      <c r="A344" s="29">
        <f t="shared" si="123"/>
        <v>56</v>
      </c>
      <c r="B344" s="30"/>
      <c r="C344" s="31" cm="1">
        <f t="array" ref="C344">IF(B344="",0,IF(COUNT(D344:K344)=0,0,IF(L344&lt;5,SUM(D344:K344)+0.0001,SUM(SMALL(D344:K344,{1;2;3;4;5}))+(M344/10))))</f>
        <v>0</v>
      </c>
      <c r="D344" s="32"/>
      <c r="E344" s="32"/>
      <c r="F344" s="32"/>
      <c r="G344" s="32"/>
      <c r="H344" s="32"/>
      <c r="I344" s="32"/>
      <c r="J344" s="32"/>
      <c r="K344" s="32"/>
      <c r="L344" s="33">
        <f t="shared" si="119"/>
        <v>0</v>
      </c>
      <c r="N344" s="34">
        <f t="shared" si="109"/>
        <v>0</v>
      </c>
      <c r="O344" s="34">
        <f t="shared" si="117"/>
        <v>0</v>
      </c>
      <c r="P344" s="34">
        <f t="shared" si="112"/>
        <v>0</v>
      </c>
      <c r="Q344" s="34">
        <f>IF(N344=0,0,COUNTIF($N$4:N344,1))</f>
        <v>0</v>
      </c>
      <c r="R344" s="34">
        <f>IF(O344=0,0,COUNTIF($O$4:O344,1))</f>
        <v>0</v>
      </c>
      <c r="S344" s="35">
        <f t="shared" si="118"/>
        <v>0</v>
      </c>
      <c r="U344" s="36">
        <f t="shared" ca="1" si="121"/>
        <v>10000</v>
      </c>
      <c r="V344" s="36">
        <f t="shared" ca="1" si="122"/>
        <v>10000</v>
      </c>
      <c r="W344" s="20">
        <f t="shared" ca="1" si="115"/>
        <v>212</v>
      </c>
      <c r="X344" s="20">
        <f t="shared" ca="1" si="116"/>
        <v>50</v>
      </c>
    </row>
    <row r="345" spans="1:24" ht="18" hidden="1" customHeight="1" thickBot="1" x14ac:dyDescent="0.3">
      <c r="A345" s="29">
        <f t="shared" si="123"/>
        <v>56</v>
      </c>
      <c r="B345" s="45"/>
      <c r="C345" s="46" cm="1">
        <f t="array" ref="C345">IF(B345="",0,IF(COUNT(D345:K345)=0,0,IF(L345&lt;5,SUM(D345:K345)+0.0001,SUM(SMALL(D345:K345,{1;2;3;4;5}))+(M345/10))))</f>
        <v>0</v>
      </c>
      <c r="D345" s="38"/>
      <c r="E345" s="38"/>
      <c r="F345" s="38"/>
      <c r="G345" s="38"/>
      <c r="H345" s="38"/>
      <c r="I345" s="38"/>
      <c r="J345" s="38"/>
      <c r="K345" s="38"/>
      <c r="L345" s="33">
        <f t="shared" si="119"/>
        <v>0</v>
      </c>
      <c r="N345" s="34">
        <f t="shared" si="109"/>
        <v>0</v>
      </c>
      <c r="O345" s="34">
        <f t="shared" si="117"/>
        <v>0</v>
      </c>
      <c r="P345" s="34">
        <f t="shared" si="112"/>
        <v>0</v>
      </c>
      <c r="Q345" s="34">
        <f>IF(N345=0,0,COUNTIF($N$4:N345,1))</f>
        <v>0</v>
      </c>
      <c r="R345" s="34">
        <f>IF(O345=0,0,COUNTIF($O$4:O345,1))</f>
        <v>0</v>
      </c>
      <c r="S345" s="35">
        <f t="shared" si="118"/>
        <v>0</v>
      </c>
      <c r="U345" s="36">
        <f t="shared" ca="1" si="121"/>
        <v>10000</v>
      </c>
      <c r="V345" s="36">
        <f t="shared" ca="1" si="122"/>
        <v>10000</v>
      </c>
      <c r="W345" s="20">
        <f t="shared" ca="1" si="115"/>
        <v>212</v>
      </c>
      <c r="X345" s="20">
        <f t="shared" ca="1" si="116"/>
        <v>50</v>
      </c>
    </row>
    <row r="346" spans="1:24" ht="18" hidden="1" customHeight="1" thickTop="1" thickBot="1" x14ac:dyDescent="0.35">
      <c r="A346" s="39" t="str">
        <f>"Lið "&amp;A345</f>
        <v>Lið 56</v>
      </c>
      <c r="B346" s="40" t="str">
        <f>IF(B341="","",LEFT(B341,1))&amp;IF(B342="","",LEFT(B342,1))&amp;IF(B343="","",LEFT(B343,1))&amp;IF(B344="","",LEFT(B344,1))&amp;IF(B345="","",LEFT(B345,1))</f>
        <v/>
      </c>
      <c r="C346" s="41" cm="1">
        <f t="array" ref="C346">IF(B346="",0,IF(COUNT(D346:K346)=0,0,IF(L346&lt;5,SUM(D346:K346)+0.0001,SUM(SMALL(D346:K346,{1;2;3;4;5}))+(M346/10))))</f>
        <v>0</v>
      </c>
      <c r="D346" s="42"/>
      <c r="E346" s="42"/>
      <c r="F346" s="42"/>
      <c r="G346" s="42"/>
      <c r="H346" s="42"/>
      <c r="I346" s="42"/>
      <c r="J346" s="42"/>
      <c r="K346" s="42"/>
      <c r="L346" s="33">
        <f t="shared" si="119"/>
        <v>0</v>
      </c>
      <c r="N346" s="34">
        <f t="shared" si="109"/>
        <v>0</v>
      </c>
      <c r="O346" s="34">
        <f t="shared" si="117"/>
        <v>0</v>
      </c>
      <c r="P346" s="34">
        <f t="shared" si="112"/>
        <v>0</v>
      </c>
      <c r="Q346" s="34">
        <f>IF(N346=0,0,COUNTIF($N$4:N346,1))</f>
        <v>0</v>
      </c>
      <c r="R346" s="34">
        <f>IF(O346=0,0,COUNTIF($O$4:O346,1))</f>
        <v>0</v>
      </c>
      <c r="S346" s="35">
        <f t="shared" si="118"/>
        <v>0</v>
      </c>
      <c r="U346" s="36">
        <f t="shared" ca="1" si="121"/>
        <v>10000</v>
      </c>
      <c r="V346" s="36">
        <f t="shared" ca="1" si="122"/>
        <v>10000</v>
      </c>
      <c r="W346" s="20">
        <f t="shared" ca="1" si="115"/>
        <v>212</v>
      </c>
      <c r="X346" s="20">
        <f t="shared" ca="1" si="116"/>
        <v>50</v>
      </c>
    </row>
    <row r="347" spans="1:24" ht="18" hidden="1" customHeight="1" collapsed="1" thickTop="1" x14ac:dyDescent="0.3">
      <c r="A347" s="43">
        <f>A341+1</f>
        <v>57</v>
      </c>
      <c r="B347" s="30"/>
      <c r="C347" s="31" cm="1">
        <f t="array" ref="C347">IF(B347="",0,IF(COUNT(D347:K347)=0,0,IF(L347&lt;5,SUM(D347:K347)+0.0001,SUM(SMALL(D347:K347,{1;2;3;4;5}))+(M347/10))))</f>
        <v>0</v>
      </c>
      <c r="D347" s="32"/>
      <c r="E347" s="32"/>
      <c r="F347" s="32"/>
      <c r="G347" s="32"/>
      <c r="H347" s="32"/>
      <c r="I347" s="32"/>
      <c r="J347" s="32"/>
      <c r="K347" s="32"/>
      <c r="L347" s="33">
        <f t="shared" si="119"/>
        <v>0</v>
      </c>
      <c r="N347" s="34">
        <f t="shared" si="109"/>
        <v>0</v>
      </c>
      <c r="O347" s="34">
        <f t="shared" si="117"/>
        <v>0</v>
      </c>
      <c r="P347" s="34">
        <f t="shared" si="112"/>
        <v>0</v>
      </c>
      <c r="Q347" s="34">
        <f>IF(N347=0,0,COUNTIF($N$4:N347,1))</f>
        <v>0</v>
      </c>
      <c r="R347" s="34">
        <f>IF(O347=0,0,COUNTIF($O$4:O347,1))</f>
        <v>0</v>
      </c>
      <c r="S347" s="35">
        <f t="shared" si="118"/>
        <v>0</v>
      </c>
      <c r="U347" s="36">
        <f t="shared" ca="1" si="121"/>
        <v>10000</v>
      </c>
      <c r="V347" s="36">
        <f t="shared" ca="1" si="122"/>
        <v>10000</v>
      </c>
      <c r="W347" s="20">
        <f t="shared" ca="1" si="115"/>
        <v>212</v>
      </c>
      <c r="X347" s="20">
        <f t="shared" ca="1" si="116"/>
        <v>50</v>
      </c>
    </row>
    <row r="348" spans="1:24" ht="18" hidden="1" customHeight="1" x14ac:dyDescent="0.3">
      <c r="A348" s="29">
        <f>A347</f>
        <v>57</v>
      </c>
      <c r="B348" s="30"/>
      <c r="C348" s="31" cm="1">
        <f t="array" ref="C348">IF(B348="",0,IF(COUNT(D348:K348)=0,0,IF(L348&lt;5,SUM(D348:K348)+0.0001,SUM(SMALL(D348:K348,{1;2;3;4;5}))+(M348/10))))</f>
        <v>0</v>
      </c>
      <c r="D348" s="32"/>
      <c r="E348" s="32"/>
      <c r="F348" s="32"/>
      <c r="G348" s="32"/>
      <c r="H348" s="32"/>
      <c r="I348" s="32"/>
      <c r="J348" s="32"/>
      <c r="K348" s="32"/>
      <c r="L348" s="33">
        <f t="shared" si="119"/>
        <v>0</v>
      </c>
      <c r="N348" s="34">
        <f t="shared" si="109"/>
        <v>0</v>
      </c>
      <c r="O348" s="34">
        <f t="shared" si="117"/>
        <v>0</v>
      </c>
      <c r="P348" s="34">
        <f t="shared" si="112"/>
        <v>0</v>
      </c>
      <c r="Q348" s="34">
        <f>IF(N348=0,0,COUNTIF($N$4:N348,1))</f>
        <v>0</v>
      </c>
      <c r="R348" s="34">
        <f>IF(O348=0,0,COUNTIF($O$4:O348,1))</f>
        <v>0</v>
      </c>
      <c r="S348" s="35">
        <f t="shared" si="118"/>
        <v>0</v>
      </c>
      <c r="U348" s="36">
        <f t="shared" ca="1" si="121"/>
        <v>10000</v>
      </c>
      <c r="V348" s="36">
        <f t="shared" ca="1" si="122"/>
        <v>10000</v>
      </c>
      <c r="W348" s="20">
        <f t="shared" ca="1" si="115"/>
        <v>212</v>
      </c>
      <c r="X348" s="20">
        <f t="shared" ca="1" si="116"/>
        <v>50</v>
      </c>
    </row>
    <row r="349" spans="1:24" ht="18" hidden="1" customHeight="1" x14ac:dyDescent="0.3">
      <c r="A349" s="29">
        <f t="shared" ref="A349:A351" si="124">A348</f>
        <v>57</v>
      </c>
      <c r="B349" s="30"/>
      <c r="C349" s="31" cm="1">
        <f t="array" ref="C349">IF(B349="",0,IF(COUNT(D349:K349)=0,0,IF(L349&lt;5,SUM(D349:K349)+0.0001,SUM(SMALL(D349:K349,{1;2;3;4;5}))+(M349/10))))</f>
        <v>0</v>
      </c>
      <c r="D349" s="32"/>
      <c r="E349" s="32"/>
      <c r="F349" s="32"/>
      <c r="G349" s="32"/>
      <c r="H349" s="32"/>
      <c r="I349" s="32"/>
      <c r="J349" s="32"/>
      <c r="K349" s="32"/>
      <c r="L349" s="33">
        <f t="shared" si="119"/>
        <v>0</v>
      </c>
      <c r="N349" s="34">
        <f t="shared" si="109"/>
        <v>0</v>
      </c>
      <c r="O349" s="34">
        <f t="shared" si="117"/>
        <v>0</v>
      </c>
      <c r="P349" s="34">
        <f t="shared" si="112"/>
        <v>0</v>
      </c>
      <c r="Q349" s="34">
        <f>IF(N349=0,0,COUNTIF($N$4:N349,1))</f>
        <v>0</v>
      </c>
      <c r="R349" s="34">
        <f>IF(O349=0,0,COUNTIF($O$4:O349,1))</f>
        <v>0</v>
      </c>
      <c r="S349" s="35">
        <f t="shared" si="118"/>
        <v>0</v>
      </c>
      <c r="U349" s="36">
        <f t="shared" ca="1" si="121"/>
        <v>10000</v>
      </c>
      <c r="V349" s="36">
        <f t="shared" ca="1" si="122"/>
        <v>10000</v>
      </c>
      <c r="W349" s="20">
        <f t="shared" ca="1" si="115"/>
        <v>212</v>
      </c>
      <c r="X349" s="20">
        <f t="shared" ca="1" si="116"/>
        <v>50</v>
      </c>
    </row>
    <row r="350" spans="1:24" ht="18" hidden="1" customHeight="1" x14ac:dyDescent="0.3">
      <c r="A350" s="29">
        <f t="shared" si="124"/>
        <v>57</v>
      </c>
      <c r="B350" s="30"/>
      <c r="C350" s="31" cm="1">
        <f t="array" ref="C350">IF(B350="",0,IF(COUNT(D350:K350)=0,0,IF(L350&lt;5,SUM(D350:K350)+0.0001,SUM(SMALL(D350:K350,{1;2;3;4;5}))+(M350/10))))</f>
        <v>0</v>
      </c>
      <c r="D350" s="32"/>
      <c r="E350" s="32"/>
      <c r="F350" s="32"/>
      <c r="G350" s="32"/>
      <c r="H350" s="32"/>
      <c r="I350" s="32"/>
      <c r="J350" s="32"/>
      <c r="K350" s="32"/>
      <c r="L350" s="33">
        <f t="shared" si="119"/>
        <v>0</v>
      </c>
      <c r="N350" s="34">
        <f t="shared" si="109"/>
        <v>0</v>
      </c>
      <c r="O350" s="34">
        <f t="shared" si="117"/>
        <v>0</v>
      </c>
      <c r="P350" s="34">
        <f t="shared" si="112"/>
        <v>0</v>
      </c>
      <c r="Q350" s="34">
        <f>IF(N350=0,0,COUNTIF($N$4:N350,1))</f>
        <v>0</v>
      </c>
      <c r="R350" s="34">
        <f>IF(O350=0,0,COUNTIF($O$4:O350,1))</f>
        <v>0</v>
      </c>
      <c r="S350" s="35">
        <f t="shared" si="118"/>
        <v>0</v>
      </c>
      <c r="U350" s="36">
        <f t="shared" ca="1" si="121"/>
        <v>10000</v>
      </c>
      <c r="V350" s="36">
        <f t="shared" ca="1" si="122"/>
        <v>10000</v>
      </c>
      <c r="W350" s="20">
        <f t="shared" ca="1" si="115"/>
        <v>212</v>
      </c>
      <c r="X350" s="20">
        <f t="shared" ca="1" si="116"/>
        <v>50</v>
      </c>
    </row>
    <row r="351" spans="1:24" ht="18" hidden="1" customHeight="1" thickBot="1" x14ac:dyDescent="0.3">
      <c r="A351" s="29">
        <f t="shared" si="124"/>
        <v>57</v>
      </c>
      <c r="B351" s="45"/>
      <c r="C351" s="46" cm="1">
        <f t="array" ref="C351">IF(B351="",0,IF(COUNT(D351:K351)=0,0,IF(L351&lt;5,SUM(D351:K351)+0.0001,SUM(SMALL(D351:K351,{1;2;3;4;5}))+(M351/10))))</f>
        <v>0</v>
      </c>
      <c r="D351" s="38"/>
      <c r="E351" s="38"/>
      <c r="F351" s="38"/>
      <c r="G351" s="38"/>
      <c r="H351" s="38"/>
      <c r="I351" s="38"/>
      <c r="J351" s="38"/>
      <c r="K351" s="38"/>
      <c r="L351" s="33">
        <f t="shared" si="119"/>
        <v>0</v>
      </c>
      <c r="N351" s="34">
        <f t="shared" si="109"/>
        <v>0</v>
      </c>
      <c r="O351" s="34">
        <f t="shared" si="117"/>
        <v>0</v>
      </c>
      <c r="P351" s="34">
        <f t="shared" si="112"/>
        <v>0</v>
      </c>
      <c r="Q351" s="34">
        <f>IF(N351=0,0,COUNTIF($N$4:N351,1))</f>
        <v>0</v>
      </c>
      <c r="R351" s="34">
        <f>IF(O351=0,0,COUNTIF($O$4:O351,1))</f>
        <v>0</v>
      </c>
      <c r="S351" s="35">
        <f t="shared" si="118"/>
        <v>0</v>
      </c>
      <c r="U351" s="36">
        <f t="shared" ca="1" si="121"/>
        <v>10000</v>
      </c>
      <c r="V351" s="36">
        <f t="shared" ca="1" si="122"/>
        <v>10000</v>
      </c>
      <c r="W351" s="20">
        <f t="shared" ca="1" si="115"/>
        <v>212</v>
      </c>
      <c r="X351" s="20">
        <f t="shared" ca="1" si="116"/>
        <v>50</v>
      </c>
    </row>
    <row r="352" spans="1:24" ht="18" hidden="1" customHeight="1" thickTop="1" thickBot="1" x14ac:dyDescent="0.35">
      <c r="A352" s="39" t="str">
        <f>"Lið "&amp;A351</f>
        <v>Lið 57</v>
      </c>
      <c r="B352" s="40" t="str">
        <f>IF(B347="","",LEFT(B347,1))&amp;IF(B348="","",LEFT(B348,1))&amp;IF(B349="","",LEFT(B349,1))&amp;IF(B350="","",LEFT(B350,1))&amp;IF(B351="","",LEFT(B351,1))</f>
        <v/>
      </c>
      <c r="C352" s="41" cm="1">
        <f t="array" ref="C352">IF(B352="",0,IF(COUNT(D352:K352)=0,0,IF(L352&lt;5,SUM(D352:K352)+0.0001,SUM(SMALL(D352:K352,{1;2;3;4;5}))+(M352/10))))</f>
        <v>0</v>
      </c>
      <c r="D352" s="42"/>
      <c r="E352" s="42"/>
      <c r="F352" s="42"/>
      <c r="G352" s="42"/>
      <c r="H352" s="42"/>
      <c r="I352" s="42"/>
      <c r="J352" s="42"/>
      <c r="K352" s="42"/>
      <c r="L352" s="33">
        <f t="shared" si="119"/>
        <v>0</v>
      </c>
      <c r="N352" s="34">
        <f t="shared" si="109"/>
        <v>0</v>
      </c>
      <c r="O352" s="34">
        <f t="shared" si="117"/>
        <v>0</v>
      </c>
      <c r="P352" s="34">
        <f t="shared" si="112"/>
        <v>0</v>
      </c>
      <c r="Q352" s="34">
        <f>IF(N352=0,0,COUNTIF($N$4:N352,1))</f>
        <v>0</v>
      </c>
      <c r="R352" s="34">
        <f>IF(O352=0,0,COUNTIF($O$4:O352,1))</f>
        <v>0</v>
      </c>
      <c r="S352" s="35">
        <f t="shared" si="118"/>
        <v>0</v>
      </c>
      <c r="U352" s="36">
        <f t="shared" ca="1" si="121"/>
        <v>10000</v>
      </c>
      <c r="V352" s="36">
        <f t="shared" ca="1" si="122"/>
        <v>10000</v>
      </c>
      <c r="W352" s="20">
        <f t="shared" ca="1" si="115"/>
        <v>212</v>
      </c>
      <c r="X352" s="20">
        <f t="shared" ca="1" si="116"/>
        <v>50</v>
      </c>
    </row>
    <row r="353" spans="1:24" ht="18" hidden="1" customHeight="1" collapsed="1" thickTop="1" x14ac:dyDescent="0.3">
      <c r="A353" s="43">
        <f>A347+1</f>
        <v>58</v>
      </c>
      <c r="B353" s="30"/>
      <c r="C353" s="31" cm="1">
        <f t="array" ref="C353">IF(B353="",0,IF(COUNT(D353:K353)=0,0,IF(L353&lt;5,SUM(D353:K353)+0.0001,SUM(SMALL(D353:K353,{1;2;3;4;5}))+(M353/10))))</f>
        <v>0</v>
      </c>
      <c r="D353" s="32"/>
      <c r="E353" s="32"/>
      <c r="F353" s="32"/>
      <c r="G353" s="32"/>
      <c r="H353" s="32"/>
      <c r="I353" s="32"/>
      <c r="J353" s="32"/>
      <c r="K353" s="32"/>
      <c r="L353" s="33">
        <f t="shared" si="119"/>
        <v>0</v>
      </c>
      <c r="N353" s="34">
        <f t="shared" si="109"/>
        <v>0</v>
      </c>
      <c r="O353" s="34">
        <f t="shared" si="117"/>
        <v>0</v>
      </c>
      <c r="P353" s="34">
        <f t="shared" si="112"/>
        <v>0</v>
      </c>
      <c r="Q353" s="34">
        <f>IF(N353=0,0,COUNTIF($N$4:N353,1))</f>
        <v>0</v>
      </c>
      <c r="R353" s="34">
        <f>IF(O353=0,0,COUNTIF($O$4:O353,1))</f>
        <v>0</v>
      </c>
      <c r="S353" s="35">
        <f t="shared" si="118"/>
        <v>0</v>
      </c>
      <c r="U353" s="36">
        <f t="shared" ca="1" si="121"/>
        <v>10000</v>
      </c>
      <c r="V353" s="36">
        <f t="shared" ca="1" si="122"/>
        <v>10000</v>
      </c>
      <c r="W353" s="20">
        <f t="shared" ca="1" si="115"/>
        <v>212</v>
      </c>
      <c r="X353" s="20">
        <f t="shared" ca="1" si="116"/>
        <v>50</v>
      </c>
    </row>
    <row r="354" spans="1:24" ht="18" hidden="1" customHeight="1" x14ac:dyDescent="0.3">
      <c r="A354" s="29">
        <f>A353</f>
        <v>58</v>
      </c>
      <c r="B354" s="30"/>
      <c r="C354" s="31" cm="1">
        <f t="array" ref="C354">IF(B354="",0,IF(COUNT(D354:K354)=0,0,IF(L354&lt;5,SUM(D354:K354)+0.0001,SUM(SMALL(D354:K354,{1;2;3;4;5}))+(M354/10))))</f>
        <v>0</v>
      </c>
      <c r="D354" s="32"/>
      <c r="E354" s="32"/>
      <c r="F354" s="32"/>
      <c r="G354" s="32"/>
      <c r="H354" s="32"/>
      <c r="I354" s="32"/>
      <c r="J354" s="32"/>
      <c r="K354" s="32"/>
      <c r="L354" s="33">
        <f t="shared" si="119"/>
        <v>0</v>
      </c>
      <c r="N354" s="34">
        <f t="shared" si="109"/>
        <v>0</v>
      </c>
      <c r="O354" s="34">
        <f t="shared" si="117"/>
        <v>0</v>
      </c>
      <c r="P354" s="34">
        <f t="shared" si="112"/>
        <v>0</v>
      </c>
      <c r="Q354" s="34">
        <f>IF(N354=0,0,COUNTIF($N$4:N354,1))</f>
        <v>0</v>
      </c>
      <c r="R354" s="34">
        <f>IF(O354=0,0,COUNTIF($O$4:O354,1))</f>
        <v>0</v>
      </c>
      <c r="S354" s="35">
        <f t="shared" si="118"/>
        <v>0</v>
      </c>
      <c r="U354" s="36">
        <f t="shared" ca="1" si="121"/>
        <v>10000</v>
      </c>
      <c r="V354" s="36">
        <f t="shared" ca="1" si="122"/>
        <v>10000</v>
      </c>
      <c r="W354" s="20">
        <f t="shared" ca="1" si="115"/>
        <v>212</v>
      </c>
      <c r="X354" s="20">
        <f t="shared" ca="1" si="116"/>
        <v>50</v>
      </c>
    </row>
    <row r="355" spans="1:24" ht="18" hidden="1" customHeight="1" x14ac:dyDescent="0.3">
      <c r="A355" s="29">
        <f t="shared" ref="A355:A357" si="125">A354</f>
        <v>58</v>
      </c>
      <c r="B355" s="30"/>
      <c r="C355" s="31" cm="1">
        <f t="array" ref="C355">IF(B355="",0,IF(COUNT(D355:K355)=0,0,IF(L355&lt;5,SUM(D355:K355)+0.0001,SUM(SMALL(D355:K355,{1;2;3;4;5}))+(M355/10))))</f>
        <v>0</v>
      </c>
      <c r="D355" s="32"/>
      <c r="E355" s="32"/>
      <c r="F355" s="32"/>
      <c r="G355" s="32"/>
      <c r="H355" s="32"/>
      <c r="I355" s="32"/>
      <c r="J355" s="32"/>
      <c r="K355" s="32"/>
      <c r="L355" s="33">
        <f t="shared" si="119"/>
        <v>0</v>
      </c>
      <c r="N355" s="34">
        <f t="shared" si="109"/>
        <v>0</v>
      </c>
      <c r="O355" s="34">
        <f t="shared" si="117"/>
        <v>0</v>
      </c>
      <c r="P355" s="34">
        <f t="shared" si="112"/>
        <v>0</v>
      </c>
      <c r="Q355" s="34">
        <f>IF(N355=0,0,COUNTIF($N$4:N355,1))</f>
        <v>0</v>
      </c>
      <c r="R355" s="34">
        <f>IF(O355=0,0,COUNTIF($O$4:O355,1))</f>
        <v>0</v>
      </c>
      <c r="S355" s="35">
        <f t="shared" si="118"/>
        <v>0</v>
      </c>
      <c r="U355" s="36">
        <f t="shared" ca="1" si="121"/>
        <v>10000</v>
      </c>
      <c r="V355" s="36">
        <f t="shared" ca="1" si="122"/>
        <v>10000</v>
      </c>
      <c r="W355" s="20">
        <f t="shared" ca="1" si="115"/>
        <v>212</v>
      </c>
      <c r="X355" s="20">
        <f t="shared" ca="1" si="116"/>
        <v>50</v>
      </c>
    </row>
    <row r="356" spans="1:24" ht="18" hidden="1" customHeight="1" x14ac:dyDescent="0.3">
      <c r="A356" s="29">
        <f t="shared" si="125"/>
        <v>58</v>
      </c>
      <c r="B356" s="30"/>
      <c r="C356" s="31" cm="1">
        <f t="array" ref="C356">IF(B356="",0,IF(COUNT(D356:K356)=0,0,IF(L356&lt;5,SUM(D356:K356)+0.0001,SUM(SMALL(D356:K356,{1;2;3;4;5}))+(M356/10))))</f>
        <v>0</v>
      </c>
      <c r="D356" s="32"/>
      <c r="E356" s="32"/>
      <c r="F356" s="32"/>
      <c r="G356" s="32"/>
      <c r="H356" s="32"/>
      <c r="I356" s="32"/>
      <c r="J356" s="32"/>
      <c r="K356" s="32"/>
      <c r="L356" s="33">
        <f t="shared" si="119"/>
        <v>0</v>
      </c>
      <c r="N356" s="34">
        <f t="shared" si="109"/>
        <v>0</v>
      </c>
      <c r="O356" s="34">
        <f t="shared" si="117"/>
        <v>0</v>
      </c>
      <c r="P356" s="34">
        <f t="shared" si="112"/>
        <v>0</v>
      </c>
      <c r="Q356" s="34">
        <f>IF(N356=0,0,COUNTIF($N$4:N356,1))</f>
        <v>0</v>
      </c>
      <c r="R356" s="34">
        <f>IF(O356=0,0,COUNTIF($O$4:O356,1))</f>
        <v>0</v>
      </c>
      <c r="S356" s="35">
        <f t="shared" si="118"/>
        <v>0</v>
      </c>
      <c r="U356" s="36">
        <f t="shared" ca="1" si="121"/>
        <v>10000</v>
      </c>
      <c r="V356" s="36">
        <f t="shared" ca="1" si="122"/>
        <v>10000</v>
      </c>
      <c r="W356" s="20">
        <f t="shared" ca="1" si="115"/>
        <v>212</v>
      </c>
      <c r="X356" s="20">
        <f t="shared" ca="1" si="116"/>
        <v>50</v>
      </c>
    </row>
    <row r="357" spans="1:24" ht="18" hidden="1" customHeight="1" thickBot="1" x14ac:dyDescent="0.3">
      <c r="A357" s="29">
        <f t="shared" si="125"/>
        <v>58</v>
      </c>
      <c r="B357" s="45"/>
      <c r="C357" s="46" cm="1">
        <f t="array" ref="C357">IF(B357="",0,IF(COUNT(D357:K357)=0,0,IF(L357&lt;5,SUM(D357:K357)+0.0001,SUM(SMALL(D357:K357,{1;2;3;4;5}))+(M357/10))))</f>
        <v>0</v>
      </c>
      <c r="D357" s="38"/>
      <c r="E357" s="38"/>
      <c r="F357" s="38"/>
      <c r="G357" s="38"/>
      <c r="H357" s="38"/>
      <c r="I357" s="38"/>
      <c r="J357" s="38"/>
      <c r="K357" s="38"/>
      <c r="L357" s="33">
        <f t="shared" si="119"/>
        <v>0</v>
      </c>
      <c r="N357" s="34">
        <f t="shared" si="109"/>
        <v>0</v>
      </c>
      <c r="O357" s="34">
        <f t="shared" si="117"/>
        <v>0</v>
      </c>
      <c r="P357" s="34">
        <f t="shared" si="112"/>
        <v>0</v>
      </c>
      <c r="Q357" s="34">
        <f>IF(N357=0,0,COUNTIF($N$4:N357,1))</f>
        <v>0</v>
      </c>
      <c r="R357" s="34">
        <f>IF(O357=0,0,COUNTIF($O$4:O357,1))</f>
        <v>0</v>
      </c>
      <c r="S357" s="35">
        <f t="shared" si="118"/>
        <v>0</v>
      </c>
      <c r="U357" s="36">
        <f t="shared" ca="1" si="121"/>
        <v>10000</v>
      </c>
      <c r="V357" s="36">
        <f t="shared" ca="1" si="122"/>
        <v>10000</v>
      </c>
      <c r="W357" s="20">
        <f t="shared" ca="1" si="115"/>
        <v>212</v>
      </c>
      <c r="X357" s="20">
        <f t="shared" ca="1" si="116"/>
        <v>50</v>
      </c>
    </row>
    <row r="358" spans="1:24" ht="18" hidden="1" customHeight="1" thickTop="1" thickBot="1" x14ac:dyDescent="0.35">
      <c r="A358" s="39" t="str">
        <f>"Lið "&amp;A357</f>
        <v>Lið 58</v>
      </c>
      <c r="B358" s="40" t="str">
        <f>IF(B353="","",LEFT(B353,1))&amp;IF(B354="","",LEFT(B354,1))&amp;IF(B355="","",LEFT(B355,1))&amp;IF(B356="","",LEFT(B356,1))&amp;IF(B357="","",LEFT(B357,1))</f>
        <v/>
      </c>
      <c r="C358" s="41" cm="1">
        <f t="array" ref="C358">IF(B358="",0,IF(COUNT(D358:K358)=0,0,IF(L358&lt;5,SUM(D358:K358)+0.0001,SUM(SMALL(D358:K358,{1;2;3;4;5}))+(M358/10))))</f>
        <v>0</v>
      </c>
      <c r="D358" s="42"/>
      <c r="E358" s="42"/>
      <c r="F358" s="42"/>
      <c r="G358" s="42"/>
      <c r="H358" s="42"/>
      <c r="I358" s="42"/>
      <c r="J358" s="42"/>
      <c r="K358" s="42"/>
      <c r="L358" s="33">
        <f t="shared" si="119"/>
        <v>0</v>
      </c>
      <c r="N358" s="34">
        <f t="shared" si="109"/>
        <v>0</v>
      </c>
      <c r="O358" s="34">
        <f t="shared" si="117"/>
        <v>0</v>
      </c>
      <c r="P358" s="34">
        <f t="shared" si="112"/>
        <v>0</v>
      </c>
      <c r="Q358" s="34">
        <f>IF(N358=0,0,COUNTIF($N$4:N358,1))</f>
        <v>0</v>
      </c>
      <c r="R358" s="34">
        <f>IF(O358=0,0,COUNTIF($O$4:O358,1))</f>
        <v>0</v>
      </c>
      <c r="S358" s="35">
        <f t="shared" si="118"/>
        <v>0</v>
      </c>
      <c r="U358" s="36">
        <f t="shared" ca="1" si="121"/>
        <v>10000</v>
      </c>
      <c r="V358" s="36">
        <f t="shared" ca="1" si="122"/>
        <v>10000</v>
      </c>
      <c r="W358" s="20">
        <f t="shared" ca="1" si="115"/>
        <v>212</v>
      </c>
      <c r="X358" s="20">
        <f t="shared" ca="1" si="116"/>
        <v>50</v>
      </c>
    </row>
    <row r="359" spans="1:24" ht="18" hidden="1" customHeight="1" thickTop="1" x14ac:dyDescent="0.3">
      <c r="A359" s="43">
        <f>A353+1</f>
        <v>59</v>
      </c>
      <c r="B359" s="30"/>
      <c r="C359" s="31" cm="1">
        <f t="array" ref="C359">IF(B359="",0,IF(COUNT(D359:K359)=0,0,IF(L359&lt;5,SUM(D359:K359)+0.0001,SUM(SMALL(D359:K359,{1;2;3;4;5}))+(M359/10))))</f>
        <v>0</v>
      </c>
      <c r="D359" s="32"/>
      <c r="E359" s="32"/>
      <c r="F359" s="32"/>
      <c r="G359" s="32"/>
      <c r="H359" s="32"/>
      <c r="I359" s="32"/>
      <c r="J359" s="32"/>
      <c r="K359" s="32"/>
      <c r="L359" s="33">
        <f t="shared" si="119"/>
        <v>0</v>
      </c>
      <c r="N359" s="34">
        <f t="shared" si="109"/>
        <v>0</v>
      </c>
      <c r="O359" s="34">
        <f t="shared" si="117"/>
        <v>0</v>
      </c>
      <c r="P359" s="34">
        <f t="shared" si="112"/>
        <v>0</v>
      </c>
      <c r="Q359" s="34">
        <f>IF(N359=0,0,COUNTIF($N$4:N359,1))</f>
        <v>0</v>
      </c>
      <c r="R359" s="34">
        <f>IF(O359=0,0,COUNTIF($O$4:O359,1))</f>
        <v>0</v>
      </c>
      <c r="S359" s="35">
        <f t="shared" si="118"/>
        <v>0</v>
      </c>
      <c r="U359" s="36">
        <f t="shared" ca="1" si="121"/>
        <v>10000</v>
      </c>
      <c r="V359" s="36">
        <f t="shared" ca="1" si="122"/>
        <v>10000</v>
      </c>
      <c r="W359" s="20">
        <f t="shared" ca="1" si="115"/>
        <v>212</v>
      </c>
      <c r="X359" s="20">
        <f t="shared" ca="1" si="116"/>
        <v>50</v>
      </c>
    </row>
    <row r="360" spans="1:24" ht="18" hidden="1" customHeight="1" x14ac:dyDescent="0.3">
      <c r="A360" s="29">
        <f>A359</f>
        <v>59</v>
      </c>
      <c r="B360" s="30"/>
      <c r="C360" s="31" cm="1">
        <f t="array" ref="C360">IF(B360="",0,IF(COUNT(D360:K360)=0,0,IF(L360&lt;5,SUM(D360:K360)+0.0001,SUM(SMALL(D360:K360,{1;2;3;4;5}))+(M360/10))))</f>
        <v>0</v>
      </c>
      <c r="D360" s="32"/>
      <c r="E360" s="32"/>
      <c r="F360" s="32"/>
      <c r="G360" s="32"/>
      <c r="H360" s="32"/>
      <c r="I360" s="32"/>
      <c r="J360" s="32"/>
      <c r="K360" s="32"/>
      <c r="L360" s="33">
        <f t="shared" si="119"/>
        <v>0</v>
      </c>
      <c r="N360" s="34">
        <f t="shared" ref="N360:N423" si="126">IF(AND(ISNUMBER(A360),S360=1,C360&gt;0),1,0)</f>
        <v>0</v>
      </c>
      <c r="O360" s="34">
        <f t="shared" si="117"/>
        <v>0</v>
      </c>
      <c r="P360" s="34">
        <f t="shared" si="112"/>
        <v>0</v>
      </c>
      <c r="Q360" s="34">
        <f>IF(N360=0,0,COUNTIF($N$4:N360,1))</f>
        <v>0</v>
      </c>
      <c r="R360" s="34">
        <f>IF(O360=0,0,COUNTIF($O$4:O360,1))</f>
        <v>0</v>
      </c>
      <c r="S360" s="35">
        <f t="shared" si="118"/>
        <v>0</v>
      </c>
      <c r="U360" s="36">
        <f t="shared" ca="1" si="121"/>
        <v>10000</v>
      </c>
      <c r="V360" s="36">
        <f t="shared" ca="1" si="122"/>
        <v>10000</v>
      </c>
      <c r="W360" s="20">
        <f t="shared" ca="1" si="115"/>
        <v>212</v>
      </c>
      <c r="X360" s="20">
        <f t="shared" ca="1" si="116"/>
        <v>50</v>
      </c>
    </row>
    <row r="361" spans="1:24" ht="18" hidden="1" customHeight="1" x14ac:dyDescent="0.3">
      <c r="A361" s="29">
        <f t="shared" ref="A361:A363" si="127">A360</f>
        <v>59</v>
      </c>
      <c r="B361" s="30"/>
      <c r="C361" s="31" cm="1">
        <f t="array" ref="C361">IF(B361="",0,IF(COUNT(D361:K361)=0,0,IF(L361&lt;5,SUM(D361:K361)+0.0001,SUM(SMALL(D361:K361,{1;2;3;4;5}))+(M361/10))))</f>
        <v>0</v>
      </c>
      <c r="D361" s="32"/>
      <c r="E361" s="32"/>
      <c r="F361" s="32"/>
      <c r="G361" s="32"/>
      <c r="H361" s="32"/>
      <c r="I361" s="32"/>
      <c r="J361" s="32"/>
      <c r="K361" s="32"/>
      <c r="L361" s="33">
        <f t="shared" si="119"/>
        <v>0</v>
      </c>
      <c r="N361" s="34">
        <f t="shared" si="126"/>
        <v>0</v>
      </c>
      <c r="O361" s="34">
        <f t="shared" si="117"/>
        <v>0</v>
      </c>
      <c r="P361" s="34">
        <f t="shared" si="112"/>
        <v>0</v>
      </c>
      <c r="Q361" s="34">
        <f>IF(N361=0,0,COUNTIF($N$4:N361,1))</f>
        <v>0</v>
      </c>
      <c r="R361" s="34">
        <f>IF(O361=0,0,COUNTIF($O$4:O361,1))</f>
        <v>0</v>
      </c>
      <c r="S361" s="35">
        <f t="shared" si="118"/>
        <v>0</v>
      </c>
      <c r="U361" s="36">
        <f t="shared" ca="1" si="121"/>
        <v>10000</v>
      </c>
      <c r="V361" s="36">
        <f t="shared" ca="1" si="122"/>
        <v>10000</v>
      </c>
      <c r="W361" s="20">
        <f t="shared" ca="1" si="115"/>
        <v>212</v>
      </c>
      <c r="X361" s="20">
        <f t="shared" ca="1" si="116"/>
        <v>50</v>
      </c>
    </row>
    <row r="362" spans="1:24" ht="18" hidden="1" customHeight="1" x14ac:dyDescent="0.3">
      <c r="A362" s="29">
        <f t="shared" si="127"/>
        <v>59</v>
      </c>
      <c r="B362" s="30"/>
      <c r="C362" s="31" cm="1">
        <f t="array" ref="C362">IF(B362="",0,IF(COUNT(D362:K362)=0,0,IF(L362&lt;5,SUM(D362:K362)+0.0001,SUM(SMALL(D362:K362,{1;2;3;4;5}))+(M362/10))))</f>
        <v>0</v>
      </c>
      <c r="D362" s="32"/>
      <c r="E362" s="32"/>
      <c r="F362" s="32"/>
      <c r="G362" s="32"/>
      <c r="H362" s="32"/>
      <c r="I362" s="32"/>
      <c r="J362" s="32"/>
      <c r="K362" s="32"/>
      <c r="L362" s="33">
        <f t="shared" si="119"/>
        <v>0</v>
      </c>
      <c r="N362" s="34">
        <f t="shared" si="126"/>
        <v>0</v>
      </c>
      <c r="O362" s="34">
        <f t="shared" si="117"/>
        <v>0</v>
      </c>
      <c r="P362" s="34">
        <f t="shared" si="112"/>
        <v>0</v>
      </c>
      <c r="Q362" s="34">
        <f>IF(N362=0,0,COUNTIF($N$4:N362,1))</f>
        <v>0</v>
      </c>
      <c r="R362" s="34">
        <f>IF(O362=0,0,COUNTIF($O$4:O362,1))</f>
        <v>0</v>
      </c>
      <c r="S362" s="35">
        <f t="shared" si="118"/>
        <v>0</v>
      </c>
      <c r="U362" s="36">
        <f t="shared" ca="1" si="121"/>
        <v>10000</v>
      </c>
      <c r="V362" s="36">
        <f t="shared" ca="1" si="122"/>
        <v>10000</v>
      </c>
      <c r="W362" s="20">
        <f t="shared" ca="1" si="115"/>
        <v>212</v>
      </c>
      <c r="X362" s="20">
        <f t="shared" ca="1" si="116"/>
        <v>50</v>
      </c>
    </row>
    <row r="363" spans="1:24" ht="18" hidden="1" customHeight="1" thickBot="1" x14ac:dyDescent="0.3">
      <c r="A363" s="29">
        <f t="shared" si="127"/>
        <v>59</v>
      </c>
      <c r="B363" s="45"/>
      <c r="C363" s="46" cm="1">
        <f t="array" ref="C363">IF(B363="",0,IF(COUNT(D363:K363)=0,0,IF(L363&lt;5,SUM(D363:K363)+0.0001,SUM(SMALL(D363:K363,{1;2;3;4;5}))+(M363/10))))</f>
        <v>0</v>
      </c>
      <c r="D363" s="38"/>
      <c r="E363" s="38"/>
      <c r="F363" s="38"/>
      <c r="G363" s="38"/>
      <c r="H363" s="38"/>
      <c r="I363" s="38"/>
      <c r="J363" s="38"/>
      <c r="K363" s="38"/>
      <c r="L363" s="33">
        <f t="shared" si="119"/>
        <v>0</v>
      </c>
      <c r="N363" s="34">
        <f t="shared" si="126"/>
        <v>0</v>
      </c>
      <c r="O363" s="34">
        <f t="shared" si="117"/>
        <v>0</v>
      </c>
      <c r="P363" s="34">
        <f t="shared" si="112"/>
        <v>0</v>
      </c>
      <c r="Q363" s="34">
        <f>IF(N363=0,0,COUNTIF($N$4:N363,1))</f>
        <v>0</v>
      </c>
      <c r="R363" s="34">
        <f>IF(O363=0,0,COUNTIF($O$4:O363,1))</f>
        <v>0</v>
      </c>
      <c r="S363" s="35">
        <f t="shared" si="118"/>
        <v>0</v>
      </c>
      <c r="U363" s="36">
        <f t="shared" ca="1" si="121"/>
        <v>10000</v>
      </c>
      <c r="V363" s="36">
        <f t="shared" ca="1" si="122"/>
        <v>10000</v>
      </c>
      <c r="W363" s="20">
        <f t="shared" ca="1" si="115"/>
        <v>212</v>
      </c>
      <c r="X363" s="20">
        <f t="shared" ca="1" si="116"/>
        <v>50</v>
      </c>
    </row>
    <row r="364" spans="1:24" ht="18" hidden="1" customHeight="1" thickTop="1" thickBot="1" x14ac:dyDescent="0.35">
      <c r="A364" s="39" t="str">
        <f>"Lið "&amp;A363</f>
        <v>Lið 59</v>
      </c>
      <c r="B364" s="40" t="str">
        <f>IF(B359="","",LEFT(B359,1))&amp;IF(B360="","",LEFT(B360,1))&amp;IF(B361="","",LEFT(B361,1))&amp;IF(B362="","",LEFT(B362,1))&amp;IF(B363="","",LEFT(B363,1))</f>
        <v/>
      </c>
      <c r="C364" s="41" cm="1">
        <f t="array" ref="C364">IF(B364="",0,IF(COUNT(D364:K364)=0,0,IF(L364&lt;5,SUM(D364:K364)+0.0001,SUM(SMALL(D364:K364,{1;2;3;4;5}))+(M364/10))))</f>
        <v>0</v>
      </c>
      <c r="D364" s="42"/>
      <c r="E364" s="42"/>
      <c r="F364" s="42"/>
      <c r="G364" s="42"/>
      <c r="H364" s="42"/>
      <c r="I364" s="42"/>
      <c r="J364" s="42"/>
      <c r="K364" s="42"/>
      <c r="L364" s="33">
        <f t="shared" si="119"/>
        <v>0</v>
      </c>
      <c r="N364" s="34">
        <f t="shared" si="126"/>
        <v>0</v>
      </c>
      <c r="O364" s="34">
        <f t="shared" si="117"/>
        <v>0</v>
      </c>
      <c r="P364" s="34">
        <f t="shared" si="112"/>
        <v>0</v>
      </c>
      <c r="Q364" s="34">
        <f>IF(N364=0,0,COUNTIF($N$4:N364,1))</f>
        <v>0</v>
      </c>
      <c r="R364" s="34">
        <f>IF(O364=0,0,COUNTIF($O$4:O364,1))</f>
        <v>0</v>
      </c>
      <c r="S364" s="35">
        <f t="shared" si="118"/>
        <v>0</v>
      </c>
      <c r="U364" s="36">
        <f t="shared" ca="1" si="121"/>
        <v>10000</v>
      </c>
      <c r="V364" s="36">
        <f t="shared" ca="1" si="122"/>
        <v>10000</v>
      </c>
      <c r="W364" s="20">
        <f t="shared" ca="1" si="115"/>
        <v>212</v>
      </c>
      <c r="X364" s="20">
        <f t="shared" ca="1" si="116"/>
        <v>50</v>
      </c>
    </row>
    <row r="365" spans="1:24" ht="18" hidden="1" customHeight="1" thickTop="1" x14ac:dyDescent="0.3">
      <c r="A365" s="43">
        <f>A359+1</f>
        <v>60</v>
      </c>
      <c r="B365" s="30"/>
      <c r="C365" s="31" cm="1">
        <f t="array" ref="C365">IF(B365="",0,IF(COUNT(D365:K365)=0,0,IF(L365&lt;5,SUM(D365:K365)+0.0001,SUM(SMALL(D365:K365,{1;2;3;4;5}))+(M365/10))))</f>
        <v>0</v>
      </c>
      <c r="D365" s="32"/>
      <c r="E365" s="32"/>
      <c r="F365" s="32"/>
      <c r="G365" s="32"/>
      <c r="H365" s="32"/>
      <c r="I365" s="32"/>
      <c r="J365" s="32"/>
      <c r="K365" s="32"/>
      <c r="L365" s="33">
        <f t="shared" si="119"/>
        <v>0</v>
      </c>
      <c r="N365" s="34">
        <f t="shared" si="126"/>
        <v>0</v>
      </c>
      <c r="O365" s="34">
        <f t="shared" si="117"/>
        <v>0</v>
      </c>
      <c r="P365" s="34">
        <f t="shared" si="112"/>
        <v>0</v>
      </c>
      <c r="Q365" s="34">
        <f>IF(N365=0,0,COUNTIF($N$4:N365,1))</f>
        <v>0</v>
      </c>
      <c r="R365" s="34">
        <f>IF(O365=0,0,COUNTIF($O$4:O365,1))</f>
        <v>0</v>
      </c>
      <c r="S365" s="35">
        <f t="shared" si="118"/>
        <v>0</v>
      </c>
      <c r="U365" s="36">
        <f t="shared" ca="1" si="121"/>
        <v>10000</v>
      </c>
      <c r="V365" s="36">
        <f t="shared" ca="1" si="122"/>
        <v>10000</v>
      </c>
      <c r="W365" s="20">
        <f t="shared" ca="1" si="115"/>
        <v>212</v>
      </c>
      <c r="X365" s="20">
        <f t="shared" ca="1" si="116"/>
        <v>50</v>
      </c>
    </row>
    <row r="366" spans="1:24" ht="18" hidden="1" customHeight="1" x14ac:dyDescent="0.3">
      <c r="A366" s="29">
        <f>A365</f>
        <v>60</v>
      </c>
      <c r="B366" s="30"/>
      <c r="C366" s="31" cm="1">
        <f t="array" ref="C366">IF(B366="",0,IF(COUNT(D366:K366)=0,0,IF(L366&lt;5,SUM(D366:K366)+0.0001,SUM(SMALL(D366:K366,{1;2;3;4;5}))+(M366/10))))</f>
        <v>0</v>
      </c>
      <c r="D366" s="32"/>
      <c r="E366" s="32"/>
      <c r="F366" s="32"/>
      <c r="G366" s="32"/>
      <c r="H366" s="32"/>
      <c r="I366" s="32"/>
      <c r="J366" s="32"/>
      <c r="K366" s="32"/>
      <c r="L366" s="33">
        <f t="shared" si="119"/>
        <v>0</v>
      </c>
      <c r="N366" s="34">
        <f t="shared" si="126"/>
        <v>0</v>
      </c>
      <c r="O366" s="34">
        <f t="shared" si="117"/>
        <v>0</v>
      </c>
      <c r="P366" s="34">
        <f t="shared" si="112"/>
        <v>0</v>
      </c>
      <c r="Q366" s="34">
        <f>IF(N366=0,0,COUNTIF($N$4:N366,1))</f>
        <v>0</v>
      </c>
      <c r="R366" s="34">
        <f>IF(O366=0,0,COUNTIF($O$4:O366,1))</f>
        <v>0</v>
      </c>
      <c r="S366" s="35">
        <f t="shared" si="118"/>
        <v>0</v>
      </c>
      <c r="U366" s="36">
        <f t="shared" ca="1" si="121"/>
        <v>10000</v>
      </c>
      <c r="V366" s="36">
        <f t="shared" ca="1" si="122"/>
        <v>10000</v>
      </c>
      <c r="W366" s="20">
        <f t="shared" ca="1" si="115"/>
        <v>212</v>
      </c>
      <c r="X366" s="20">
        <f t="shared" ca="1" si="116"/>
        <v>50</v>
      </c>
    </row>
    <row r="367" spans="1:24" ht="18" hidden="1" customHeight="1" x14ac:dyDescent="0.3">
      <c r="A367" s="29">
        <f t="shared" ref="A367:A369" si="128">A366</f>
        <v>60</v>
      </c>
      <c r="B367" s="30"/>
      <c r="C367" s="31" cm="1">
        <f t="array" ref="C367">IF(B367="",0,IF(COUNT(D367:K367)=0,0,IF(L367&lt;5,SUM(D367:K367)+0.0001,SUM(SMALL(D367:K367,{1;2;3;4;5}))+(M367/10))))</f>
        <v>0</v>
      </c>
      <c r="D367" s="32"/>
      <c r="E367" s="32"/>
      <c r="F367" s="32"/>
      <c r="G367" s="32"/>
      <c r="H367" s="32"/>
      <c r="I367" s="32"/>
      <c r="J367" s="32"/>
      <c r="K367" s="32"/>
      <c r="L367" s="33">
        <f t="shared" si="119"/>
        <v>0</v>
      </c>
      <c r="N367" s="34">
        <f t="shared" si="126"/>
        <v>0</v>
      </c>
      <c r="O367" s="34">
        <f t="shared" si="117"/>
        <v>0</v>
      </c>
      <c r="P367" s="34">
        <f t="shared" si="112"/>
        <v>0</v>
      </c>
      <c r="Q367" s="34">
        <f>IF(N367=0,0,COUNTIF($N$4:N367,1))</f>
        <v>0</v>
      </c>
      <c r="R367" s="34">
        <f>IF(O367=0,0,COUNTIF($O$4:O367,1))</f>
        <v>0</v>
      </c>
      <c r="S367" s="35">
        <f t="shared" si="118"/>
        <v>0</v>
      </c>
      <c r="U367" s="36">
        <f t="shared" ca="1" si="121"/>
        <v>10000</v>
      </c>
      <c r="V367" s="36">
        <f t="shared" ca="1" si="122"/>
        <v>10000</v>
      </c>
      <c r="W367" s="20">
        <f t="shared" ca="1" si="115"/>
        <v>212</v>
      </c>
      <c r="X367" s="20">
        <f t="shared" ca="1" si="116"/>
        <v>50</v>
      </c>
    </row>
    <row r="368" spans="1:24" ht="18" hidden="1" customHeight="1" x14ac:dyDescent="0.3">
      <c r="A368" s="29">
        <f t="shared" si="128"/>
        <v>60</v>
      </c>
      <c r="B368" s="30"/>
      <c r="C368" s="31" cm="1">
        <f t="array" ref="C368">IF(B368="",0,IF(COUNT(D368:K368)=0,0,IF(L368&lt;5,SUM(D368:K368)+0.0001,SUM(SMALL(D368:K368,{1;2;3;4;5}))+(M368/10))))</f>
        <v>0</v>
      </c>
      <c r="D368" s="32"/>
      <c r="E368" s="32"/>
      <c r="F368" s="32"/>
      <c r="G368" s="32"/>
      <c r="H368" s="32"/>
      <c r="I368" s="32"/>
      <c r="J368" s="32"/>
      <c r="K368" s="32"/>
      <c r="L368" s="33">
        <f t="shared" si="119"/>
        <v>0</v>
      </c>
      <c r="N368" s="34">
        <f t="shared" si="126"/>
        <v>0</v>
      </c>
      <c r="O368" s="34">
        <f t="shared" si="117"/>
        <v>0</v>
      </c>
      <c r="P368" s="34">
        <f t="shared" ref="P368:P430" si="129">IF(O368=1,A367,0)</f>
        <v>0</v>
      </c>
      <c r="Q368" s="34">
        <f>IF(N368=0,0,COUNTIF($N$4:N368,1))</f>
        <v>0</v>
      </c>
      <c r="R368" s="34">
        <f>IF(O368=0,0,COUNTIF($O$4:O368,1))</f>
        <v>0</v>
      </c>
      <c r="S368" s="35">
        <f t="shared" si="118"/>
        <v>0</v>
      </c>
      <c r="U368" s="36">
        <f t="shared" ca="1" si="121"/>
        <v>10000</v>
      </c>
      <c r="V368" s="36">
        <f t="shared" ca="1" si="122"/>
        <v>10000</v>
      </c>
      <c r="W368" s="20">
        <f t="shared" ca="1" si="115"/>
        <v>212</v>
      </c>
      <c r="X368" s="20">
        <f t="shared" ca="1" si="116"/>
        <v>50</v>
      </c>
    </row>
    <row r="369" spans="1:24" ht="18" hidden="1" customHeight="1" thickBot="1" x14ac:dyDescent="0.3">
      <c r="A369" s="29">
        <f t="shared" si="128"/>
        <v>60</v>
      </c>
      <c r="B369" s="45"/>
      <c r="C369" s="46" cm="1">
        <f t="array" ref="C369">IF(B369="",0,IF(COUNT(D369:K369)=0,0,IF(L369&lt;5,SUM(D369:K369)+0.0001,SUM(SMALL(D369:K369,{1;2;3;4;5}))+(M369/10))))</f>
        <v>0</v>
      </c>
      <c r="D369" s="38"/>
      <c r="E369" s="38"/>
      <c r="F369" s="38"/>
      <c r="G369" s="38"/>
      <c r="H369" s="38"/>
      <c r="I369" s="38"/>
      <c r="J369" s="38"/>
      <c r="K369" s="38"/>
      <c r="L369" s="33">
        <f t="shared" si="119"/>
        <v>0</v>
      </c>
      <c r="N369" s="34">
        <f t="shared" si="126"/>
        <v>0</v>
      </c>
      <c r="O369" s="34">
        <f t="shared" si="117"/>
        <v>0</v>
      </c>
      <c r="P369" s="34">
        <f t="shared" si="129"/>
        <v>0</v>
      </c>
      <c r="Q369" s="34">
        <f>IF(N369=0,0,COUNTIF($N$4:N369,1))</f>
        <v>0</v>
      </c>
      <c r="R369" s="34">
        <f>IF(O369=0,0,COUNTIF($O$4:O369,1))</f>
        <v>0</v>
      </c>
      <c r="S369" s="35">
        <f t="shared" si="118"/>
        <v>0</v>
      </c>
      <c r="U369" s="36">
        <f t="shared" ca="1" si="121"/>
        <v>10000</v>
      </c>
      <c r="V369" s="36">
        <f t="shared" ca="1" si="122"/>
        <v>10000</v>
      </c>
      <c r="W369" s="20">
        <f t="shared" ca="1" si="115"/>
        <v>212</v>
      </c>
      <c r="X369" s="20">
        <f t="shared" ca="1" si="116"/>
        <v>50</v>
      </c>
    </row>
    <row r="370" spans="1:24" ht="18" hidden="1" customHeight="1" thickTop="1" thickBot="1" x14ac:dyDescent="0.35">
      <c r="A370" s="39" t="str">
        <f>"Lið "&amp;A369</f>
        <v>Lið 60</v>
      </c>
      <c r="B370" s="40" t="str">
        <f>IF(B365="","",LEFT(B365,1))&amp;IF(B366="","",LEFT(B366,1))&amp;IF(B367="","",LEFT(B367,1))&amp;IF(B368="","",LEFT(B368,1))&amp;IF(B369="","",LEFT(B369,1))</f>
        <v/>
      </c>
      <c r="C370" s="41" cm="1">
        <f t="array" ref="C370">IF(B370="",0,IF(COUNT(D370:K370)=0,0,IF(L370&lt;5,SUM(D370:K370)+0.0001,SUM(SMALL(D370:K370,{1;2;3;4;5}))+(M370/10))))</f>
        <v>0</v>
      </c>
      <c r="D370" s="42"/>
      <c r="E370" s="42"/>
      <c r="F370" s="42"/>
      <c r="G370" s="42"/>
      <c r="H370" s="42"/>
      <c r="I370" s="42"/>
      <c r="J370" s="42"/>
      <c r="K370" s="42"/>
      <c r="L370" s="33">
        <f t="shared" si="119"/>
        <v>0</v>
      </c>
      <c r="N370" s="34">
        <f t="shared" si="126"/>
        <v>0</v>
      </c>
      <c r="O370" s="34">
        <f t="shared" si="117"/>
        <v>0</v>
      </c>
      <c r="P370" s="34">
        <f t="shared" si="129"/>
        <v>0</v>
      </c>
      <c r="Q370" s="34">
        <f>IF(N370=0,0,COUNTIF($N$4:N370,1))</f>
        <v>0</v>
      </c>
      <c r="R370" s="34">
        <f>IF(O370=0,0,COUNTIF($O$4:O370,1))</f>
        <v>0</v>
      </c>
      <c r="S370" s="35">
        <f t="shared" si="118"/>
        <v>0</v>
      </c>
      <c r="U370" s="36">
        <f t="shared" ca="1" si="121"/>
        <v>10000</v>
      </c>
      <c r="V370" s="36">
        <f t="shared" ca="1" si="122"/>
        <v>10000</v>
      </c>
      <c r="W370" s="20">
        <f t="shared" ca="1" si="115"/>
        <v>212</v>
      </c>
      <c r="X370" s="20">
        <f t="shared" ca="1" si="116"/>
        <v>50</v>
      </c>
    </row>
    <row r="371" spans="1:24" ht="18" hidden="1" customHeight="1" thickTop="1" x14ac:dyDescent="0.3">
      <c r="A371" s="43">
        <f>A365+1</f>
        <v>61</v>
      </c>
      <c r="B371" s="30"/>
      <c r="C371" s="31" cm="1">
        <f t="array" ref="C371">IF(B371="",0,IF(COUNT(D371:K371)=0,0,IF(L371&lt;5,SUM(D371:K371)+0.0001,SUM(SMALL(D371:K371,{1;2;3;4;5}))+(M371/10))))</f>
        <v>0</v>
      </c>
      <c r="D371" s="32"/>
      <c r="E371" s="32"/>
      <c r="F371" s="32"/>
      <c r="G371" s="32"/>
      <c r="H371" s="32"/>
      <c r="I371" s="32"/>
      <c r="J371" s="32"/>
      <c r="K371" s="32"/>
      <c r="L371" s="33">
        <f t="shared" si="119"/>
        <v>0</v>
      </c>
      <c r="N371" s="34">
        <f t="shared" si="126"/>
        <v>0</v>
      </c>
      <c r="O371" s="34">
        <f t="shared" si="117"/>
        <v>0</v>
      </c>
      <c r="P371" s="34">
        <f t="shared" si="129"/>
        <v>0</v>
      </c>
      <c r="Q371" s="34">
        <f>IF(N371=0,0,COUNTIF($N$4:N371,1))</f>
        <v>0</v>
      </c>
      <c r="R371" s="34">
        <f>IF(O371=0,0,COUNTIF($O$4:O371,1))</f>
        <v>0</v>
      </c>
      <c r="S371" s="35">
        <f t="shared" si="118"/>
        <v>0</v>
      </c>
      <c r="U371" s="36">
        <f t="shared" ca="1" si="121"/>
        <v>10000</v>
      </c>
      <c r="V371" s="36">
        <f t="shared" ca="1" si="122"/>
        <v>10000</v>
      </c>
      <c r="W371" s="20">
        <f t="shared" ca="1" si="115"/>
        <v>212</v>
      </c>
      <c r="X371" s="20">
        <f t="shared" ca="1" si="116"/>
        <v>50</v>
      </c>
    </row>
    <row r="372" spans="1:24" ht="18" hidden="1" customHeight="1" x14ac:dyDescent="0.3">
      <c r="A372" s="29">
        <f>A371</f>
        <v>61</v>
      </c>
      <c r="B372" s="30"/>
      <c r="C372" s="31" cm="1">
        <f t="array" ref="C372">IF(B372="",0,IF(COUNT(D372:K372)=0,0,IF(L372&lt;5,SUM(D372:K372)+0.0001,SUM(SMALL(D372:K372,{1;2;3;4;5}))+(M372/10))))</f>
        <v>0</v>
      </c>
      <c r="D372" s="32"/>
      <c r="E372" s="32"/>
      <c r="F372" s="32"/>
      <c r="G372" s="32"/>
      <c r="H372" s="32"/>
      <c r="I372" s="32"/>
      <c r="J372" s="32"/>
      <c r="K372" s="32"/>
      <c r="L372" s="33">
        <f t="shared" si="119"/>
        <v>0</v>
      </c>
      <c r="N372" s="34">
        <f t="shared" si="126"/>
        <v>0</v>
      </c>
      <c r="O372" s="34">
        <f t="shared" si="117"/>
        <v>0</v>
      </c>
      <c r="P372" s="34">
        <f t="shared" si="129"/>
        <v>0</v>
      </c>
      <c r="Q372" s="34">
        <f>IF(N372=0,0,COUNTIF($N$4:N372,1))</f>
        <v>0</v>
      </c>
      <c r="R372" s="34">
        <f>IF(O372=0,0,COUNTIF($O$4:O372,1))</f>
        <v>0</v>
      </c>
      <c r="S372" s="35">
        <f t="shared" si="118"/>
        <v>0</v>
      </c>
      <c r="U372" s="36">
        <f t="shared" ca="1" si="121"/>
        <v>10000</v>
      </c>
      <c r="V372" s="36">
        <f t="shared" ca="1" si="122"/>
        <v>10000</v>
      </c>
      <c r="W372" s="20">
        <f t="shared" ca="1" si="115"/>
        <v>212</v>
      </c>
      <c r="X372" s="20">
        <f t="shared" ca="1" si="116"/>
        <v>50</v>
      </c>
    </row>
    <row r="373" spans="1:24" ht="18" hidden="1" customHeight="1" x14ac:dyDescent="0.3">
      <c r="A373" s="29">
        <f t="shared" ref="A373:A375" si="130">A372</f>
        <v>61</v>
      </c>
      <c r="B373" s="30"/>
      <c r="C373" s="31" cm="1">
        <f t="array" ref="C373">IF(B373="",0,IF(COUNT(D373:K373)=0,0,IF(L373&lt;5,SUM(D373:K373)+0.0001,SUM(SMALL(D373:K373,{1;2;3;4;5}))+(M373/10))))</f>
        <v>0</v>
      </c>
      <c r="D373" s="32"/>
      <c r="E373" s="32"/>
      <c r="F373" s="32"/>
      <c r="G373" s="32"/>
      <c r="H373" s="32"/>
      <c r="I373" s="32"/>
      <c r="J373" s="32"/>
      <c r="K373" s="32"/>
      <c r="L373" s="33">
        <f t="shared" si="119"/>
        <v>0</v>
      </c>
      <c r="N373" s="34">
        <f t="shared" si="126"/>
        <v>0</v>
      </c>
      <c r="O373" s="34">
        <f t="shared" si="117"/>
        <v>0</v>
      </c>
      <c r="P373" s="34">
        <f t="shared" si="129"/>
        <v>0</v>
      </c>
      <c r="Q373" s="34">
        <f>IF(N373=0,0,COUNTIF($N$4:N373,1))</f>
        <v>0</v>
      </c>
      <c r="R373" s="34">
        <f>IF(O373=0,0,COUNTIF($O$4:O373,1))</f>
        <v>0</v>
      </c>
      <c r="S373" s="35">
        <f t="shared" si="118"/>
        <v>0</v>
      </c>
      <c r="U373" s="36">
        <f t="shared" ca="1" si="121"/>
        <v>10000</v>
      </c>
      <c r="V373" s="36">
        <f t="shared" ca="1" si="122"/>
        <v>10000</v>
      </c>
      <c r="W373" s="20">
        <f t="shared" ca="1" si="115"/>
        <v>212</v>
      </c>
      <c r="X373" s="20">
        <f t="shared" ca="1" si="116"/>
        <v>50</v>
      </c>
    </row>
    <row r="374" spans="1:24" ht="18" hidden="1" customHeight="1" x14ac:dyDescent="0.3">
      <c r="A374" s="29">
        <f t="shared" si="130"/>
        <v>61</v>
      </c>
      <c r="B374" s="30"/>
      <c r="C374" s="31" cm="1">
        <f t="array" ref="C374">IF(B374="",0,IF(COUNT(D374:K374)=0,0,IF(L374&lt;5,SUM(D374:K374)+0.0001,SUM(SMALL(D374:K374,{1;2;3;4;5}))+(M374/10))))</f>
        <v>0</v>
      </c>
      <c r="D374" s="32"/>
      <c r="E374" s="32"/>
      <c r="F374" s="32"/>
      <c r="G374" s="32"/>
      <c r="H374" s="32"/>
      <c r="I374" s="32"/>
      <c r="J374" s="32"/>
      <c r="K374" s="32"/>
      <c r="L374" s="33">
        <f t="shared" si="119"/>
        <v>0</v>
      </c>
      <c r="N374" s="34">
        <f t="shared" si="126"/>
        <v>0</v>
      </c>
      <c r="O374" s="34">
        <f t="shared" si="117"/>
        <v>0</v>
      </c>
      <c r="P374" s="34">
        <f t="shared" si="129"/>
        <v>0</v>
      </c>
      <c r="Q374" s="34">
        <f>IF(N374=0,0,COUNTIF($N$4:N374,1))</f>
        <v>0</v>
      </c>
      <c r="R374" s="34">
        <f>IF(O374=0,0,COUNTIF($O$4:O374,1))</f>
        <v>0</v>
      </c>
      <c r="S374" s="35">
        <f t="shared" si="118"/>
        <v>0</v>
      </c>
      <c r="U374" s="36">
        <f t="shared" ca="1" si="121"/>
        <v>10000</v>
      </c>
      <c r="V374" s="36">
        <f t="shared" ca="1" si="122"/>
        <v>10000</v>
      </c>
      <c r="W374" s="20">
        <f t="shared" ca="1" si="115"/>
        <v>212</v>
      </c>
      <c r="X374" s="20">
        <f t="shared" ca="1" si="116"/>
        <v>50</v>
      </c>
    </row>
    <row r="375" spans="1:24" ht="18" hidden="1" customHeight="1" thickBot="1" x14ac:dyDescent="0.3">
      <c r="A375" s="29">
        <f t="shared" si="130"/>
        <v>61</v>
      </c>
      <c r="B375" s="45"/>
      <c r="C375" s="46" cm="1">
        <f t="array" ref="C375">IF(B375="",0,IF(COUNT(D375:K375)=0,0,IF(L375&lt;5,SUM(D375:K375)+0.0001,SUM(SMALL(D375:K375,{1;2;3;4;5}))+(M375/10))))</f>
        <v>0</v>
      </c>
      <c r="D375" s="38"/>
      <c r="E375" s="38"/>
      <c r="F375" s="38"/>
      <c r="G375" s="38"/>
      <c r="H375" s="38"/>
      <c r="I375" s="38"/>
      <c r="J375" s="38"/>
      <c r="K375" s="38"/>
      <c r="L375" s="33">
        <f t="shared" si="119"/>
        <v>0</v>
      </c>
      <c r="N375" s="34">
        <f t="shared" si="126"/>
        <v>0</v>
      </c>
      <c r="O375" s="34">
        <f t="shared" si="117"/>
        <v>0</v>
      </c>
      <c r="P375" s="34">
        <f t="shared" si="129"/>
        <v>0</v>
      </c>
      <c r="Q375" s="34">
        <f>IF(N375=0,0,COUNTIF($N$4:N375,1))</f>
        <v>0</v>
      </c>
      <c r="R375" s="34">
        <f>IF(O375=0,0,COUNTIF($O$4:O375,1))</f>
        <v>0</v>
      </c>
      <c r="S375" s="35">
        <f t="shared" si="118"/>
        <v>0</v>
      </c>
      <c r="U375" s="36">
        <f t="shared" ca="1" si="121"/>
        <v>10000</v>
      </c>
      <c r="V375" s="36">
        <f t="shared" ca="1" si="122"/>
        <v>10000</v>
      </c>
      <c r="W375" s="20">
        <f t="shared" ca="1" si="115"/>
        <v>212</v>
      </c>
      <c r="X375" s="20">
        <f t="shared" ca="1" si="116"/>
        <v>50</v>
      </c>
    </row>
    <row r="376" spans="1:24" ht="18" hidden="1" customHeight="1" thickTop="1" thickBot="1" x14ac:dyDescent="0.35">
      <c r="A376" s="39" t="str">
        <f>"Lið "&amp;A375</f>
        <v>Lið 61</v>
      </c>
      <c r="B376" s="40" t="str">
        <f>IF(B371="","",LEFT(B371,1))&amp;IF(B372="","",LEFT(B372,1))&amp;IF(B373="","",LEFT(B373,1))&amp;IF(B374="","",LEFT(B374,1))&amp;IF(B375="","",LEFT(B375,1))</f>
        <v/>
      </c>
      <c r="C376" s="41" cm="1">
        <f t="array" ref="C376">IF(B376="",0,IF(COUNT(D376:K376)=0,0,IF(L376&lt;5,SUM(D376:K376)+0.0001,SUM(SMALL(D376:K376,{1;2;3;4;5}))+(M376/10))))</f>
        <v>0</v>
      </c>
      <c r="D376" s="42"/>
      <c r="E376" s="42"/>
      <c r="F376" s="42"/>
      <c r="G376" s="42"/>
      <c r="H376" s="42"/>
      <c r="I376" s="42"/>
      <c r="J376" s="42"/>
      <c r="K376" s="42"/>
      <c r="L376" s="33">
        <f t="shared" si="119"/>
        <v>0</v>
      </c>
      <c r="N376" s="34">
        <f t="shared" si="126"/>
        <v>0</v>
      </c>
      <c r="O376" s="34">
        <f t="shared" si="117"/>
        <v>0</v>
      </c>
      <c r="P376" s="34">
        <f t="shared" si="129"/>
        <v>0</v>
      </c>
      <c r="Q376" s="34">
        <f>IF(N376=0,0,COUNTIF($N$4:N376,1))</f>
        <v>0</v>
      </c>
      <c r="R376" s="34">
        <f>IF(O376=0,0,COUNTIF($O$4:O376,1))</f>
        <v>0</v>
      </c>
      <c r="S376" s="35">
        <f t="shared" si="118"/>
        <v>0</v>
      </c>
      <c r="U376" s="36">
        <f t="shared" ca="1" si="121"/>
        <v>10000</v>
      </c>
      <c r="V376" s="36">
        <f t="shared" ca="1" si="122"/>
        <v>10000</v>
      </c>
      <c r="W376" s="20">
        <f t="shared" ca="1" si="115"/>
        <v>212</v>
      </c>
      <c r="X376" s="20">
        <f t="shared" ca="1" si="116"/>
        <v>50</v>
      </c>
    </row>
    <row r="377" spans="1:24" ht="18" hidden="1" customHeight="1" thickTop="1" x14ac:dyDescent="0.3">
      <c r="A377" s="29">
        <v>62</v>
      </c>
      <c r="B377" s="30"/>
      <c r="C377" s="31" cm="1">
        <f t="array" ref="C377">IF(B377="",0,IF(COUNT(D377:K377)=0,0,IF(L377&lt;5,SUM(D377:K377)+0.0001,SUM(SMALL(D377:K377,{1;2;3;4;5}))+(M377/10))))</f>
        <v>0</v>
      </c>
      <c r="D377" s="32"/>
      <c r="E377" s="32"/>
      <c r="F377" s="32"/>
      <c r="G377" s="32"/>
      <c r="H377" s="32"/>
      <c r="I377" s="32"/>
      <c r="J377" s="32"/>
      <c r="K377" s="32"/>
      <c r="L377" s="33">
        <f t="shared" si="119"/>
        <v>0</v>
      </c>
      <c r="N377" s="34">
        <f t="shared" si="126"/>
        <v>0</v>
      </c>
      <c r="O377" s="34">
        <f t="shared" si="117"/>
        <v>0</v>
      </c>
      <c r="P377" s="34">
        <f t="shared" si="129"/>
        <v>0</v>
      </c>
      <c r="Q377" s="34">
        <f>IF(N377=0,0,COUNTIF($N$4:N377,1))</f>
        <v>0</v>
      </c>
      <c r="R377" s="34">
        <f>IF(O377=0,0,COUNTIF($O$4:O377,1))</f>
        <v>0</v>
      </c>
      <c r="S377" s="35">
        <f t="shared" si="118"/>
        <v>0</v>
      </c>
      <c r="U377" s="36">
        <f t="shared" ca="1" si="121"/>
        <v>10000</v>
      </c>
      <c r="V377" s="36">
        <f t="shared" ca="1" si="122"/>
        <v>10000</v>
      </c>
      <c r="W377" s="20">
        <f t="shared" ca="1" si="115"/>
        <v>212</v>
      </c>
      <c r="X377" s="20">
        <f t="shared" ca="1" si="116"/>
        <v>50</v>
      </c>
    </row>
    <row r="378" spans="1:24" ht="18" hidden="1" customHeight="1" x14ac:dyDescent="0.3">
      <c r="A378" s="29">
        <v>62</v>
      </c>
      <c r="B378" s="30"/>
      <c r="C378" s="31" cm="1">
        <f t="array" ref="C378">IF(B378="",0,IF(COUNT(D378:K378)=0,0,IF(L378&lt;5,SUM(D378:K378)+0.0001,SUM(SMALL(D378:K378,{1;2;3;4;5}))+(M378/10))))</f>
        <v>0</v>
      </c>
      <c r="D378" s="32"/>
      <c r="E378" s="32"/>
      <c r="F378" s="32"/>
      <c r="G378" s="32"/>
      <c r="H378" s="32"/>
      <c r="I378" s="32"/>
      <c r="J378" s="32"/>
      <c r="K378" s="32"/>
      <c r="L378" s="33">
        <f t="shared" si="119"/>
        <v>0</v>
      </c>
      <c r="N378" s="34">
        <f t="shared" si="126"/>
        <v>0</v>
      </c>
      <c r="O378" s="34">
        <f t="shared" si="117"/>
        <v>0</v>
      </c>
      <c r="P378" s="34">
        <f t="shared" si="129"/>
        <v>0</v>
      </c>
      <c r="Q378" s="34">
        <f>IF(N378=0,0,COUNTIF($N$4:N378,1))</f>
        <v>0</v>
      </c>
      <c r="R378" s="34">
        <f>IF(O378=0,0,COUNTIF($O$4:O378,1))</f>
        <v>0</v>
      </c>
      <c r="S378" s="35">
        <f t="shared" si="118"/>
        <v>0</v>
      </c>
      <c r="U378" s="36">
        <f t="shared" ca="1" si="121"/>
        <v>10000</v>
      </c>
      <c r="V378" s="36">
        <f t="shared" ca="1" si="122"/>
        <v>10000</v>
      </c>
      <c r="W378" s="20">
        <f t="shared" ca="1" si="115"/>
        <v>212</v>
      </c>
      <c r="X378" s="20">
        <f t="shared" ca="1" si="116"/>
        <v>50</v>
      </c>
    </row>
    <row r="379" spans="1:24" ht="18" hidden="1" customHeight="1" x14ac:dyDescent="0.3">
      <c r="A379" s="29">
        <v>62</v>
      </c>
      <c r="B379" s="30"/>
      <c r="C379" s="31" cm="1">
        <f t="array" ref="C379">IF(B379="",0,IF(COUNT(D379:K379)=0,0,IF(L379&lt;5,SUM(D379:K379)+0.0001,SUM(SMALL(D379:K379,{1;2;3;4;5}))+(M379/10))))</f>
        <v>0</v>
      </c>
      <c r="D379" s="32"/>
      <c r="E379" s="32"/>
      <c r="F379" s="32"/>
      <c r="G379" s="32"/>
      <c r="H379" s="32"/>
      <c r="I379" s="32"/>
      <c r="J379" s="32"/>
      <c r="K379" s="32"/>
      <c r="L379" s="33">
        <f t="shared" si="119"/>
        <v>0</v>
      </c>
      <c r="N379" s="34">
        <f t="shared" si="126"/>
        <v>0</v>
      </c>
      <c r="O379" s="34">
        <f t="shared" si="117"/>
        <v>0</v>
      </c>
      <c r="P379" s="34">
        <f t="shared" si="129"/>
        <v>0</v>
      </c>
      <c r="Q379" s="34">
        <f>IF(N379=0,0,COUNTIF($N$4:N379,1))</f>
        <v>0</v>
      </c>
      <c r="R379" s="34">
        <f>IF(O379=0,0,COUNTIF($O$4:O379,1))</f>
        <v>0</v>
      </c>
      <c r="S379" s="35">
        <f t="shared" si="118"/>
        <v>0</v>
      </c>
      <c r="U379" s="36">
        <f t="shared" ca="1" si="121"/>
        <v>10000</v>
      </c>
      <c r="V379" s="36">
        <f t="shared" ca="1" si="122"/>
        <v>10000</v>
      </c>
      <c r="W379" s="20">
        <f t="shared" ca="1" si="115"/>
        <v>212</v>
      </c>
      <c r="X379" s="20">
        <f t="shared" ca="1" si="116"/>
        <v>50</v>
      </c>
    </row>
    <row r="380" spans="1:24" ht="18" hidden="1" customHeight="1" x14ac:dyDescent="0.3">
      <c r="A380" s="29">
        <v>62</v>
      </c>
      <c r="B380" s="30"/>
      <c r="C380" s="31" cm="1">
        <f t="array" ref="C380">IF(B380="",0,IF(COUNT(D380:K380)=0,0,IF(L380&lt;5,SUM(D380:K380)+0.0001,SUM(SMALL(D380:K380,{1;2;3;4;5}))+(M380/10))))</f>
        <v>0</v>
      </c>
      <c r="D380" s="32"/>
      <c r="E380" s="32"/>
      <c r="F380" s="32"/>
      <c r="G380" s="32"/>
      <c r="H380" s="32"/>
      <c r="I380" s="32"/>
      <c r="J380" s="32"/>
      <c r="K380" s="32"/>
      <c r="L380" s="33">
        <f t="shared" si="119"/>
        <v>0</v>
      </c>
      <c r="N380" s="34">
        <f t="shared" si="126"/>
        <v>0</v>
      </c>
      <c r="O380" s="34">
        <f t="shared" si="117"/>
        <v>0</v>
      </c>
      <c r="P380" s="34">
        <f t="shared" si="129"/>
        <v>0</v>
      </c>
      <c r="Q380" s="34">
        <f>IF(N380=0,0,COUNTIF($N$4:N380,1))</f>
        <v>0</v>
      </c>
      <c r="R380" s="34">
        <f>IF(O380=0,0,COUNTIF($O$4:O380,1))</f>
        <v>0</v>
      </c>
      <c r="S380" s="35">
        <f t="shared" si="118"/>
        <v>0</v>
      </c>
      <c r="U380" s="36">
        <f t="shared" ca="1" si="121"/>
        <v>10000</v>
      </c>
      <c r="V380" s="36">
        <f t="shared" ca="1" si="122"/>
        <v>10000</v>
      </c>
      <c r="W380" s="20">
        <f t="shared" ca="1" si="115"/>
        <v>212</v>
      </c>
      <c r="X380" s="20">
        <f t="shared" ca="1" si="116"/>
        <v>50</v>
      </c>
    </row>
    <row r="381" spans="1:24" ht="18" hidden="1" customHeight="1" thickBot="1" x14ac:dyDescent="0.3">
      <c r="A381" s="29">
        <v>62</v>
      </c>
      <c r="B381" s="45"/>
      <c r="C381" s="46" cm="1">
        <f t="array" ref="C381">IF(B381="",0,IF(COUNT(D381:K381)=0,0,IF(L381&lt;5,SUM(D381:K381)+0.0001,SUM(SMALL(D381:K381,{1;2;3;4;5}))+(M381/10))))</f>
        <v>0</v>
      </c>
      <c r="D381" s="38"/>
      <c r="E381" s="38"/>
      <c r="F381" s="38"/>
      <c r="G381" s="38"/>
      <c r="H381" s="38"/>
      <c r="I381" s="38"/>
      <c r="J381" s="38"/>
      <c r="K381" s="38"/>
      <c r="L381" s="33">
        <f t="shared" si="119"/>
        <v>0</v>
      </c>
      <c r="N381" s="34">
        <f t="shared" si="126"/>
        <v>0</v>
      </c>
      <c r="O381" s="34">
        <f t="shared" si="117"/>
        <v>0</v>
      </c>
      <c r="P381" s="34">
        <f t="shared" si="129"/>
        <v>0</v>
      </c>
      <c r="Q381" s="34">
        <f>IF(N381=0,0,COUNTIF($N$4:N381,1))</f>
        <v>0</v>
      </c>
      <c r="R381" s="34">
        <f>IF(O381=0,0,COUNTIF($O$4:O381,1))</f>
        <v>0</v>
      </c>
      <c r="S381" s="35">
        <f t="shared" si="118"/>
        <v>0</v>
      </c>
      <c r="U381" s="36">
        <f t="shared" ca="1" si="121"/>
        <v>10000</v>
      </c>
      <c r="V381" s="36">
        <f t="shared" ca="1" si="122"/>
        <v>10000</v>
      </c>
      <c r="W381" s="20">
        <f t="shared" ca="1" si="115"/>
        <v>212</v>
      </c>
      <c r="X381" s="20">
        <f t="shared" ca="1" si="116"/>
        <v>50</v>
      </c>
    </row>
    <row r="382" spans="1:24" ht="18" hidden="1" customHeight="1" thickTop="1" thickBot="1" x14ac:dyDescent="0.35">
      <c r="A382" s="39" t="str">
        <f>"Lið "&amp;A381</f>
        <v>Lið 62</v>
      </c>
      <c r="B382" s="40" t="str">
        <f>IF(B377="","",LEFT(B377,1))&amp;IF(B378="","",LEFT(B378,1))&amp;IF(B379="","",LEFT(B379,1))&amp;IF(B380="","",LEFT(B380,1))&amp;IF(B381="","",LEFT(B381,1))</f>
        <v/>
      </c>
      <c r="C382" s="41" cm="1">
        <f t="array" ref="C382">IF(B382="",0,IF(COUNT(D382:K382)=0,0,IF(L382&lt;5,SUM(D382:K382)+0.0001,SUM(SMALL(D382:K382,{1;2;3;4;5}))+(M382/10))))</f>
        <v>0</v>
      </c>
      <c r="D382" s="42"/>
      <c r="E382" s="42"/>
      <c r="F382" s="42"/>
      <c r="G382" s="42"/>
      <c r="H382" s="42"/>
      <c r="I382" s="42"/>
      <c r="J382" s="42"/>
      <c r="K382" s="42"/>
      <c r="L382" s="33">
        <f t="shared" si="119"/>
        <v>0</v>
      </c>
      <c r="N382" s="34">
        <f t="shared" si="126"/>
        <v>0</v>
      </c>
      <c r="O382" s="34">
        <f t="shared" si="117"/>
        <v>0</v>
      </c>
      <c r="P382" s="34">
        <f t="shared" si="129"/>
        <v>0</v>
      </c>
      <c r="Q382" s="34">
        <f>IF(N382=0,0,COUNTIF($N$4:N382,1))</f>
        <v>0</v>
      </c>
      <c r="R382" s="34">
        <f>IF(O382=0,0,COUNTIF($O$4:O382,1))</f>
        <v>0</v>
      </c>
      <c r="S382" s="35">
        <f t="shared" si="118"/>
        <v>0</v>
      </c>
      <c r="U382" s="36">
        <f t="shared" ca="1" si="121"/>
        <v>10000</v>
      </c>
      <c r="V382" s="36">
        <f t="shared" ca="1" si="122"/>
        <v>10000</v>
      </c>
      <c r="W382" s="20">
        <f t="shared" ca="1" si="115"/>
        <v>212</v>
      </c>
      <c r="X382" s="20">
        <f t="shared" ca="1" si="116"/>
        <v>50</v>
      </c>
    </row>
    <row r="383" spans="1:24" ht="18" hidden="1" customHeight="1" thickTop="1" x14ac:dyDescent="0.3">
      <c r="A383" s="29">
        <v>63</v>
      </c>
      <c r="B383" s="30"/>
      <c r="C383" s="31" cm="1">
        <f t="array" ref="C383">IF(B383="",0,IF(COUNT(D383:K383)=0,0,IF(L383&lt;5,SUM(D383:K383)+0.0001,SUM(SMALL(D383:K383,{1;2;3;4;5}))+(M383/10))))</f>
        <v>0</v>
      </c>
      <c r="D383" s="32"/>
      <c r="E383" s="32"/>
      <c r="F383" s="32"/>
      <c r="G383" s="32"/>
      <c r="H383" s="32"/>
      <c r="I383" s="32"/>
      <c r="J383" s="32"/>
      <c r="K383" s="32"/>
      <c r="L383" s="33">
        <f>MIN(COUNT(D383:K383),5)</f>
        <v>0</v>
      </c>
      <c r="N383" s="34">
        <f t="shared" si="126"/>
        <v>0</v>
      </c>
      <c r="O383" s="34">
        <f t="shared" si="117"/>
        <v>0</v>
      </c>
      <c r="P383" s="34">
        <f t="shared" si="129"/>
        <v>0</v>
      </c>
      <c r="Q383" s="34">
        <f>IF(N383=0,0,COUNTIF($N$4:N383,1))</f>
        <v>0</v>
      </c>
      <c r="R383" s="34">
        <f>IF(O383=0,0,COUNTIF($O$4:O383,1))</f>
        <v>0</v>
      </c>
      <c r="S383" s="35">
        <f t="shared" si="118"/>
        <v>0</v>
      </c>
      <c r="U383" s="36">
        <f t="shared" ca="1" si="121"/>
        <v>10000</v>
      </c>
      <c r="V383" s="36">
        <f t="shared" ca="1" si="122"/>
        <v>10000</v>
      </c>
      <c r="W383" s="20">
        <f t="shared" ca="1" si="115"/>
        <v>212</v>
      </c>
      <c r="X383" s="20">
        <f t="shared" ca="1" si="116"/>
        <v>50</v>
      </c>
    </row>
    <row r="384" spans="1:24" ht="18" hidden="1" customHeight="1" x14ac:dyDescent="0.3">
      <c r="A384" s="43">
        <v>63</v>
      </c>
      <c r="B384" s="30"/>
      <c r="C384" s="31" cm="1">
        <f t="array" ref="C384">IF(B384="",0,IF(COUNT(D384:K384)=0,0,IF(L384&lt;5,SUM(D384:K384)+0.0001,SUM(SMALL(D384:K384,{1;2;3;4;5}))+(M384/10))))</f>
        <v>0</v>
      </c>
      <c r="D384" s="32"/>
      <c r="E384" s="32"/>
      <c r="F384" s="32"/>
      <c r="G384" s="32"/>
      <c r="H384" s="32"/>
      <c r="I384" s="32"/>
      <c r="J384" s="32"/>
      <c r="K384" s="32"/>
      <c r="L384" s="33">
        <f>MIN(COUNT(D384:K384),5)</f>
        <v>0</v>
      </c>
      <c r="N384" s="34">
        <f t="shared" si="126"/>
        <v>0</v>
      </c>
      <c r="O384" s="34">
        <f t="shared" si="117"/>
        <v>0</v>
      </c>
      <c r="P384" s="34">
        <f t="shared" si="129"/>
        <v>0</v>
      </c>
      <c r="Q384" s="34">
        <f>IF(N384=0,0,COUNTIF($N$4:N384,1))</f>
        <v>0</v>
      </c>
      <c r="R384" s="34">
        <f>IF(O384=0,0,COUNTIF($O$4:O384,1))</f>
        <v>0</v>
      </c>
      <c r="S384" s="35">
        <f t="shared" si="118"/>
        <v>0</v>
      </c>
      <c r="U384" s="36">
        <f t="shared" ca="1" si="121"/>
        <v>10000</v>
      </c>
      <c r="V384" s="36">
        <f t="shared" ca="1" si="122"/>
        <v>10000</v>
      </c>
      <c r="W384" s="20">
        <f t="shared" ca="1" si="115"/>
        <v>212</v>
      </c>
      <c r="X384" s="20">
        <f t="shared" ca="1" si="116"/>
        <v>50</v>
      </c>
    </row>
    <row r="385" spans="1:24" ht="18" hidden="1" customHeight="1" x14ac:dyDescent="0.3">
      <c r="A385" s="29">
        <v>63</v>
      </c>
      <c r="B385" s="30"/>
      <c r="C385" s="31" cm="1">
        <f t="array" ref="C385">IF(B385="",0,IF(COUNT(D385:K385)=0,0,IF(L385&lt;5,SUM(D385:K385)+0.0001,SUM(SMALL(D385:K385,{1;2;3;4;5}))+(M385/10))))</f>
        <v>0</v>
      </c>
      <c r="D385" s="32"/>
      <c r="E385" s="32"/>
      <c r="F385" s="32"/>
      <c r="G385" s="32"/>
      <c r="H385" s="32"/>
      <c r="I385" s="32"/>
      <c r="J385" s="32"/>
      <c r="K385" s="32"/>
      <c r="L385" s="33">
        <f>MIN(COUNT(D385:K385),5)</f>
        <v>0</v>
      </c>
      <c r="N385" s="34">
        <f t="shared" si="126"/>
        <v>0</v>
      </c>
      <c r="O385" s="34">
        <f t="shared" si="117"/>
        <v>0</v>
      </c>
      <c r="P385" s="34">
        <f t="shared" si="129"/>
        <v>0</v>
      </c>
      <c r="Q385" s="34">
        <f>IF(N385=0,0,COUNTIF($N$4:N385,1))</f>
        <v>0</v>
      </c>
      <c r="R385" s="34">
        <f>IF(O385=0,0,COUNTIF($O$4:O385,1))</f>
        <v>0</v>
      </c>
      <c r="S385" s="35">
        <f t="shared" si="118"/>
        <v>0</v>
      </c>
      <c r="U385" s="36">
        <f t="shared" ca="1" si="121"/>
        <v>10000</v>
      </c>
      <c r="V385" s="36">
        <f t="shared" ca="1" si="122"/>
        <v>10000</v>
      </c>
      <c r="W385" s="20">
        <f t="shared" ca="1" si="115"/>
        <v>212</v>
      </c>
      <c r="X385" s="20">
        <f t="shared" ca="1" si="116"/>
        <v>50</v>
      </c>
    </row>
    <row r="386" spans="1:24" ht="18" hidden="1" customHeight="1" x14ac:dyDescent="0.3">
      <c r="A386" s="29">
        <v>63</v>
      </c>
      <c r="B386" s="30"/>
      <c r="C386" s="31" cm="1">
        <f t="array" ref="C386">IF(B386="",0,IF(COUNT(D386:K386)=0,0,IF(L386&lt;5,SUM(D386:K386)+0.0001,SUM(SMALL(D386:K386,{1;2;3;4;5}))+(M386/10))))</f>
        <v>0</v>
      </c>
      <c r="D386" s="32"/>
      <c r="E386" s="32"/>
      <c r="F386" s="32"/>
      <c r="G386" s="32"/>
      <c r="H386" s="32"/>
      <c r="I386" s="32"/>
      <c r="J386" s="32"/>
      <c r="K386" s="32"/>
      <c r="L386" s="33">
        <f>MIN(COUNT(D386:K386),5)</f>
        <v>0</v>
      </c>
      <c r="N386" s="34">
        <f t="shared" si="126"/>
        <v>0</v>
      </c>
      <c r="O386" s="34">
        <f t="shared" si="117"/>
        <v>0</v>
      </c>
      <c r="P386" s="34">
        <f t="shared" si="129"/>
        <v>0</v>
      </c>
      <c r="Q386" s="34">
        <f>IF(N386=0,0,COUNTIF($N$4:N386,1))</f>
        <v>0</v>
      </c>
      <c r="R386" s="34">
        <f>IF(O386=0,0,COUNTIF($O$4:O386,1))</f>
        <v>0</v>
      </c>
      <c r="S386" s="35">
        <f t="shared" si="118"/>
        <v>0</v>
      </c>
      <c r="U386" s="36">
        <f t="shared" ca="1" si="121"/>
        <v>10000</v>
      </c>
      <c r="V386" s="36">
        <f t="shared" ca="1" si="122"/>
        <v>10000</v>
      </c>
      <c r="W386" s="20">
        <f t="shared" ca="1" si="115"/>
        <v>212</v>
      </c>
      <c r="X386" s="20">
        <f t="shared" ca="1" si="116"/>
        <v>50</v>
      </c>
    </row>
    <row r="387" spans="1:24" ht="18" hidden="1" customHeight="1" thickBot="1" x14ac:dyDescent="0.3">
      <c r="A387" s="44">
        <v>63</v>
      </c>
      <c r="B387" s="45"/>
      <c r="C387" s="46" cm="1">
        <f t="array" ref="C387">IF(B387="",0,IF(COUNT(D387:K387)=0,0,IF(L387&lt;5,SUM(D387:K387)+0.0001,SUM(SMALL(D387:K387,{1;2;3;4;5}))+(M387/10))))</f>
        <v>0</v>
      </c>
      <c r="D387" s="38"/>
      <c r="E387" s="38"/>
      <c r="F387" s="38"/>
      <c r="G387" s="38"/>
      <c r="H387" s="38"/>
      <c r="I387" s="38"/>
      <c r="J387" s="38"/>
      <c r="K387" s="38"/>
      <c r="L387" s="33">
        <f>MIN(COUNT(D387:K387),6)</f>
        <v>0</v>
      </c>
      <c r="N387" s="34">
        <f t="shared" si="126"/>
        <v>0</v>
      </c>
      <c r="O387" s="34">
        <f t="shared" si="117"/>
        <v>0</v>
      </c>
      <c r="P387" s="34">
        <f t="shared" si="129"/>
        <v>0</v>
      </c>
      <c r="Q387" s="34">
        <f>IF(N387=0,0,COUNTIF($N$4:N387,1))</f>
        <v>0</v>
      </c>
      <c r="R387" s="34">
        <f>IF(O387=0,0,COUNTIF($O$4:O387,1))</f>
        <v>0</v>
      </c>
      <c r="S387" s="35">
        <f t="shared" si="118"/>
        <v>0</v>
      </c>
      <c r="U387" s="36">
        <f t="shared" ca="1" si="121"/>
        <v>10000</v>
      </c>
      <c r="V387" s="36">
        <f t="shared" ca="1" si="122"/>
        <v>10000</v>
      </c>
      <c r="W387" s="20">
        <f t="shared" ca="1" si="115"/>
        <v>212</v>
      </c>
      <c r="X387" s="20">
        <f t="shared" ca="1" si="116"/>
        <v>50</v>
      </c>
    </row>
    <row r="388" spans="1:24" ht="18" hidden="1" customHeight="1" thickTop="1" thickBot="1" x14ac:dyDescent="0.35">
      <c r="A388" s="39" t="str">
        <f>"Lið "&amp;A387</f>
        <v>Lið 63</v>
      </c>
      <c r="B388" s="40" t="str">
        <f>IF(B383="","",LEFT(B383,1))&amp;IF(B384="","",LEFT(B384,1))&amp;IF(B385="","",LEFT(B385,1))&amp;IF(B386="","",LEFT(B386,1))&amp;IF(B387="","",LEFT(B387,1))</f>
        <v/>
      </c>
      <c r="C388" s="41" cm="1">
        <f t="array" ref="C388">IF(B388="",0,IF(COUNT(D388:K388)=0,0,IF(L388&lt;5,SUM(D388:K388)+0.0001,SUM(SMALL(D388:K388,{1;2;3;4;5}))+(M388/10))))</f>
        <v>0</v>
      </c>
      <c r="D388" s="42"/>
      <c r="E388" s="42"/>
      <c r="F388" s="42"/>
      <c r="G388" s="42"/>
      <c r="H388" s="42"/>
      <c r="I388" s="42"/>
      <c r="J388" s="42"/>
      <c r="K388" s="42"/>
      <c r="L388" s="33">
        <f>MIN(COUNT(D388:K388),5)</f>
        <v>0</v>
      </c>
      <c r="N388" s="34">
        <f t="shared" si="126"/>
        <v>0</v>
      </c>
      <c r="O388" s="34">
        <f t="shared" si="117"/>
        <v>0</v>
      </c>
      <c r="P388" s="34">
        <f t="shared" si="129"/>
        <v>0</v>
      </c>
      <c r="Q388" s="34">
        <f>IF(N388=0,0,COUNTIF($N$4:N388,1))</f>
        <v>0</v>
      </c>
      <c r="R388" s="34">
        <f>IF(O388=0,0,COUNTIF($O$4:O388,1))</f>
        <v>0</v>
      </c>
      <c r="S388" s="35">
        <f t="shared" si="118"/>
        <v>0</v>
      </c>
      <c r="U388" s="36">
        <f t="shared" ca="1" si="121"/>
        <v>10000</v>
      </c>
      <c r="V388" s="36">
        <f t="shared" ca="1" si="122"/>
        <v>10000</v>
      </c>
      <c r="W388" s="20">
        <f t="shared" ca="1" si="115"/>
        <v>212</v>
      </c>
      <c r="X388" s="20">
        <f t="shared" ca="1" si="116"/>
        <v>50</v>
      </c>
    </row>
    <row r="389" spans="1:24" ht="18" hidden="1" customHeight="1" thickTop="1" x14ac:dyDescent="0.3">
      <c r="A389" s="29">
        <v>64</v>
      </c>
      <c r="B389" s="30"/>
      <c r="C389" s="31" cm="1">
        <f t="array" ref="C389">IF(B389="",0,IF(COUNT(D389:K389)=0,0,IF(L389&lt;5,SUM(D389:K389)+0.0001,SUM(SMALL(D389:K389,{1;2;3;4;5}))+(M389/10))))</f>
        <v>0</v>
      </c>
      <c r="D389" s="32"/>
      <c r="E389" s="32"/>
      <c r="F389" s="32"/>
      <c r="G389" s="32"/>
      <c r="H389" s="32"/>
      <c r="I389" s="32"/>
      <c r="J389" s="32"/>
      <c r="K389" s="32"/>
      <c r="L389" s="33">
        <f t="shared" ref="L389:L394" si="131">MIN(COUNT(D389:K389),6)</f>
        <v>0</v>
      </c>
      <c r="N389" s="34">
        <f t="shared" si="126"/>
        <v>0</v>
      </c>
      <c r="O389" s="34">
        <f t="shared" si="117"/>
        <v>0</v>
      </c>
      <c r="P389" s="34">
        <f t="shared" si="129"/>
        <v>0</v>
      </c>
      <c r="Q389" s="34">
        <f>IF(N389=0,0,COUNTIF($N$4:N389,1))</f>
        <v>0</v>
      </c>
      <c r="R389" s="34">
        <f>IF(O389=0,0,COUNTIF($O$4:O389,1))</f>
        <v>0</v>
      </c>
      <c r="S389" s="35">
        <f t="shared" si="118"/>
        <v>0</v>
      </c>
      <c r="U389" s="36">
        <f t="shared" ca="1" si="121"/>
        <v>10000</v>
      </c>
      <c r="V389" s="36">
        <f t="shared" ca="1" si="122"/>
        <v>10000</v>
      </c>
      <c r="W389" s="20">
        <f t="shared" ref="W389:W430" ca="1" si="132">_xlfn.RANK.EQ(U389,$U$4:$U$430,1)</f>
        <v>212</v>
      </c>
      <c r="X389" s="20">
        <f t="shared" ca="1" si="116"/>
        <v>50</v>
      </c>
    </row>
    <row r="390" spans="1:24" ht="18" hidden="1" customHeight="1" x14ac:dyDescent="0.3">
      <c r="A390" s="29">
        <v>64</v>
      </c>
      <c r="B390" s="30"/>
      <c r="C390" s="31" cm="1">
        <f t="array" ref="C390">IF(B390="",0,IF(COUNT(D390:K390)=0,0,IF(L390&lt;5,SUM(D390:K390)+0.0001,SUM(SMALL(D390:K390,{1;2;3;4;5}))+(M390/10))))</f>
        <v>0</v>
      </c>
      <c r="D390" s="32"/>
      <c r="E390" s="32"/>
      <c r="F390" s="32"/>
      <c r="G390" s="32"/>
      <c r="H390" s="32"/>
      <c r="I390" s="32"/>
      <c r="J390" s="32"/>
      <c r="K390" s="32"/>
      <c r="L390" s="33">
        <f t="shared" si="131"/>
        <v>0</v>
      </c>
      <c r="N390" s="34">
        <f t="shared" si="126"/>
        <v>0</v>
      </c>
      <c r="O390" s="34">
        <f t="shared" ref="O390:O430" si="133">IF(AND(ISTEXT(A390),S390=1,C390&gt;100),1,0)</f>
        <v>0</v>
      </c>
      <c r="P390" s="34">
        <f t="shared" si="129"/>
        <v>0</v>
      </c>
      <c r="Q390" s="34">
        <f>IF(N390=0,0,COUNTIF($N$4:N390,1))</f>
        <v>0</v>
      </c>
      <c r="R390" s="34">
        <f>IF(O390=0,0,COUNTIF($O$4:O390,1))</f>
        <v>0</v>
      </c>
      <c r="S390" s="35">
        <f t="shared" si="118"/>
        <v>0</v>
      </c>
      <c r="U390" s="36">
        <f t="shared" ca="1" si="121"/>
        <v>10000</v>
      </c>
      <c r="V390" s="36">
        <f t="shared" ca="1" si="122"/>
        <v>10000</v>
      </c>
      <c r="W390" s="20">
        <f t="shared" ca="1" si="132"/>
        <v>212</v>
      </c>
      <c r="X390" s="20">
        <f t="shared" ref="X390:X430" ca="1" si="134">_xlfn.RANK.EQ(V390,$V$4:$V$430,1)</f>
        <v>50</v>
      </c>
    </row>
    <row r="391" spans="1:24" ht="18" hidden="1" customHeight="1" x14ac:dyDescent="0.3">
      <c r="A391" s="29">
        <v>64</v>
      </c>
      <c r="B391" s="30"/>
      <c r="C391" s="31" cm="1">
        <f t="array" ref="C391">IF(B391="",0,IF(COUNT(D391:K391)=0,0,IF(L391&lt;5,SUM(D391:K391)+0.0001,SUM(SMALL(D391:K391,{1;2;3;4;5}))+(M391/10))))</f>
        <v>0</v>
      </c>
      <c r="D391" s="32"/>
      <c r="E391" s="32"/>
      <c r="F391" s="32"/>
      <c r="G391" s="32"/>
      <c r="H391" s="32"/>
      <c r="I391" s="32"/>
      <c r="J391" s="32"/>
      <c r="K391" s="32"/>
      <c r="L391" s="33">
        <f t="shared" si="131"/>
        <v>0</v>
      </c>
      <c r="N391" s="34">
        <f t="shared" si="126"/>
        <v>0</v>
      </c>
      <c r="O391" s="34">
        <f t="shared" si="133"/>
        <v>0</v>
      </c>
      <c r="P391" s="34">
        <f t="shared" si="129"/>
        <v>0</v>
      </c>
      <c r="Q391" s="34">
        <f>IF(N391=0,0,COUNTIF($N$4:N391,1))</f>
        <v>0</v>
      </c>
      <c r="R391" s="34">
        <f>IF(O391=0,0,COUNTIF($O$4:O391,1))</f>
        <v>0</v>
      </c>
      <c r="S391" s="35">
        <f t="shared" si="118"/>
        <v>0</v>
      </c>
      <c r="U391" s="36">
        <f t="shared" ca="1" si="121"/>
        <v>10000</v>
      </c>
      <c r="V391" s="36">
        <f t="shared" ca="1" si="122"/>
        <v>10000</v>
      </c>
      <c r="W391" s="20">
        <f t="shared" ca="1" si="132"/>
        <v>212</v>
      </c>
      <c r="X391" s="20">
        <f t="shared" ca="1" si="134"/>
        <v>50</v>
      </c>
    </row>
    <row r="392" spans="1:24" ht="18" hidden="1" customHeight="1" x14ac:dyDescent="0.3">
      <c r="A392" s="29">
        <v>64</v>
      </c>
      <c r="B392" s="30"/>
      <c r="C392" s="31" cm="1">
        <f t="array" ref="C392">IF(B392="",0,IF(COUNT(D392:K392)=0,0,IF(L392&lt;5,SUM(D392:K392)+0.0001,SUM(SMALL(D392:K392,{1;2;3;4;5}))+(M392/10))))</f>
        <v>0</v>
      </c>
      <c r="D392" s="32"/>
      <c r="E392" s="32"/>
      <c r="F392" s="32"/>
      <c r="G392" s="32"/>
      <c r="H392" s="32"/>
      <c r="I392" s="32"/>
      <c r="J392" s="32"/>
      <c r="K392" s="32"/>
      <c r="L392" s="33">
        <f t="shared" si="131"/>
        <v>0</v>
      </c>
      <c r="N392" s="34">
        <f t="shared" si="126"/>
        <v>0</v>
      </c>
      <c r="O392" s="34">
        <f t="shared" si="133"/>
        <v>0</v>
      </c>
      <c r="P392" s="34">
        <f t="shared" si="129"/>
        <v>0</v>
      </c>
      <c r="Q392" s="34">
        <f>IF(N392=0,0,COUNTIF($N$4:N392,1))</f>
        <v>0</v>
      </c>
      <c r="R392" s="34">
        <f>IF(O392=0,0,COUNTIF($O$4:O392,1))</f>
        <v>0</v>
      </c>
      <c r="S392" s="35">
        <f t="shared" si="118"/>
        <v>0</v>
      </c>
      <c r="U392" s="36">
        <f t="shared" ca="1" si="121"/>
        <v>10000</v>
      </c>
      <c r="V392" s="36">
        <f t="shared" ca="1" si="122"/>
        <v>10000</v>
      </c>
      <c r="W392" s="20">
        <f t="shared" ca="1" si="132"/>
        <v>212</v>
      </c>
      <c r="X392" s="20">
        <f t="shared" ca="1" si="134"/>
        <v>50</v>
      </c>
    </row>
    <row r="393" spans="1:24" ht="18" hidden="1" customHeight="1" thickBot="1" x14ac:dyDescent="0.3">
      <c r="A393" s="29">
        <v>64</v>
      </c>
      <c r="B393" s="45"/>
      <c r="C393" s="46" cm="1">
        <f t="array" ref="C393">IF(B393="",0,IF(COUNT(D393:K393)=0,0,IF(L393&lt;5,SUM(D393:K393)+0.0001,SUM(SMALL(D393:K393,{1;2;3;4;5}))+(M393/10))))</f>
        <v>0</v>
      </c>
      <c r="D393" s="38"/>
      <c r="E393" s="38"/>
      <c r="F393" s="38"/>
      <c r="G393" s="38"/>
      <c r="H393" s="38"/>
      <c r="I393" s="38"/>
      <c r="J393" s="38"/>
      <c r="K393" s="38"/>
      <c r="L393" s="33">
        <f t="shared" si="131"/>
        <v>0</v>
      </c>
      <c r="N393" s="34">
        <f t="shared" si="126"/>
        <v>0</v>
      </c>
      <c r="O393" s="34">
        <f t="shared" si="133"/>
        <v>0</v>
      </c>
      <c r="P393" s="34">
        <f t="shared" si="129"/>
        <v>0</v>
      </c>
      <c r="Q393" s="34">
        <f>IF(N393=0,0,COUNTIF($N$4:N393,1))</f>
        <v>0</v>
      </c>
      <c r="R393" s="34">
        <f>IF(O393=0,0,COUNTIF($O$4:O393,1))</f>
        <v>0</v>
      </c>
      <c r="S393" s="35">
        <f t="shared" si="118"/>
        <v>0</v>
      </c>
      <c r="U393" s="36">
        <f t="shared" ca="1" si="121"/>
        <v>10000</v>
      </c>
      <c r="V393" s="36">
        <f t="shared" ca="1" si="122"/>
        <v>10000</v>
      </c>
      <c r="W393" s="20">
        <f t="shared" ca="1" si="132"/>
        <v>212</v>
      </c>
      <c r="X393" s="20">
        <f t="shared" ca="1" si="134"/>
        <v>50</v>
      </c>
    </row>
    <row r="394" spans="1:24" ht="18" hidden="1" customHeight="1" thickTop="1" thickBot="1" x14ac:dyDescent="0.35">
      <c r="A394" s="39" t="str">
        <f>"Lið "&amp;A393</f>
        <v>Lið 64</v>
      </c>
      <c r="B394" s="40" t="str">
        <f>IF(B389="","",LEFT(B389,1))&amp;IF(B390="","",LEFT(B390,1))&amp;IF(B391="","",LEFT(B391,1))&amp;IF(B392="","",LEFT(B392,1))&amp;IF(B393="","",LEFT(B393,1))</f>
        <v/>
      </c>
      <c r="C394" s="41" cm="1">
        <f t="array" ref="C394">IF(B394="",0,IF(COUNT(D394:K394)=0,0,IF(L394&lt;5,SUM(D394:K394)+0.0001,SUM(SMALL(D394:K394,{1;2;3;4;5}))+(M394/10))))</f>
        <v>0</v>
      </c>
      <c r="D394" s="42"/>
      <c r="E394" s="42"/>
      <c r="F394" s="42"/>
      <c r="G394" s="42"/>
      <c r="H394" s="42"/>
      <c r="I394" s="42"/>
      <c r="J394" s="42"/>
      <c r="K394" s="42"/>
      <c r="L394" s="33">
        <f t="shared" si="131"/>
        <v>0</v>
      </c>
      <c r="N394" s="34">
        <f t="shared" si="126"/>
        <v>0</v>
      </c>
      <c r="O394" s="34">
        <f t="shared" si="133"/>
        <v>0</v>
      </c>
      <c r="P394" s="34">
        <f t="shared" si="129"/>
        <v>0</v>
      </c>
      <c r="Q394" s="34">
        <f>IF(N394=0,0,COUNTIF($N$4:N394,1))</f>
        <v>0</v>
      </c>
      <c r="R394" s="34">
        <f>IF(O394=0,0,COUNTIF($O$4:O394,1))</f>
        <v>0</v>
      </c>
      <c r="S394" s="35">
        <f t="shared" ref="S394:S430" si="135">IF(B394="",0,1)</f>
        <v>0</v>
      </c>
      <c r="U394" s="36">
        <f t="shared" ca="1" si="121"/>
        <v>10000</v>
      </c>
      <c r="V394" s="36">
        <f t="shared" ca="1" si="122"/>
        <v>10000</v>
      </c>
      <c r="W394" s="20">
        <f t="shared" ca="1" si="132"/>
        <v>212</v>
      </c>
      <c r="X394" s="20">
        <f t="shared" ca="1" si="134"/>
        <v>50</v>
      </c>
    </row>
    <row r="395" spans="1:24" ht="18" hidden="1" customHeight="1" thickTop="1" x14ac:dyDescent="0.3">
      <c r="A395" s="29">
        <v>65</v>
      </c>
      <c r="B395" s="30"/>
      <c r="C395" s="31" cm="1">
        <f t="array" ref="C395">IF(B395="",0,IF(COUNT(D395:K395)=0,0,IF(L395&lt;5,SUM(D395:K395)+0.0001,SUM(SMALL(D395:K395,{1;2;3;4;5}))+(M395/10))))</f>
        <v>0</v>
      </c>
      <c r="D395" s="32"/>
      <c r="E395" s="32"/>
      <c r="F395" s="32"/>
      <c r="G395" s="32"/>
      <c r="H395" s="32"/>
      <c r="I395" s="32"/>
      <c r="J395" s="32"/>
      <c r="K395" s="32"/>
      <c r="L395" s="33">
        <f>MIN(COUNT(D395:K395),5)</f>
        <v>0</v>
      </c>
      <c r="N395" s="34">
        <f t="shared" si="126"/>
        <v>0</v>
      </c>
      <c r="O395" s="34">
        <f t="shared" si="133"/>
        <v>0</v>
      </c>
      <c r="P395" s="34">
        <f t="shared" si="129"/>
        <v>0</v>
      </c>
      <c r="Q395" s="34">
        <f>IF(N395=0,0,COUNTIF($N$4:N395,1))</f>
        <v>0</v>
      </c>
      <c r="R395" s="34">
        <f>IF(O395=0,0,COUNTIF($O$4:O395,1))</f>
        <v>0</v>
      </c>
      <c r="S395" s="35">
        <f t="shared" si="135"/>
        <v>0</v>
      </c>
      <c r="U395" s="36">
        <f t="shared" ca="1" si="121"/>
        <v>10000</v>
      </c>
      <c r="V395" s="36">
        <f t="shared" ca="1" si="122"/>
        <v>10000</v>
      </c>
      <c r="W395" s="20">
        <f t="shared" ca="1" si="132"/>
        <v>212</v>
      </c>
      <c r="X395" s="20">
        <f t="shared" ca="1" si="134"/>
        <v>50</v>
      </c>
    </row>
    <row r="396" spans="1:24" ht="18" hidden="1" customHeight="1" x14ac:dyDescent="0.3">
      <c r="A396" s="29">
        <v>65</v>
      </c>
      <c r="B396" s="30"/>
      <c r="C396" s="31" cm="1">
        <f t="array" ref="C396">IF(B396="",0,IF(COUNT(D396:K396)=0,0,IF(L396&lt;5,SUM(D396:K396)+0.0001,SUM(SMALL(D396:K396,{1;2;3;4;5}))+(M396/10))))</f>
        <v>0</v>
      </c>
      <c r="D396" s="32"/>
      <c r="E396" s="32"/>
      <c r="F396" s="32"/>
      <c r="G396" s="32"/>
      <c r="H396" s="32"/>
      <c r="I396" s="32"/>
      <c r="J396" s="32"/>
      <c r="K396" s="32"/>
      <c r="L396" s="33">
        <f>MIN(COUNT(D396:K396),5)</f>
        <v>0</v>
      </c>
      <c r="N396" s="34">
        <f t="shared" si="126"/>
        <v>0</v>
      </c>
      <c r="O396" s="34">
        <f t="shared" si="133"/>
        <v>0</v>
      </c>
      <c r="P396" s="34">
        <f t="shared" si="129"/>
        <v>0</v>
      </c>
      <c r="Q396" s="34">
        <f>IF(N396=0,0,COUNTIF($N$4:N396,1))</f>
        <v>0</v>
      </c>
      <c r="R396" s="34">
        <f>IF(O396=0,0,COUNTIF($O$4:O396,1))</f>
        <v>0</v>
      </c>
      <c r="S396" s="35">
        <f t="shared" si="135"/>
        <v>0</v>
      </c>
      <c r="U396" s="36">
        <f t="shared" ca="1" si="121"/>
        <v>10000</v>
      </c>
      <c r="V396" s="36">
        <f t="shared" ca="1" si="122"/>
        <v>10000</v>
      </c>
      <c r="W396" s="20">
        <f t="shared" ca="1" si="132"/>
        <v>212</v>
      </c>
      <c r="X396" s="20">
        <f t="shared" ca="1" si="134"/>
        <v>50</v>
      </c>
    </row>
    <row r="397" spans="1:24" ht="18" hidden="1" customHeight="1" x14ac:dyDescent="0.3">
      <c r="A397" s="29">
        <v>65</v>
      </c>
      <c r="B397" s="30"/>
      <c r="C397" s="31" cm="1">
        <f t="array" ref="C397">IF(B397="",0,IF(COUNT(D397:K397)=0,0,IF(L397&lt;5,SUM(D397:K397)+0.0001,SUM(SMALL(D397:K397,{1;2;3;4;5}))+(M397/10))))</f>
        <v>0</v>
      </c>
      <c r="D397" s="32"/>
      <c r="E397" s="32"/>
      <c r="F397" s="32"/>
      <c r="G397" s="32"/>
      <c r="H397" s="32"/>
      <c r="I397" s="32"/>
      <c r="J397" s="32"/>
      <c r="K397" s="32"/>
      <c r="L397" s="33">
        <f>MIN(COUNT(D397:K397),5)</f>
        <v>0</v>
      </c>
      <c r="N397" s="34">
        <f t="shared" si="126"/>
        <v>0</v>
      </c>
      <c r="O397" s="34">
        <f t="shared" si="133"/>
        <v>0</v>
      </c>
      <c r="P397" s="34">
        <f t="shared" si="129"/>
        <v>0</v>
      </c>
      <c r="Q397" s="34">
        <f>IF(N397=0,0,COUNTIF($N$4:N397,1))</f>
        <v>0</v>
      </c>
      <c r="R397" s="34">
        <f>IF(O397=0,0,COUNTIF($O$4:O397,1))</f>
        <v>0</v>
      </c>
      <c r="S397" s="35">
        <f t="shared" si="135"/>
        <v>0</v>
      </c>
      <c r="U397" s="36">
        <f t="shared" ca="1" si="121"/>
        <v>10000</v>
      </c>
      <c r="V397" s="36">
        <f t="shared" ca="1" si="122"/>
        <v>10000</v>
      </c>
      <c r="W397" s="20">
        <f t="shared" ca="1" si="132"/>
        <v>212</v>
      </c>
      <c r="X397" s="20">
        <f t="shared" ca="1" si="134"/>
        <v>50</v>
      </c>
    </row>
    <row r="398" spans="1:24" ht="18" hidden="1" customHeight="1" x14ac:dyDescent="0.3">
      <c r="A398" s="29">
        <v>65</v>
      </c>
      <c r="B398" s="30"/>
      <c r="C398" s="46" cm="1">
        <f t="array" ref="C398">IF(B398="",0,IF(COUNT(D398:K398)=0,0,IF(L398&lt;5,SUM(D398:K398)+0.0001,SUM(SMALL(D398:K398,{1;2;3;4;5}))+(M398/10))))</f>
        <v>0</v>
      </c>
      <c r="D398" s="38"/>
      <c r="E398" s="32"/>
      <c r="F398" s="32"/>
      <c r="G398" s="32"/>
      <c r="H398" s="32"/>
      <c r="I398" s="32"/>
      <c r="J398" s="32"/>
      <c r="K398" s="32"/>
      <c r="L398" s="33">
        <f>MIN(COUNT(D398:K398),5)</f>
        <v>0</v>
      </c>
      <c r="N398" s="34">
        <f t="shared" si="126"/>
        <v>0</v>
      </c>
      <c r="O398" s="34">
        <f t="shared" si="133"/>
        <v>0</v>
      </c>
      <c r="P398" s="34">
        <f t="shared" si="129"/>
        <v>0</v>
      </c>
      <c r="Q398" s="34">
        <f>IF(N398=0,0,COUNTIF($N$4:N398,1))</f>
        <v>0</v>
      </c>
      <c r="R398" s="34">
        <f>IF(O398=0,0,COUNTIF($O$4:O398,1))</f>
        <v>0</v>
      </c>
      <c r="S398" s="35">
        <f t="shared" si="135"/>
        <v>0</v>
      </c>
      <c r="U398" s="36">
        <f t="shared" ca="1" si="121"/>
        <v>10000</v>
      </c>
      <c r="V398" s="36">
        <f t="shared" ca="1" si="122"/>
        <v>10000</v>
      </c>
      <c r="W398" s="20">
        <f t="shared" ca="1" si="132"/>
        <v>212</v>
      </c>
      <c r="X398" s="20">
        <f t="shared" ca="1" si="134"/>
        <v>50</v>
      </c>
    </row>
    <row r="399" spans="1:24" ht="18" hidden="1" customHeight="1" thickBot="1" x14ac:dyDescent="0.3">
      <c r="A399" s="29">
        <v>65</v>
      </c>
      <c r="B399" s="45"/>
      <c r="C399" s="46" cm="1">
        <f t="array" ref="C399">IF(B399="",0,IF(COUNT(D399:K399)=0,0,IF(L399&lt;5,SUM(D399:K399)+0.0001,SUM(SMALL(D399:K399,{1;2;3;4;5}))+(M399/10))))</f>
        <v>0</v>
      </c>
      <c r="D399" s="38"/>
      <c r="E399" s="38"/>
      <c r="F399" s="38"/>
      <c r="G399" s="38"/>
      <c r="H399" s="38"/>
      <c r="I399" s="38"/>
      <c r="J399" s="38"/>
      <c r="K399" s="38"/>
      <c r="L399" s="33">
        <f>MIN(COUNT(D399:K399),6)</f>
        <v>0</v>
      </c>
      <c r="N399" s="34">
        <f t="shared" si="126"/>
        <v>0</v>
      </c>
      <c r="O399" s="34">
        <f t="shared" si="133"/>
        <v>0</v>
      </c>
      <c r="P399" s="34">
        <f t="shared" si="129"/>
        <v>0</v>
      </c>
      <c r="Q399" s="34">
        <f>IF(N399=0,0,COUNTIF($N$4:N399,1))</f>
        <v>0</v>
      </c>
      <c r="R399" s="34">
        <f>IF(O399=0,0,COUNTIF($O$4:O399,1))</f>
        <v>0</v>
      </c>
      <c r="S399" s="35">
        <f t="shared" si="135"/>
        <v>0</v>
      </c>
      <c r="U399" s="36">
        <f t="shared" ca="1" si="121"/>
        <v>10000</v>
      </c>
      <c r="V399" s="36">
        <f t="shared" ca="1" si="122"/>
        <v>10000</v>
      </c>
      <c r="W399" s="20">
        <f t="shared" ca="1" si="132"/>
        <v>212</v>
      </c>
      <c r="X399" s="20">
        <f t="shared" ca="1" si="134"/>
        <v>50</v>
      </c>
    </row>
    <row r="400" spans="1:24" ht="18" hidden="1" customHeight="1" thickTop="1" thickBot="1" x14ac:dyDescent="0.35">
      <c r="A400" s="39" t="str">
        <f>"Lið "&amp;A399</f>
        <v>Lið 65</v>
      </c>
      <c r="B400" s="40" t="str">
        <f>IF(B395="","",LEFT(B395,1))&amp;IF(B396="","",LEFT(B396,1))&amp;IF(B397="","",LEFT(B397,1))&amp;IF(B398="","",LEFT(B398,1))&amp;IF(B399="","",LEFT(B399,1))</f>
        <v/>
      </c>
      <c r="C400" s="41" cm="1">
        <f t="array" ref="C400">IF(B400="",0,IF(COUNT(D400:K400)=0,0,IF(L400&lt;5,SUM(D400:K400)+0.0001,SUM(SMALL(D400:K400,{1;2;3;4;5}))+(M400/10))))</f>
        <v>0</v>
      </c>
      <c r="D400" s="42"/>
      <c r="E400" s="42"/>
      <c r="F400" s="42"/>
      <c r="G400" s="42"/>
      <c r="H400" s="42"/>
      <c r="I400" s="42"/>
      <c r="J400" s="42"/>
      <c r="K400" s="42"/>
      <c r="L400" s="33">
        <f>MIN(COUNT(D400:K400),5)</f>
        <v>0</v>
      </c>
      <c r="N400" s="34">
        <f t="shared" si="126"/>
        <v>0</v>
      </c>
      <c r="O400" s="34">
        <f t="shared" si="133"/>
        <v>0</v>
      </c>
      <c r="P400" s="34">
        <f t="shared" si="129"/>
        <v>0</v>
      </c>
      <c r="Q400" s="34">
        <f>IF(N400=0,0,COUNTIF($N$4:N400,1))</f>
        <v>0</v>
      </c>
      <c r="R400" s="34">
        <f>IF(O400=0,0,COUNTIF($O$4:O400,1))</f>
        <v>0</v>
      </c>
      <c r="S400" s="35">
        <f t="shared" si="135"/>
        <v>0</v>
      </c>
      <c r="U400" s="36">
        <f t="shared" ca="1" si="121"/>
        <v>10000</v>
      </c>
      <c r="V400" s="36">
        <f t="shared" ca="1" si="122"/>
        <v>10000</v>
      </c>
      <c r="W400" s="20">
        <f t="shared" ca="1" si="132"/>
        <v>212</v>
      </c>
      <c r="X400" s="20">
        <f t="shared" ca="1" si="134"/>
        <v>50</v>
      </c>
    </row>
    <row r="401" spans="1:24" ht="18" hidden="1" customHeight="1" thickTop="1" x14ac:dyDescent="0.3">
      <c r="A401" s="29">
        <v>66</v>
      </c>
      <c r="B401" s="30"/>
      <c r="C401" s="31" cm="1">
        <f t="array" ref="C401">IF(B401="",0,IF(COUNT(D401:K401)=0,0,IF(L401&lt;5,SUM(D401:K401)+0.0001,SUM(SMALL(D401:K401,{1;2;3;4;5}))+(M401/10))))</f>
        <v>0</v>
      </c>
      <c r="D401" s="32"/>
      <c r="E401" s="32"/>
      <c r="F401" s="32"/>
      <c r="G401" s="32"/>
      <c r="H401" s="32"/>
      <c r="I401" s="32"/>
      <c r="J401" s="32"/>
      <c r="K401" s="32"/>
      <c r="L401" s="33">
        <f t="shared" ref="L401:L424" si="136">MIN(COUNT(D401:K401),6)</f>
        <v>0</v>
      </c>
      <c r="N401" s="34">
        <f t="shared" si="126"/>
        <v>0</v>
      </c>
      <c r="O401" s="34">
        <f t="shared" si="133"/>
        <v>0</v>
      </c>
      <c r="P401" s="34">
        <f t="shared" si="129"/>
        <v>0</v>
      </c>
      <c r="Q401" s="34">
        <f>IF(N401=0,0,COUNTIF($N$4:N401,1))</f>
        <v>0</v>
      </c>
      <c r="R401" s="34">
        <f>IF(O401=0,0,COUNTIF($O$4:O401,1))</f>
        <v>0</v>
      </c>
      <c r="S401" s="35">
        <f t="shared" si="135"/>
        <v>0</v>
      </c>
      <c r="U401" s="36">
        <f t="shared" ca="1" si="121"/>
        <v>10000</v>
      </c>
      <c r="V401" s="36">
        <f t="shared" ca="1" si="122"/>
        <v>10000</v>
      </c>
      <c r="W401" s="20">
        <f t="shared" ca="1" si="132"/>
        <v>212</v>
      </c>
      <c r="X401" s="20">
        <f t="shared" ca="1" si="134"/>
        <v>50</v>
      </c>
    </row>
    <row r="402" spans="1:24" ht="18" hidden="1" customHeight="1" x14ac:dyDescent="0.3">
      <c r="A402" s="29">
        <v>66</v>
      </c>
      <c r="B402" s="30"/>
      <c r="C402" s="31" cm="1">
        <f t="array" ref="C402">IF(B402="",0,IF(COUNT(D402:K402)=0,0,IF(L402&lt;5,SUM(D402:K402)+0.0001,SUM(SMALL(D402:K402,{1;2;3;4;5}))+(M402/10))))</f>
        <v>0</v>
      </c>
      <c r="D402" s="32"/>
      <c r="E402" s="32"/>
      <c r="F402" s="32"/>
      <c r="G402" s="32"/>
      <c r="H402" s="32"/>
      <c r="I402" s="32"/>
      <c r="J402" s="32"/>
      <c r="K402" s="32"/>
      <c r="L402" s="33">
        <f t="shared" si="136"/>
        <v>0</v>
      </c>
      <c r="N402" s="34">
        <f t="shared" si="126"/>
        <v>0</v>
      </c>
      <c r="O402" s="34">
        <f t="shared" si="133"/>
        <v>0</v>
      </c>
      <c r="P402" s="34">
        <f t="shared" si="129"/>
        <v>0</v>
      </c>
      <c r="Q402" s="34">
        <f>IF(N402=0,0,COUNTIF($N$4:N402,1))</f>
        <v>0</v>
      </c>
      <c r="R402" s="34">
        <f>IF(O402=0,0,COUNTIF($O$4:O402,1))</f>
        <v>0</v>
      </c>
      <c r="S402" s="35">
        <f t="shared" si="135"/>
        <v>0</v>
      </c>
      <c r="U402" s="36">
        <f t="shared" ca="1" si="121"/>
        <v>10000</v>
      </c>
      <c r="V402" s="36">
        <f t="shared" ca="1" si="122"/>
        <v>10000</v>
      </c>
      <c r="W402" s="20">
        <f t="shared" ca="1" si="132"/>
        <v>212</v>
      </c>
      <c r="X402" s="20">
        <f t="shared" ca="1" si="134"/>
        <v>50</v>
      </c>
    </row>
    <row r="403" spans="1:24" ht="18" hidden="1" customHeight="1" x14ac:dyDescent="0.3">
      <c r="A403" s="29">
        <v>66</v>
      </c>
      <c r="B403" s="30"/>
      <c r="C403" s="31" cm="1">
        <f t="array" ref="C403">IF(B403="",0,IF(COUNT(D403:K403)=0,0,IF(L403&lt;5,SUM(D403:K403)+0.0001,SUM(SMALL(D403:K403,{1;2;3;4;5}))+(M403/10))))</f>
        <v>0</v>
      </c>
      <c r="D403" s="32"/>
      <c r="E403" s="32"/>
      <c r="F403" s="32"/>
      <c r="G403" s="32"/>
      <c r="H403" s="32"/>
      <c r="I403" s="32"/>
      <c r="J403" s="32"/>
      <c r="K403" s="32"/>
      <c r="L403" s="33">
        <f t="shared" si="136"/>
        <v>0</v>
      </c>
      <c r="N403" s="34">
        <f t="shared" si="126"/>
        <v>0</v>
      </c>
      <c r="O403" s="34">
        <f t="shared" si="133"/>
        <v>0</v>
      </c>
      <c r="P403" s="34">
        <f t="shared" si="129"/>
        <v>0</v>
      </c>
      <c r="Q403" s="34">
        <f>IF(N403=0,0,COUNTIF($N$4:N403,1))</f>
        <v>0</v>
      </c>
      <c r="R403" s="34">
        <f>IF(O403=0,0,COUNTIF($O$4:O403,1))</f>
        <v>0</v>
      </c>
      <c r="S403" s="35">
        <f t="shared" si="135"/>
        <v>0</v>
      </c>
      <c r="U403" s="36">
        <f t="shared" ca="1" si="121"/>
        <v>10000</v>
      </c>
      <c r="V403" s="36">
        <f t="shared" ca="1" si="122"/>
        <v>10000</v>
      </c>
      <c r="W403" s="20">
        <f t="shared" ca="1" si="132"/>
        <v>212</v>
      </c>
      <c r="X403" s="20">
        <f t="shared" ca="1" si="134"/>
        <v>50</v>
      </c>
    </row>
    <row r="404" spans="1:24" ht="18" hidden="1" customHeight="1" x14ac:dyDescent="0.3">
      <c r="A404" s="29">
        <v>66</v>
      </c>
      <c r="B404" s="30"/>
      <c r="C404" s="31" cm="1">
        <f t="array" ref="C404">IF(B404="",0,IF(COUNT(D404:K404)=0,0,IF(L404&lt;5,SUM(D404:K404)+0.0001,SUM(SMALL(D404:K404,{1;2;3;4;5}))+(M404/10))))</f>
        <v>0</v>
      </c>
      <c r="D404" s="32"/>
      <c r="E404" s="32"/>
      <c r="F404" s="32"/>
      <c r="G404" s="32"/>
      <c r="H404" s="32"/>
      <c r="I404" s="32"/>
      <c r="J404" s="32"/>
      <c r="K404" s="32"/>
      <c r="L404" s="33">
        <f t="shared" si="136"/>
        <v>0</v>
      </c>
      <c r="N404" s="34">
        <f t="shared" si="126"/>
        <v>0</v>
      </c>
      <c r="O404" s="34">
        <f t="shared" si="133"/>
        <v>0</v>
      </c>
      <c r="P404" s="34">
        <f t="shared" si="129"/>
        <v>0</v>
      </c>
      <c r="Q404" s="34">
        <f>IF(N404=0,0,COUNTIF($N$4:N404,1))</f>
        <v>0</v>
      </c>
      <c r="R404" s="34">
        <f>IF(O404=0,0,COUNTIF($O$4:O404,1))</f>
        <v>0</v>
      </c>
      <c r="S404" s="35">
        <f t="shared" si="135"/>
        <v>0</v>
      </c>
      <c r="U404" s="36">
        <f t="shared" ca="1" si="121"/>
        <v>10000</v>
      </c>
      <c r="V404" s="36">
        <f t="shared" ca="1" si="122"/>
        <v>10000</v>
      </c>
      <c r="W404" s="20">
        <f t="shared" ca="1" si="132"/>
        <v>212</v>
      </c>
      <c r="X404" s="20">
        <f t="shared" ca="1" si="134"/>
        <v>50</v>
      </c>
    </row>
    <row r="405" spans="1:24" ht="18" hidden="1" customHeight="1" thickBot="1" x14ac:dyDescent="0.3">
      <c r="A405" s="29">
        <v>66</v>
      </c>
      <c r="B405" s="45"/>
      <c r="C405" s="46" cm="1">
        <f t="array" ref="C405">IF(B405="",0,IF(COUNT(D405:K405)=0,0,IF(L405&lt;5,SUM(D405:K405)+0.0001,SUM(SMALL(D405:K405,{1;2;3;4;5}))+(M405/10))))</f>
        <v>0</v>
      </c>
      <c r="D405" s="38"/>
      <c r="E405" s="38"/>
      <c r="F405" s="38"/>
      <c r="G405" s="38"/>
      <c r="H405" s="38"/>
      <c r="I405" s="38"/>
      <c r="J405" s="38"/>
      <c r="K405" s="38"/>
      <c r="L405" s="33">
        <f t="shared" si="136"/>
        <v>0</v>
      </c>
      <c r="N405" s="34">
        <f t="shared" si="126"/>
        <v>0</v>
      </c>
      <c r="O405" s="34">
        <f t="shared" si="133"/>
        <v>0</v>
      </c>
      <c r="P405" s="34">
        <f t="shared" si="129"/>
        <v>0</v>
      </c>
      <c r="Q405" s="34">
        <f>IF(N405=0,0,COUNTIF($N$4:N405,1))</f>
        <v>0</v>
      </c>
      <c r="R405" s="34">
        <f>IF(O405=0,0,COUNTIF($O$4:O405,1))</f>
        <v>0</v>
      </c>
      <c r="S405" s="35">
        <f t="shared" si="135"/>
        <v>0</v>
      </c>
      <c r="U405" s="36">
        <f t="shared" ref="U405:U430" ca="1" si="137">IF(AND(ISNUMBER(A405),L405&gt;0,N405=1,S405=1),10000-(L405*1000)+C405+RAND(),10000)</f>
        <v>10000</v>
      </c>
      <c r="V405" s="36">
        <f t="shared" ref="V405:V430" ca="1" si="138">IF($O405=1,10000-($L405*1000)+$C405+RAND(),10000)</f>
        <v>10000</v>
      </c>
      <c r="W405" s="20">
        <f t="shared" ca="1" si="132"/>
        <v>212</v>
      </c>
      <c r="X405" s="20">
        <f t="shared" ca="1" si="134"/>
        <v>50</v>
      </c>
    </row>
    <row r="406" spans="1:24" ht="18" hidden="1" customHeight="1" thickTop="1" thickBot="1" x14ac:dyDescent="0.35">
      <c r="A406" s="39" t="str">
        <f>"Lið "&amp;A405</f>
        <v>Lið 66</v>
      </c>
      <c r="B406" s="40" t="str">
        <f>IF(B401="","",LEFT(B401,1))&amp;IF(B402="","",LEFT(B402,1))&amp;IF(B403="","",LEFT(B403,1))&amp;IF(B404="","",LEFT(B404,1))&amp;IF(B405="","",LEFT(B405,1))</f>
        <v/>
      </c>
      <c r="C406" s="41" cm="1">
        <f t="array" ref="C406">IF(B406="",0,IF(COUNT(D406:K406)=0,0,IF(L406&lt;5,SUM(D406:K406)+0.0001,SUM(SMALL(D406:K406,{1;2;3;4;5}))+(M406/10))))</f>
        <v>0</v>
      </c>
      <c r="D406" s="42"/>
      <c r="E406" s="42"/>
      <c r="F406" s="42"/>
      <c r="G406" s="42"/>
      <c r="H406" s="42"/>
      <c r="I406" s="42"/>
      <c r="J406" s="42"/>
      <c r="K406" s="42"/>
      <c r="L406" s="33">
        <f t="shared" si="136"/>
        <v>0</v>
      </c>
      <c r="N406" s="34">
        <f t="shared" si="126"/>
        <v>0</v>
      </c>
      <c r="O406" s="34">
        <f t="shared" si="133"/>
        <v>0</v>
      </c>
      <c r="P406" s="34">
        <f t="shared" si="129"/>
        <v>0</v>
      </c>
      <c r="Q406" s="34">
        <f>IF(N406=0,0,COUNTIF($N$4:N406,1))</f>
        <v>0</v>
      </c>
      <c r="R406" s="34">
        <f>IF(O406=0,0,COUNTIF($O$4:O406,1))</f>
        <v>0</v>
      </c>
      <c r="S406" s="35">
        <f t="shared" si="135"/>
        <v>0</v>
      </c>
      <c r="U406" s="36">
        <f t="shared" ca="1" si="137"/>
        <v>10000</v>
      </c>
      <c r="V406" s="36">
        <f t="shared" ca="1" si="138"/>
        <v>10000</v>
      </c>
      <c r="W406" s="20">
        <f t="shared" ca="1" si="132"/>
        <v>212</v>
      </c>
      <c r="X406" s="20">
        <f t="shared" ca="1" si="134"/>
        <v>50</v>
      </c>
    </row>
    <row r="407" spans="1:24" ht="18" hidden="1" customHeight="1" thickTop="1" x14ac:dyDescent="0.3">
      <c r="A407" s="29">
        <v>67</v>
      </c>
      <c r="B407" s="30"/>
      <c r="C407" s="31" cm="1">
        <f t="array" ref="C407">IF(B407="",0,IF(COUNT(D407:K407)=0,0,IF(L407&lt;5,SUM(D407:K407)+0.0001,SUM(SMALL(D407:K407,{1;2;3;4;5}))+(M407/10))))</f>
        <v>0</v>
      </c>
      <c r="D407" s="32"/>
      <c r="E407" s="32"/>
      <c r="F407" s="32"/>
      <c r="G407" s="32"/>
      <c r="H407" s="32"/>
      <c r="I407" s="32"/>
      <c r="J407" s="32"/>
      <c r="K407" s="32"/>
      <c r="L407" s="33">
        <f t="shared" si="136"/>
        <v>0</v>
      </c>
      <c r="N407" s="34">
        <f t="shared" si="126"/>
        <v>0</v>
      </c>
      <c r="O407" s="34">
        <f t="shared" si="133"/>
        <v>0</v>
      </c>
      <c r="P407" s="34">
        <f t="shared" si="129"/>
        <v>0</v>
      </c>
      <c r="Q407" s="34">
        <f>IF(N407=0,0,COUNTIF($N$4:N407,1))</f>
        <v>0</v>
      </c>
      <c r="R407" s="34">
        <f>IF(O407=0,0,COUNTIF($O$4:O407,1))</f>
        <v>0</v>
      </c>
      <c r="S407" s="35">
        <f t="shared" si="135"/>
        <v>0</v>
      </c>
      <c r="U407" s="36">
        <f t="shared" ca="1" si="137"/>
        <v>10000</v>
      </c>
      <c r="V407" s="36">
        <f t="shared" ca="1" si="138"/>
        <v>10000</v>
      </c>
      <c r="W407" s="20">
        <f t="shared" ca="1" si="132"/>
        <v>212</v>
      </c>
      <c r="X407" s="20">
        <f t="shared" ca="1" si="134"/>
        <v>50</v>
      </c>
    </row>
    <row r="408" spans="1:24" ht="18" hidden="1" customHeight="1" x14ac:dyDescent="0.3">
      <c r="A408" s="29">
        <v>67</v>
      </c>
      <c r="B408" s="30"/>
      <c r="C408" s="31" cm="1">
        <f t="array" ref="C408">IF(B408="",0,IF(COUNT(D408:K408)=0,0,IF(L408&lt;5,SUM(D408:K408)+0.0001,SUM(SMALL(D408:K408,{1;2;3;4;5}))+(M408/10))))</f>
        <v>0</v>
      </c>
      <c r="D408" s="32"/>
      <c r="E408" s="32"/>
      <c r="F408" s="32"/>
      <c r="G408" s="32"/>
      <c r="H408" s="32"/>
      <c r="I408" s="32"/>
      <c r="J408" s="32"/>
      <c r="K408" s="32"/>
      <c r="L408" s="33">
        <f t="shared" si="136"/>
        <v>0</v>
      </c>
      <c r="N408" s="34">
        <f t="shared" si="126"/>
        <v>0</v>
      </c>
      <c r="O408" s="34">
        <f t="shared" si="133"/>
        <v>0</v>
      </c>
      <c r="P408" s="34">
        <f t="shared" si="129"/>
        <v>0</v>
      </c>
      <c r="Q408" s="34">
        <f>IF(N408=0,0,COUNTIF($N$4:N408,1))</f>
        <v>0</v>
      </c>
      <c r="R408" s="34">
        <f>IF(O408=0,0,COUNTIF($O$4:O408,1))</f>
        <v>0</v>
      </c>
      <c r="S408" s="35">
        <f t="shared" si="135"/>
        <v>0</v>
      </c>
      <c r="U408" s="36">
        <f t="shared" ca="1" si="137"/>
        <v>10000</v>
      </c>
      <c r="V408" s="36">
        <f t="shared" ca="1" si="138"/>
        <v>10000</v>
      </c>
      <c r="W408" s="20">
        <f t="shared" ca="1" si="132"/>
        <v>212</v>
      </c>
      <c r="X408" s="20">
        <f t="shared" ca="1" si="134"/>
        <v>50</v>
      </c>
    </row>
    <row r="409" spans="1:24" ht="18" hidden="1" customHeight="1" x14ac:dyDescent="0.3">
      <c r="A409" s="29">
        <v>67</v>
      </c>
      <c r="B409" s="30"/>
      <c r="C409" s="31" cm="1">
        <f t="array" ref="C409">IF(B409="",0,IF(COUNT(D409:K409)=0,0,IF(L409&lt;5,SUM(D409:K409)+0.0001,SUM(SMALL(D409:K409,{1;2;3;4;5}))+(M409/10))))</f>
        <v>0</v>
      </c>
      <c r="D409" s="32"/>
      <c r="E409" s="32"/>
      <c r="F409" s="32"/>
      <c r="G409" s="32"/>
      <c r="H409" s="32"/>
      <c r="I409" s="32"/>
      <c r="J409" s="32"/>
      <c r="K409" s="32"/>
      <c r="L409" s="33">
        <f t="shared" si="136"/>
        <v>0</v>
      </c>
      <c r="N409" s="34">
        <f t="shared" si="126"/>
        <v>0</v>
      </c>
      <c r="O409" s="34">
        <f t="shared" si="133"/>
        <v>0</v>
      </c>
      <c r="P409" s="34">
        <f t="shared" si="129"/>
        <v>0</v>
      </c>
      <c r="Q409" s="34">
        <f>IF(N409=0,0,COUNTIF($N$4:N409,1))</f>
        <v>0</v>
      </c>
      <c r="R409" s="34">
        <f>IF(O409=0,0,COUNTIF($O$4:O409,1))</f>
        <v>0</v>
      </c>
      <c r="S409" s="35">
        <f t="shared" si="135"/>
        <v>0</v>
      </c>
      <c r="U409" s="36">
        <f t="shared" ca="1" si="137"/>
        <v>10000</v>
      </c>
      <c r="V409" s="36">
        <f t="shared" ca="1" si="138"/>
        <v>10000</v>
      </c>
      <c r="W409" s="20">
        <f t="shared" ca="1" si="132"/>
        <v>212</v>
      </c>
      <c r="X409" s="20">
        <f t="shared" ca="1" si="134"/>
        <v>50</v>
      </c>
    </row>
    <row r="410" spans="1:24" ht="18" hidden="1" customHeight="1" x14ac:dyDescent="0.3">
      <c r="A410" s="29">
        <v>67</v>
      </c>
      <c r="B410" s="30"/>
      <c r="C410" s="31" cm="1">
        <f t="array" ref="C410">IF(B410="",0,IF(COUNT(D410:K410)=0,0,IF(L410&lt;5,SUM(D410:K410)+0.0001,SUM(SMALL(D410:K410,{1;2;3;4;5}))+(M410/10))))</f>
        <v>0</v>
      </c>
      <c r="D410" s="32"/>
      <c r="E410" s="32"/>
      <c r="F410" s="32"/>
      <c r="G410" s="32"/>
      <c r="H410" s="32"/>
      <c r="I410" s="32"/>
      <c r="J410" s="32"/>
      <c r="K410" s="32"/>
      <c r="L410" s="33">
        <f t="shared" si="136"/>
        <v>0</v>
      </c>
      <c r="N410" s="34">
        <f t="shared" si="126"/>
        <v>0</v>
      </c>
      <c r="O410" s="34">
        <f t="shared" si="133"/>
        <v>0</v>
      </c>
      <c r="P410" s="34">
        <f t="shared" si="129"/>
        <v>0</v>
      </c>
      <c r="Q410" s="34">
        <f>IF(N410=0,0,COUNTIF($N$4:N410,1))</f>
        <v>0</v>
      </c>
      <c r="R410" s="34">
        <f>IF(O410=0,0,COUNTIF($O$4:O410,1))</f>
        <v>0</v>
      </c>
      <c r="S410" s="35">
        <f t="shared" si="135"/>
        <v>0</v>
      </c>
      <c r="U410" s="36">
        <f t="shared" ca="1" si="137"/>
        <v>10000</v>
      </c>
      <c r="V410" s="36">
        <f t="shared" ca="1" si="138"/>
        <v>10000</v>
      </c>
      <c r="W410" s="20">
        <f t="shared" ca="1" si="132"/>
        <v>212</v>
      </c>
      <c r="X410" s="20">
        <f t="shared" ca="1" si="134"/>
        <v>50</v>
      </c>
    </row>
    <row r="411" spans="1:24" ht="18" hidden="1" customHeight="1" thickBot="1" x14ac:dyDescent="0.3">
      <c r="A411" s="29">
        <v>67</v>
      </c>
      <c r="B411" s="45"/>
      <c r="C411" s="46" cm="1">
        <f t="array" ref="C411">IF(B411="",0,IF(COUNT(D411:K411)=0,0,IF(L411&lt;5,SUM(D411:K411)+0.0001,SUM(SMALL(D411:K411,{1;2;3;4;5}))+(M411/10))))</f>
        <v>0</v>
      </c>
      <c r="D411" s="38"/>
      <c r="E411" s="38"/>
      <c r="F411" s="38"/>
      <c r="G411" s="38"/>
      <c r="H411" s="38"/>
      <c r="I411" s="38"/>
      <c r="J411" s="38"/>
      <c r="K411" s="38"/>
      <c r="L411" s="33">
        <f t="shared" si="136"/>
        <v>0</v>
      </c>
      <c r="N411" s="34">
        <f t="shared" si="126"/>
        <v>0</v>
      </c>
      <c r="O411" s="34">
        <f t="shared" si="133"/>
        <v>0</v>
      </c>
      <c r="P411" s="34">
        <f t="shared" si="129"/>
        <v>0</v>
      </c>
      <c r="Q411" s="34">
        <f>IF(N411=0,0,COUNTIF($N$4:N411,1))</f>
        <v>0</v>
      </c>
      <c r="R411" s="34">
        <f>IF(O411=0,0,COUNTIF($O$4:O411,1))</f>
        <v>0</v>
      </c>
      <c r="S411" s="35">
        <f t="shared" si="135"/>
        <v>0</v>
      </c>
      <c r="U411" s="36">
        <f t="shared" ca="1" si="137"/>
        <v>10000</v>
      </c>
      <c r="V411" s="36">
        <f t="shared" ca="1" si="138"/>
        <v>10000</v>
      </c>
      <c r="W411" s="20">
        <f t="shared" ca="1" si="132"/>
        <v>212</v>
      </c>
      <c r="X411" s="20">
        <f t="shared" ca="1" si="134"/>
        <v>50</v>
      </c>
    </row>
    <row r="412" spans="1:24" ht="18" hidden="1" customHeight="1" thickTop="1" thickBot="1" x14ac:dyDescent="0.35">
      <c r="A412" s="39" t="str">
        <f>"Lið "&amp;A411</f>
        <v>Lið 67</v>
      </c>
      <c r="B412" s="40" t="str">
        <f>IF(B407="","",LEFT(B407,1))&amp;IF(B408="","",LEFT(B408,1))&amp;IF(B409="","",LEFT(B409,1))&amp;IF(B410="","",LEFT(B410,1))&amp;IF(B411="","",LEFT(B411,1))</f>
        <v/>
      </c>
      <c r="C412" s="41" cm="1">
        <f t="array" ref="C412">IF(B412="",0,IF(COUNT(D412:K412)=0,0,IF(L412&lt;5,SUM(D412:K412)+0.0001,SUM(SMALL(D412:K412,{1;2;3;4;5}))+(M412/10))))</f>
        <v>0</v>
      </c>
      <c r="D412" s="42"/>
      <c r="E412" s="42"/>
      <c r="F412" s="42"/>
      <c r="G412" s="42"/>
      <c r="H412" s="42"/>
      <c r="I412" s="42"/>
      <c r="J412" s="42"/>
      <c r="K412" s="42"/>
      <c r="L412" s="33">
        <f t="shared" si="136"/>
        <v>0</v>
      </c>
      <c r="N412" s="34">
        <f t="shared" si="126"/>
        <v>0</v>
      </c>
      <c r="O412" s="34">
        <f t="shared" si="133"/>
        <v>0</v>
      </c>
      <c r="P412" s="34">
        <f t="shared" si="129"/>
        <v>0</v>
      </c>
      <c r="Q412" s="34">
        <f>IF(N412=0,0,COUNTIF($N$4:N412,1))</f>
        <v>0</v>
      </c>
      <c r="R412" s="34">
        <f>IF(O412=0,0,COUNTIF($O$4:O412,1))</f>
        <v>0</v>
      </c>
      <c r="S412" s="35">
        <f t="shared" si="135"/>
        <v>0</v>
      </c>
      <c r="U412" s="36">
        <f t="shared" ca="1" si="137"/>
        <v>10000</v>
      </c>
      <c r="V412" s="36">
        <f t="shared" ca="1" si="138"/>
        <v>10000</v>
      </c>
      <c r="W412" s="20">
        <f t="shared" ca="1" si="132"/>
        <v>212</v>
      </c>
      <c r="X412" s="20">
        <f t="shared" ca="1" si="134"/>
        <v>50</v>
      </c>
    </row>
    <row r="413" spans="1:24" ht="18" hidden="1" customHeight="1" thickTop="1" x14ac:dyDescent="0.3">
      <c r="A413" s="29">
        <v>68</v>
      </c>
      <c r="B413" s="30"/>
      <c r="C413" s="31" cm="1">
        <f t="array" ref="C413">IF(B413="",0,IF(COUNT(D413:K413)=0,0,IF(L413&lt;5,SUM(D413:K413)+0.0001,SUM(SMALL(D413:K413,{1;2;3;4;5}))+(M413/10))))</f>
        <v>0</v>
      </c>
      <c r="D413" s="32"/>
      <c r="E413" s="32"/>
      <c r="F413" s="32"/>
      <c r="G413" s="32"/>
      <c r="H413" s="32"/>
      <c r="I413" s="32"/>
      <c r="J413" s="32"/>
      <c r="K413" s="32"/>
      <c r="L413" s="33">
        <f t="shared" si="136"/>
        <v>0</v>
      </c>
      <c r="N413" s="34">
        <f t="shared" si="126"/>
        <v>0</v>
      </c>
      <c r="O413" s="34">
        <f t="shared" si="133"/>
        <v>0</v>
      </c>
      <c r="P413" s="34">
        <f t="shared" si="129"/>
        <v>0</v>
      </c>
      <c r="Q413" s="34">
        <f>IF(N413=0,0,COUNTIF($N$4:N413,1))</f>
        <v>0</v>
      </c>
      <c r="R413" s="34">
        <f>IF(O413=0,0,COUNTIF($O$4:O413,1))</f>
        <v>0</v>
      </c>
      <c r="S413" s="35">
        <f t="shared" si="135"/>
        <v>0</v>
      </c>
      <c r="U413" s="36">
        <f t="shared" ca="1" si="137"/>
        <v>10000</v>
      </c>
      <c r="V413" s="36">
        <f t="shared" ca="1" si="138"/>
        <v>10000</v>
      </c>
      <c r="W413" s="20">
        <f t="shared" ca="1" si="132"/>
        <v>212</v>
      </c>
      <c r="X413" s="20">
        <f t="shared" ca="1" si="134"/>
        <v>50</v>
      </c>
    </row>
    <row r="414" spans="1:24" ht="18" hidden="1" customHeight="1" x14ac:dyDescent="0.3">
      <c r="A414" s="29">
        <v>68</v>
      </c>
      <c r="B414" s="30"/>
      <c r="C414" s="31" cm="1">
        <f t="array" ref="C414">IF(B414="",0,IF(COUNT(D414:K414)=0,0,IF(L414&lt;5,SUM(D414:K414)+0.0001,SUM(SMALL(D414:K414,{1;2;3;4;5}))+(M414/10))))</f>
        <v>0</v>
      </c>
      <c r="D414" s="32"/>
      <c r="E414" s="32"/>
      <c r="F414" s="32"/>
      <c r="G414" s="32"/>
      <c r="H414" s="32"/>
      <c r="I414" s="32"/>
      <c r="J414" s="32"/>
      <c r="K414" s="32"/>
      <c r="L414" s="33">
        <f t="shared" si="136"/>
        <v>0</v>
      </c>
      <c r="N414" s="34">
        <f t="shared" si="126"/>
        <v>0</v>
      </c>
      <c r="O414" s="34">
        <f t="shared" si="133"/>
        <v>0</v>
      </c>
      <c r="P414" s="34">
        <f t="shared" si="129"/>
        <v>0</v>
      </c>
      <c r="Q414" s="34">
        <f>IF(N414=0,0,COUNTIF($N$4:N414,1))</f>
        <v>0</v>
      </c>
      <c r="R414" s="34">
        <f>IF(O414=0,0,COUNTIF($O$4:O414,1))</f>
        <v>0</v>
      </c>
      <c r="S414" s="35">
        <f t="shared" si="135"/>
        <v>0</v>
      </c>
      <c r="U414" s="36">
        <f t="shared" ca="1" si="137"/>
        <v>10000</v>
      </c>
      <c r="V414" s="36">
        <f t="shared" ca="1" si="138"/>
        <v>10000</v>
      </c>
      <c r="W414" s="20">
        <f t="shared" ca="1" si="132"/>
        <v>212</v>
      </c>
      <c r="X414" s="20">
        <f t="shared" ca="1" si="134"/>
        <v>50</v>
      </c>
    </row>
    <row r="415" spans="1:24" ht="18" hidden="1" customHeight="1" x14ac:dyDescent="0.3">
      <c r="A415" s="29">
        <v>68</v>
      </c>
      <c r="B415" s="30"/>
      <c r="C415" s="31" cm="1">
        <f t="array" ref="C415">IF(B415="",0,IF(COUNT(D415:K415)=0,0,IF(L415&lt;5,SUM(D415:K415)+0.0001,SUM(SMALL(D415:K415,{1;2;3;4;5}))+(M415/10))))</f>
        <v>0</v>
      </c>
      <c r="D415" s="32"/>
      <c r="E415" s="32"/>
      <c r="F415" s="32"/>
      <c r="G415" s="32"/>
      <c r="H415" s="32"/>
      <c r="I415" s="32"/>
      <c r="J415" s="32"/>
      <c r="K415" s="32"/>
      <c r="L415" s="33">
        <f t="shared" si="136"/>
        <v>0</v>
      </c>
      <c r="N415" s="34">
        <f t="shared" si="126"/>
        <v>0</v>
      </c>
      <c r="O415" s="34">
        <f t="shared" si="133"/>
        <v>0</v>
      </c>
      <c r="P415" s="34">
        <f t="shared" si="129"/>
        <v>0</v>
      </c>
      <c r="Q415" s="34">
        <f>IF(N415=0,0,COUNTIF($N$4:N415,1))</f>
        <v>0</v>
      </c>
      <c r="R415" s="34">
        <f>IF(O415=0,0,COUNTIF($O$4:O415,1))</f>
        <v>0</v>
      </c>
      <c r="S415" s="35">
        <f t="shared" si="135"/>
        <v>0</v>
      </c>
      <c r="U415" s="36">
        <f t="shared" ca="1" si="137"/>
        <v>10000</v>
      </c>
      <c r="V415" s="36">
        <f t="shared" ca="1" si="138"/>
        <v>10000</v>
      </c>
      <c r="W415" s="20">
        <f t="shared" ca="1" si="132"/>
        <v>212</v>
      </c>
      <c r="X415" s="20">
        <f t="shared" ca="1" si="134"/>
        <v>50</v>
      </c>
    </row>
    <row r="416" spans="1:24" ht="18" hidden="1" customHeight="1" x14ac:dyDescent="0.3">
      <c r="A416" s="29">
        <v>68</v>
      </c>
      <c r="B416" s="30"/>
      <c r="C416" s="31" cm="1">
        <f t="array" ref="C416">IF(B416="",0,IF(COUNT(D416:K416)=0,0,IF(L416&lt;5,SUM(D416:K416)+0.0001,SUM(SMALL(D416:K416,{1;2;3;4;5}))+(M416/10))))</f>
        <v>0</v>
      </c>
      <c r="D416" s="32"/>
      <c r="E416" s="32"/>
      <c r="F416" s="32"/>
      <c r="G416" s="32"/>
      <c r="H416" s="32"/>
      <c r="I416" s="32"/>
      <c r="J416" s="32"/>
      <c r="K416" s="32"/>
      <c r="L416" s="33">
        <f t="shared" si="136"/>
        <v>0</v>
      </c>
      <c r="N416" s="34">
        <f t="shared" si="126"/>
        <v>0</v>
      </c>
      <c r="O416" s="34">
        <f t="shared" si="133"/>
        <v>0</v>
      </c>
      <c r="P416" s="34">
        <f t="shared" si="129"/>
        <v>0</v>
      </c>
      <c r="Q416" s="34">
        <f>IF(N416=0,0,COUNTIF($N$4:N416,1))</f>
        <v>0</v>
      </c>
      <c r="R416" s="34">
        <f>IF(O416=0,0,COUNTIF($O$4:O416,1))</f>
        <v>0</v>
      </c>
      <c r="S416" s="35">
        <f t="shared" si="135"/>
        <v>0</v>
      </c>
      <c r="U416" s="36">
        <f t="shared" ca="1" si="137"/>
        <v>10000</v>
      </c>
      <c r="V416" s="36">
        <f t="shared" ca="1" si="138"/>
        <v>10000</v>
      </c>
      <c r="W416" s="20">
        <f t="shared" ca="1" si="132"/>
        <v>212</v>
      </c>
      <c r="X416" s="20">
        <f t="shared" ca="1" si="134"/>
        <v>50</v>
      </c>
    </row>
    <row r="417" spans="1:24" ht="18" hidden="1" customHeight="1" thickBot="1" x14ac:dyDescent="0.3">
      <c r="A417" s="29">
        <v>68</v>
      </c>
      <c r="B417" s="45"/>
      <c r="C417" s="46" cm="1">
        <f t="array" ref="C417">IF(B417="",0,IF(COUNT(D417:K417)=0,0,IF(L417&lt;5,SUM(D417:K417)+0.0001,SUM(SMALL(D417:K417,{1;2;3;4;5}))+(M417/10))))</f>
        <v>0</v>
      </c>
      <c r="D417" s="38"/>
      <c r="E417" s="38"/>
      <c r="F417" s="38"/>
      <c r="G417" s="38"/>
      <c r="H417" s="38"/>
      <c r="I417" s="38"/>
      <c r="J417" s="38"/>
      <c r="K417" s="38"/>
      <c r="L417" s="33">
        <f t="shared" si="136"/>
        <v>0</v>
      </c>
      <c r="N417" s="34">
        <f t="shared" si="126"/>
        <v>0</v>
      </c>
      <c r="O417" s="34">
        <f t="shared" si="133"/>
        <v>0</v>
      </c>
      <c r="P417" s="34">
        <f t="shared" si="129"/>
        <v>0</v>
      </c>
      <c r="Q417" s="34">
        <f>IF(N417=0,0,COUNTIF($N$4:N417,1))</f>
        <v>0</v>
      </c>
      <c r="R417" s="34">
        <f>IF(O417=0,0,COUNTIF($O$4:O417,1))</f>
        <v>0</v>
      </c>
      <c r="S417" s="35">
        <f t="shared" si="135"/>
        <v>0</v>
      </c>
      <c r="U417" s="36">
        <f t="shared" ca="1" si="137"/>
        <v>10000</v>
      </c>
      <c r="V417" s="36">
        <f t="shared" ca="1" si="138"/>
        <v>10000</v>
      </c>
      <c r="W417" s="20">
        <f t="shared" ca="1" si="132"/>
        <v>212</v>
      </c>
      <c r="X417" s="20">
        <f t="shared" ca="1" si="134"/>
        <v>50</v>
      </c>
    </row>
    <row r="418" spans="1:24" ht="18" hidden="1" customHeight="1" thickTop="1" thickBot="1" x14ac:dyDescent="0.35">
      <c r="A418" s="39" t="str">
        <f>"Lið "&amp;A417</f>
        <v>Lið 68</v>
      </c>
      <c r="B418" s="40" t="str">
        <f>IF(B413="","",LEFT(B413,1))&amp;IF(B414="","",LEFT(B414,1))&amp;IF(B415="","",LEFT(B415,1))&amp;IF(B416="","",LEFT(B416,1))&amp;IF(B417="","",LEFT(B417,1))</f>
        <v/>
      </c>
      <c r="C418" s="41" cm="1">
        <f t="array" ref="C418">IF(B418="",0,IF(COUNT(D418:K418)=0,0,IF(L418&lt;5,SUM(D418:K418)+0.0001,SUM(SMALL(D418:K418,{1;2;3;4;5}))+(M418/10))))</f>
        <v>0</v>
      </c>
      <c r="D418" s="42"/>
      <c r="E418" s="42"/>
      <c r="F418" s="42"/>
      <c r="G418" s="42"/>
      <c r="H418" s="42"/>
      <c r="I418" s="42"/>
      <c r="J418" s="42"/>
      <c r="K418" s="42"/>
      <c r="L418" s="33">
        <f t="shared" si="136"/>
        <v>0</v>
      </c>
      <c r="N418" s="34">
        <f t="shared" si="126"/>
        <v>0</v>
      </c>
      <c r="O418" s="34">
        <f t="shared" si="133"/>
        <v>0</v>
      </c>
      <c r="P418" s="34">
        <f t="shared" si="129"/>
        <v>0</v>
      </c>
      <c r="Q418" s="34">
        <f>IF(N418=0,0,COUNTIF($N$4:N418,1))</f>
        <v>0</v>
      </c>
      <c r="R418" s="34">
        <f>IF(O418=0,0,COUNTIF($O$4:O418,1))</f>
        <v>0</v>
      </c>
      <c r="S418" s="35">
        <f t="shared" si="135"/>
        <v>0</v>
      </c>
      <c r="U418" s="36">
        <f t="shared" ca="1" si="137"/>
        <v>10000</v>
      </c>
      <c r="V418" s="36">
        <f t="shared" ca="1" si="138"/>
        <v>10000</v>
      </c>
      <c r="W418" s="20">
        <f t="shared" ca="1" si="132"/>
        <v>212</v>
      </c>
      <c r="X418" s="20">
        <f t="shared" ca="1" si="134"/>
        <v>50</v>
      </c>
    </row>
    <row r="419" spans="1:24" ht="18" hidden="1" customHeight="1" thickTop="1" x14ac:dyDescent="0.3">
      <c r="A419" s="29">
        <v>69</v>
      </c>
      <c r="B419" s="30"/>
      <c r="C419" s="31" cm="1">
        <f t="array" ref="C419">IF(B419="",0,IF(COUNT(D419:K419)=0,0,IF(L419&lt;5,SUM(D419:K419)+0.0001,SUM(SMALL(D419:K419,{1;2;3;4;5}))+(M419/10))))</f>
        <v>0</v>
      </c>
      <c r="D419" s="32"/>
      <c r="E419" s="32"/>
      <c r="F419" s="32"/>
      <c r="G419" s="32"/>
      <c r="H419" s="32"/>
      <c r="I419" s="32"/>
      <c r="J419" s="32"/>
      <c r="K419" s="32"/>
      <c r="L419" s="33">
        <f t="shared" si="136"/>
        <v>0</v>
      </c>
      <c r="N419" s="34">
        <f t="shared" si="126"/>
        <v>0</v>
      </c>
      <c r="O419" s="34">
        <f t="shared" si="133"/>
        <v>0</v>
      </c>
      <c r="P419" s="34">
        <f t="shared" si="129"/>
        <v>0</v>
      </c>
      <c r="Q419" s="34">
        <f>IF(N419=0,0,COUNTIF($N$4:N419,1))</f>
        <v>0</v>
      </c>
      <c r="R419" s="34">
        <f>IF(O419=0,0,COUNTIF($O$4:O419,1))</f>
        <v>0</v>
      </c>
      <c r="S419" s="35">
        <f t="shared" si="135"/>
        <v>0</v>
      </c>
      <c r="U419" s="36">
        <f t="shared" ca="1" si="137"/>
        <v>10000</v>
      </c>
      <c r="V419" s="36">
        <f t="shared" ca="1" si="138"/>
        <v>10000</v>
      </c>
      <c r="W419" s="20">
        <f t="shared" ca="1" si="132"/>
        <v>212</v>
      </c>
      <c r="X419" s="20">
        <f t="shared" ca="1" si="134"/>
        <v>50</v>
      </c>
    </row>
    <row r="420" spans="1:24" ht="18" hidden="1" customHeight="1" x14ac:dyDescent="0.3">
      <c r="A420" s="29">
        <v>69</v>
      </c>
      <c r="B420" s="30"/>
      <c r="C420" s="31" cm="1">
        <f t="array" ref="C420">IF(B420="",0,IF(COUNT(D420:K420)=0,0,IF(L420&lt;5,SUM(D420:K420)+0.0001,SUM(SMALL(D420:K420,{1;2;3;4;5}))+(M420/10))))</f>
        <v>0</v>
      </c>
      <c r="D420" s="32"/>
      <c r="E420" s="32"/>
      <c r="F420" s="32"/>
      <c r="G420" s="32"/>
      <c r="H420" s="32"/>
      <c r="I420" s="32"/>
      <c r="J420" s="32"/>
      <c r="K420" s="32"/>
      <c r="L420" s="33">
        <f t="shared" si="136"/>
        <v>0</v>
      </c>
      <c r="N420" s="34">
        <f t="shared" si="126"/>
        <v>0</v>
      </c>
      <c r="O420" s="34">
        <f t="shared" si="133"/>
        <v>0</v>
      </c>
      <c r="P420" s="34">
        <f t="shared" si="129"/>
        <v>0</v>
      </c>
      <c r="Q420" s="34">
        <f>IF(N420=0,0,COUNTIF($N$4:N420,1))</f>
        <v>0</v>
      </c>
      <c r="R420" s="34">
        <f>IF(O420=0,0,COUNTIF($O$4:O420,1))</f>
        <v>0</v>
      </c>
      <c r="S420" s="35">
        <f t="shared" si="135"/>
        <v>0</v>
      </c>
      <c r="U420" s="36">
        <f t="shared" ca="1" si="137"/>
        <v>10000</v>
      </c>
      <c r="V420" s="36">
        <f t="shared" ca="1" si="138"/>
        <v>10000</v>
      </c>
      <c r="W420" s="20">
        <f t="shared" ca="1" si="132"/>
        <v>212</v>
      </c>
      <c r="X420" s="20">
        <f t="shared" ca="1" si="134"/>
        <v>50</v>
      </c>
    </row>
    <row r="421" spans="1:24" ht="18" hidden="1" customHeight="1" x14ac:dyDescent="0.3">
      <c r="A421" s="29">
        <v>69</v>
      </c>
      <c r="B421" s="30"/>
      <c r="C421" s="31" cm="1">
        <f t="array" ref="C421">IF(B421="",0,IF(COUNT(D421:K421)=0,0,IF(L421&lt;5,SUM(D421:K421)+0.0001,SUM(SMALL(D421:K421,{1;2;3;4;5}))+(M421/10))))</f>
        <v>0</v>
      </c>
      <c r="D421" s="32"/>
      <c r="E421" s="32"/>
      <c r="F421" s="32"/>
      <c r="G421" s="32"/>
      <c r="H421" s="32"/>
      <c r="I421" s="32"/>
      <c r="J421" s="32"/>
      <c r="K421" s="32"/>
      <c r="L421" s="33">
        <f t="shared" si="136"/>
        <v>0</v>
      </c>
      <c r="N421" s="34">
        <f t="shared" si="126"/>
        <v>0</v>
      </c>
      <c r="O421" s="34">
        <f t="shared" si="133"/>
        <v>0</v>
      </c>
      <c r="P421" s="34">
        <f t="shared" si="129"/>
        <v>0</v>
      </c>
      <c r="Q421" s="34">
        <f>IF(N421=0,0,COUNTIF($N$4:N421,1))</f>
        <v>0</v>
      </c>
      <c r="R421" s="34">
        <f>IF(O421=0,0,COUNTIF($O$4:O421,1))</f>
        <v>0</v>
      </c>
      <c r="S421" s="35">
        <f t="shared" si="135"/>
        <v>0</v>
      </c>
      <c r="U421" s="36">
        <f t="shared" ca="1" si="137"/>
        <v>10000</v>
      </c>
      <c r="V421" s="36">
        <f t="shared" ca="1" si="138"/>
        <v>10000</v>
      </c>
      <c r="W421" s="20">
        <f t="shared" ca="1" si="132"/>
        <v>212</v>
      </c>
      <c r="X421" s="20">
        <f t="shared" ca="1" si="134"/>
        <v>50</v>
      </c>
    </row>
    <row r="422" spans="1:24" ht="18" hidden="1" customHeight="1" x14ac:dyDescent="0.3">
      <c r="A422" s="29">
        <v>69</v>
      </c>
      <c r="B422" s="30"/>
      <c r="C422" s="31" cm="1">
        <f t="array" ref="C422">IF(B422="",0,IF(COUNT(D422:K422)=0,0,IF(L422&lt;5,SUM(D422:K422)+0.0001,SUM(SMALL(D422:K422,{1;2;3;4;5}))+(M422/10))))</f>
        <v>0</v>
      </c>
      <c r="D422" s="32"/>
      <c r="E422" s="32"/>
      <c r="F422" s="32"/>
      <c r="G422" s="32"/>
      <c r="H422" s="32"/>
      <c r="I422" s="32"/>
      <c r="J422" s="32"/>
      <c r="K422" s="32"/>
      <c r="L422" s="33">
        <f t="shared" si="136"/>
        <v>0</v>
      </c>
      <c r="N422" s="34">
        <f t="shared" si="126"/>
        <v>0</v>
      </c>
      <c r="O422" s="34">
        <f t="shared" si="133"/>
        <v>0</v>
      </c>
      <c r="P422" s="34">
        <f t="shared" si="129"/>
        <v>0</v>
      </c>
      <c r="Q422" s="34">
        <f>IF(N422=0,0,COUNTIF($N$4:N422,1))</f>
        <v>0</v>
      </c>
      <c r="R422" s="34">
        <f>IF(O422=0,0,COUNTIF($O$4:O422,1))</f>
        <v>0</v>
      </c>
      <c r="S422" s="35">
        <f t="shared" si="135"/>
        <v>0</v>
      </c>
      <c r="U422" s="36">
        <f t="shared" ca="1" si="137"/>
        <v>10000</v>
      </c>
      <c r="V422" s="36">
        <f t="shared" ca="1" si="138"/>
        <v>10000</v>
      </c>
      <c r="W422" s="20">
        <f t="shared" ca="1" si="132"/>
        <v>212</v>
      </c>
      <c r="X422" s="20">
        <f t="shared" ca="1" si="134"/>
        <v>50</v>
      </c>
    </row>
    <row r="423" spans="1:24" ht="18" hidden="1" customHeight="1" thickBot="1" x14ac:dyDescent="0.3">
      <c r="A423" s="29">
        <v>69</v>
      </c>
      <c r="B423" s="45"/>
      <c r="C423" s="46" cm="1">
        <f t="array" ref="C423">IF(B423="",0,IF(COUNT(D423:K423)=0,0,IF(L423&lt;5,SUM(D423:K423)+0.0001,SUM(SMALL(D423:K423,{1;2;3;4;5}))+(M423/10))))</f>
        <v>0</v>
      </c>
      <c r="D423" s="38"/>
      <c r="E423" s="38"/>
      <c r="F423" s="38"/>
      <c r="G423" s="38"/>
      <c r="H423" s="38"/>
      <c r="I423" s="38"/>
      <c r="J423" s="38"/>
      <c r="K423" s="38"/>
      <c r="L423" s="33">
        <f t="shared" si="136"/>
        <v>0</v>
      </c>
      <c r="N423" s="34">
        <f t="shared" si="126"/>
        <v>0</v>
      </c>
      <c r="O423" s="34">
        <f t="shared" si="133"/>
        <v>0</v>
      </c>
      <c r="P423" s="34">
        <f t="shared" si="129"/>
        <v>0</v>
      </c>
      <c r="Q423" s="34">
        <f>IF(N423=0,0,COUNTIF($N$4:N423,1))</f>
        <v>0</v>
      </c>
      <c r="R423" s="34">
        <f>IF(O423=0,0,COUNTIF($O$4:O423,1))</f>
        <v>0</v>
      </c>
      <c r="S423" s="35">
        <f t="shared" si="135"/>
        <v>0</v>
      </c>
      <c r="U423" s="36">
        <f t="shared" ca="1" si="137"/>
        <v>10000</v>
      </c>
      <c r="V423" s="36">
        <f t="shared" ca="1" si="138"/>
        <v>10000</v>
      </c>
      <c r="W423" s="20">
        <f t="shared" ca="1" si="132"/>
        <v>212</v>
      </c>
      <c r="X423" s="20">
        <f t="shared" ca="1" si="134"/>
        <v>50</v>
      </c>
    </row>
    <row r="424" spans="1:24" ht="18" hidden="1" customHeight="1" thickTop="1" thickBot="1" x14ac:dyDescent="0.35">
      <c r="A424" s="39" t="str">
        <f>"Lið "&amp;A423</f>
        <v>Lið 69</v>
      </c>
      <c r="B424" s="40" t="str">
        <f>IF(B419="","",LEFT(B419,1))&amp;IF(B420="","",LEFT(B420,1))&amp;IF(B421="","",LEFT(B421,1))&amp;IF(B422="","",LEFT(B422,1))&amp;IF(B423="","",LEFT(B423,1))</f>
        <v/>
      </c>
      <c r="C424" s="41" cm="1">
        <f t="array" ref="C424">IF(B424="",0,IF(COUNT(D424:K424)=0,0,IF(L424&lt;5,SUM(D424:K424)+0.0001,SUM(SMALL(D424:K424,{1;2;3;4;5}))+(M424/10))))</f>
        <v>0</v>
      </c>
      <c r="D424" s="42"/>
      <c r="E424" s="42"/>
      <c r="F424" s="42"/>
      <c r="G424" s="42"/>
      <c r="H424" s="42"/>
      <c r="I424" s="42"/>
      <c r="J424" s="42"/>
      <c r="K424" s="42"/>
      <c r="L424" s="33">
        <f t="shared" si="136"/>
        <v>0</v>
      </c>
      <c r="N424" s="34">
        <f t="shared" ref="N424:N430" si="139">IF(AND(ISNUMBER(A424),S424=1,C424&gt;0),1,0)</f>
        <v>0</v>
      </c>
      <c r="O424" s="34">
        <f t="shared" si="133"/>
        <v>0</v>
      </c>
      <c r="P424" s="34">
        <f t="shared" si="129"/>
        <v>0</v>
      </c>
      <c r="Q424" s="34">
        <f>IF(N424=0,0,COUNTIF($N$4:N424,1))</f>
        <v>0</v>
      </c>
      <c r="R424" s="34">
        <f>IF(O424=0,0,COUNTIF($O$4:O424,1))</f>
        <v>0</v>
      </c>
      <c r="S424" s="35">
        <f t="shared" si="135"/>
        <v>0</v>
      </c>
      <c r="U424" s="36">
        <f t="shared" ca="1" si="137"/>
        <v>10000</v>
      </c>
      <c r="V424" s="36">
        <f t="shared" ca="1" si="138"/>
        <v>10000</v>
      </c>
      <c r="W424" s="20">
        <f t="shared" ca="1" si="132"/>
        <v>212</v>
      </c>
      <c r="X424" s="20">
        <f t="shared" ca="1" si="134"/>
        <v>50</v>
      </c>
    </row>
    <row r="425" spans="1:24" ht="18" hidden="1" customHeight="1" thickTop="1" x14ac:dyDescent="0.3">
      <c r="A425" s="29">
        <v>70</v>
      </c>
      <c r="B425" s="30"/>
      <c r="C425" s="31" cm="1">
        <f t="array" ref="C425">IF(B425="",0,IF(COUNT(D425:K425)=0,0,IF(L425&lt;5,SUM(D425:K425)+0.0001,SUM(SMALL(D425:K425,{1;2;3;4;5}))+(M425/10))))</f>
        <v>0</v>
      </c>
      <c r="D425" s="32"/>
      <c r="E425" s="32"/>
      <c r="F425" s="32"/>
      <c r="G425" s="32"/>
      <c r="H425" s="32"/>
      <c r="I425" s="32"/>
      <c r="J425" s="32"/>
      <c r="K425" s="32"/>
      <c r="L425" s="33">
        <f>MIN(COUNT(D425:K425),5)</f>
        <v>0</v>
      </c>
      <c r="N425" s="34">
        <f t="shared" si="139"/>
        <v>0</v>
      </c>
      <c r="O425" s="34">
        <f t="shared" si="133"/>
        <v>0</v>
      </c>
      <c r="P425" s="34">
        <f t="shared" si="129"/>
        <v>0</v>
      </c>
      <c r="Q425" s="34">
        <f>IF(N425=0,0,COUNTIF($N$4:N425,1))</f>
        <v>0</v>
      </c>
      <c r="R425" s="34">
        <f>IF(O425=0,0,COUNTIF($O$4:O425,1))</f>
        <v>0</v>
      </c>
      <c r="S425" s="35">
        <f t="shared" si="135"/>
        <v>0</v>
      </c>
      <c r="U425" s="36">
        <f t="shared" ca="1" si="137"/>
        <v>10000</v>
      </c>
      <c r="V425" s="36">
        <f t="shared" ca="1" si="138"/>
        <v>10000</v>
      </c>
      <c r="W425" s="20">
        <f t="shared" ca="1" si="132"/>
        <v>212</v>
      </c>
      <c r="X425" s="20">
        <f t="shared" ca="1" si="134"/>
        <v>50</v>
      </c>
    </row>
    <row r="426" spans="1:24" ht="18" hidden="1" customHeight="1" x14ac:dyDescent="0.3">
      <c r="A426" s="43">
        <v>70</v>
      </c>
      <c r="B426" s="30"/>
      <c r="C426" s="31" cm="1">
        <f t="array" ref="C426">IF(B426="",0,IF(COUNT(D426:K426)=0,0,IF(L426&lt;5,SUM(D426:K426)+0.0001,SUM(SMALL(D426:K426,{1;2;3;4;5}))+(M426/10))))</f>
        <v>0</v>
      </c>
      <c r="D426" s="32"/>
      <c r="E426" s="32"/>
      <c r="F426" s="32"/>
      <c r="G426" s="32"/>
      <c r="H426" s="32"/>
      <c r="I426" s="32"/>
      <c r="J426" s="32"/>
      <c r="K426" s="32"/>
      <c r="L426" s="33">
        <f>MIN(COUNT(D426:K426),5)</f>
        <v>0</v>
      </c>
      <c r="N426" s="34">
        <f t="shared" si="139"/>
        <v>0</v>
      </c>
      <c r="O426" s="34">
        <f t="shared" si="133"/>
        <v>0</v>
      </c>
      <c r="P426" s="34">
        <f t="shared" si="129"/>
        <v>0</v>
      </c>
      <c r="Q426" s="34">
        <f>IF(N426=0,0,COUNTIF($N$4:N426,1))</f>
        <v>0</v>
      </c>
      <c r="R426" s="34">
        <f>IF(O426=0,0,COUNTIF($O$4:O426,1))</f>
        <v>0</v>
      </c>
      <c r="S426" s="35">
        <f t="shared" si="135"/>
        <v>0</v>
      </c>
      <c r="U426" s="36">
        <f t="shared" ca="1" si="137"/>
        <v>10000</v>
      </c>
      <c r="V426" s="36">
        <f t="shared" ca="1" si="138"/>
        <v>10000</v>
      </c>
      <c r="W426" s="20">
        <f t="shared" ca="1" si="132"/>
        <v>212</v>
      </c>
      <c r="X426" s="20">
        <f t="shared" ca="1" si="134"/>
        <v>50</v>
      </c>
    </row>
    <row r="427" spans="1:24" ht="18" hidden="1" customHeight="1" x14ac:dyDescent="0.3">
      <c r="A427" s="29">
        <v>70</v>
      </c>
      <c r="B427" s="30"/>
      <c r="C427" s="31" cm="1">
        <f t="array" ref="C427">IF(B427="",0,IF(COUNT(D427:K427)=0,0,IF(L427&lt;5,SUM(D427:K427)+0.0001,SUM(SMALL(D427:K427,{1;2;3;4;5}))+(M427/10))))</f>
        <v>0</v>
      </c>
      <c r="D427" s="32"/>
      <c r="E427" s="32"/>
      <c r="F427" s="32"/>
      <c r="G427" s="32"/>
      <c r="H427" s="32"/>
      <c r="I427" s="32"/>
      <c r="J427" s="32"/>
      <c r="K427" s="32"/>
      <c r="L427" s="33">
        <f>MIN(COUNT(D427:K427),5)</f>
        <v>0</v>
      </c>
      <c r="N427" s="34">
        <f t="shared" si="139"/>
        <v>0</v>
      </c>
      <c r="O427" s="34">
        <f t="shared" si="133"/>
        <v>0</v>
      </c>
      <c r="P427" s="34">
        <f t="shared" si="129"/>
        <v>0</v>
      </c>
      <c r="Q427" s="34">
        <f>IF(N427=0,0,COUNTIF($N$4:N427,1))</f>
        <v>0</v>
      </c>
      <c r="R427" s="34">
        <f>IF(O427=0,0,COUNTIF($O$4:O427,1))</f>
        <v>0</v>
      </c>
      <c r="S427" s="35">
        <f t="shared" si="135"/>
        <v>0</v>
      </c>
      <c r="U427" s="36">
        <f t="shared" ca="1" si="137"/>
        <v>10000</v>
      </c>
      <c r="V427" s="36">
        <f t="shared" ca="1" si="138"/>
        <v>10000</v>
      </c>
      <c r="W427" s="20">
        <f t="shared" ca="1" si="132"/>
        <v>212</v>
      </c>
      <c r="X427" s="20">
        <f t="shared" ca="1" si="134"/>
        <v>50</v>
      </c>
    </row>
    <row r="428" spans="1:24" ht="18" hidden="1" customHeight="1" x14ac:dyDescent="0.3">
      <c r="A428" s="29">
        <v>70</v>
      </c>
      <c r="B428" s="30"/>
      <c r="C428" s="31" cm="1">
        <f t="array" ref="C428">IF(B428="",0,IF(COUNT(D428:K428)=0,0,IF(L428&lt;5,SUM(D428:K428)+0.0001,SUM(SMALL(D428:K428,{1;2;3;4;5}))+(M428/10))))</f>
        <v>0</v>
      </c>
      <c r="D428" s="32"/>
      <c r="E428" s="32"/>
      <c r="F428" s="32"/>
      <c r="G428" s="32"/>
      <c r="H428" s="32"/>
      <c r="I428" s="32"/>
      <c r="J428" s="32"/>
      <c r="K428" s="32"/>
      <c r="L428" s="33">
        <f>MIN(COUNT(D428:K428),5)</f>
        <v>0</v>
      </c>
      <c r="N428" s="34">
        <f t="shared" si="139"/>
        <v>0</v>
      </c>
      <c r="O428" s="34">
        <f t="shared" si="133"/>
        <v>0</v>
      </c>
      <c r="P428" s="34">
        <f t="shared" si="129"/>
        <v>0</v>
      </c>
      <c r="Q428" s="34">
        <f>IF(N428=0,0,COUNTIF($N$4:N428,1))</f>
        <v>0</v>
      </c>
      <c r="R428" s="34">
        <f>IF(O428=0,0,COUNTIF($O$4:O428,1))</f>
        <v>0</v>
      </c>
      <c r="S428" s="35">
        <f t="shared" si="135"/>
        <v>0</v>
      </c>
      <c r="U428" s="36">
        <f t="shared" ca="1" si="137"/>
        <v>10000</v>
      </c>
      <c r="V428" s="36">
        <f t="shared" ca="1" si="138"/>
        <v>10000</v>
      </c>
      <c r="W428" s="20">
        <f t="shared" ca="1" si="132"/>
        <v>212</v>
      </c>
      <c r="X428" s="20">
        <f t="shared" ca="1" si="134"/>
        <v>50</v>
      </c>
    </row>
    <row r="429" spans="1:24" ht="18" hidden="1" customHeight="1" thickBot="1" x14ac:dyDescent="0.3">
      <c r="A429" s="44">
        <v>70</v>
      </c>
      <c r="B429" s="45"/>
      <c r="C429" s="46" cm="1">
        <f t="array" ref="C429">IF(B429="",0,IF(COUNT(D429:K429)=0,0,IF(L429&lt;5,SUM(D429:K429)+0.0001,SUM(SMALL(D429:K429,{1;2;3;4;5}))+(M429/10))))</f>
        <v>0</v>
      </c>
      <c r="D429" s="38"/>
      <c r="E429" s="38"/>
      <c r="F429" s="38"/>
      <c r="G429" s="38"/>
      <c r="H429" s="38"/>
      <c r="I429" s="38"/>
      <c r="J429" s="38"/>
      <c r="K429" s="38"/>
      <c r="L429" s="33">
        <f>MIN(COUNT(D429:K429),6)</f>
        <v>0</v>
      </c>
      <c r="N429" s="34">
        <f t="shared" si="139"/>
        <v>0</v>
      </c>
      <c r="O429" s="34">
        <f t="shared" si="133"/>
        <v>0</v>
      </c>
      <c r="P429" s="34">
        <f t="shared" si="129"/>
        <v>0</v>
      </c>
      <c r="Q429" s="34">
        <f>IF(N429=0,0,COUNTIF($N$4:N429,1))</f>
        <v>0</v>
      </c>
      <c r="R429" s="34">
        <f>IF(O429=0,0,COUNTIF($O$4:O429,1))</f>
        <v>0</v>
      </c>
      <c r="S429" s="35">
        <f t="shared" si="135"/>
        <v>0</v>
      </c>
      <c r="U429" s="36">
        <f t="shared" ca="1" si="137"/>
        <v>10000</v>
      </c>
      <c r="V429" s="36">
        <f t="shared" ca="1" si="138"/>
        <v>10000</v>
      </c>
      <c r="W429" s="20">
        <f t="shared" ca="1" si="132"/>
        <v>212</v>
      </c>
      <c r="X429" s="20">
        <f t="shared" ca="1" si="134"/>
        <v>50</v>
      </c>
    </row>
    <row r="430" spans="1:24" ht="18" hidden="1" customHeight="1" thickTop="1" thickBot="1" x14ac:dyDescent="0.35">
      <c r="A430" s="39" t="str">
        <f>"Lið "&amp;A429</f>
        <v>Lið 70</v>
      </c>
      <c r="B430" s="40" t="str">
        <f>IF(B425="","",LEFT(B425,1))&amp;IF(B426="","",LEFT(B426,1))&amp;IF(B427="","",LEFT(B427,1))&amp;IF(B428="","",LEFT(B428,1))&amp;IF(B429="","",LEFT(B429,1))</f>
        <v/>
      </c>
      <c r="C430" s="41" cm="1">
        <f t="array" ref="C430">IF(B430="",0,IF(COUNT(D430:K430)=0,0,IF(L430&lt;5,SUM(D430:K430)+0.0001,SUM(SMALL(D430:K430,{1;2;3;4;5}))+(M430/10))))</f>
        <v>0</v>
      </c>
      <c r="D430" s="42"/>
      <c r="E430" s="42"/>
      <c r="F430" s="42"/>
      <c r="G430" s="42"/>
      <c r="H430" s="42"/>
      <c r="I430" s="42"/>
      <c r="J430" s="42"/>
      <c r="K430" s="42"/>
      <c r="L430" s="33">
        <f>MIN(COUNT(D430:K430),5)</f>
        <v>0</v>
      </c>
      <c r="N430" s="34">
        <f t="shared" si="139"/>
        <v>0</v>
      </c>
      <c r="O430" s="34">
        <f t="shared" si="133"/>
        <v>0</v>
      </c>
      <c r="P430" s="34">
        <f t="shared" si="129"/>
        <v>0</v>
      </c>
      <c r="Q430" s="34">
        <f>IF(N430=0,0,COUNTIF($N$4:N430,1))</f>
        <v>0</v>
      </c>
      <c r="R430" s="34">
        <f>IF(O430=0,0,COUNTIF($O$4:O430,1))</f>
        <v>0</v>
      </c>
      <c r="S430" s="35">
        <f t="shared" si="135"/>
        <v>0</v>
      </c>
      <c r="U430" s="36">
        <f t="shared" ca="1" si="137"/>
        <v>10000</v>
      </c>
      <c r="V430" s="36">
        <f t="shared" ca="1" si="138"/>
        <v>10000</v>
      </c>
      <c r="W430" s="20">
        <f t="shared" ca="1" si="132"/>
        <v>212</v>
      </c>
      <c r="X430" s="20">
        <f t="shared" ca="1" si="134"/>
        <v>50</v>
      </c>
    </row>
    <row r="431" spans="1:24" ht="18" customHeight="1" thickTop="1" x14ac:dyDescent="0.3"/>
    <row r="432" spans="1:24" ht="18" customHeight="1" x14ac:dyDescent="0.3">
      <c r="U432" s="36"/>
    </row>
  </sheetData>
  <sheetProtection autoFilter="0"/>
  <autoFilter ref="S3:S430" xr:uid="{00000000-0009-0000-0000-000000000000}">
    <filterColumn colId="0">
      <filters>
        <filter val="1"/>
      </filters>
    </filterColumn>
  </autoFilter>
  <phoneticPr fontId="1" type="noConversion"/>
  <conditionalFormatting sqref="L4:L430">
    <cfRule type="expression" dxfId="6" priority="104" stopIfTrue="1">
      <formula>#REF!=1</formula>
    </cfRule>
  </conditionalFormatting>
  <pageMargins left="0.39370078740157483" right="0.39370078740157483" top="0.47244094488188981" bottom="0.47244094488188981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ð8">
    <tabColor rgb="FF00B0F0"/>
  </sheetPr>
  <dimension ref="A1:AH421"/>
  <sheetViews>
    <sheetView showGridLines="0" zoomScale="150" zoomScaleNormal="150" zoomScalePageLayoutView="150" workbookViewId="0"/>
  </sheetViews>
  <sheetFormatPr defaultColWidth="8.77734375" defaultRowHeight="14.4" x14ac:dyDescent="0.3"/>
  <cols>
    <col min="1" max="1" width="5.21875" bestFit="1" customWidth="1"/>
    <col min="2" max="2" width="27.21875" bestFit="1" customWidth="1"/>
    <col min="3" max="3" width="4.77734375" customWidth="1"/>
    <col min="4" max="4" width="7.21875" customWidth="1"/>
    <col min="5" max="13" width="6.44140625" customWidth="1"/>
    <col min="14" max="14" width="3" bestFit="1" customWidth="1"/>
    <col min="15" max="15" width="4.21875" bestFit="1" customWidth="1"/>
    <col min="16" max="18" width="3" bestFit="1" customWidth="1"/>
    <col min="19" max="21" width="3.44140625" bestFit="1" customWidth="1"/>
    <col min="22" max="23" width="3" bestFit="1" customWidth="1"/>
    <col min="24" max="24" width="0.77734375" customWidth="1"/>
    <col min="25" max="34" width="3.77734375" customWidth="1"/>
  </cols>
  <sheetData>
    <row r="1" spans="1:34" ht="18" x14ac:dyDescent="0.35">
      <c r="A1" s="55" t="s">
        <v>0</v>
      </c>
      <c r="B1" s="56" t="str">
        <f>Nafnalisti!B1</f>
        <v>Púttmótaröð 2025</v>
      </c>
      <c r="C1" s="56"/>
      <c r="D1" s="56"/>
      <c r="E1" s="62">
        <f>Nafnalisti!D1</f>
        <v>45680</v>
      </c>
      <c r="F1" s="62">
        <f>Nafnalisti!E1</f>
        <v>45687</v>
      </c>
      <c r="G1" s="62">
        <f>Nafnalisti!F1</f>
        <v>45694</v>
      </c>
      <c r="H1" s="62">
        <f>Nafnalisti!G1</f>
        <v>45701</v>
      </c>
      <c r="I1" s="62">
        <f>Nafnalisti!H1</f>
        <v>45708</v>
      </c>
      <c r="J1" s="62">
        <f>Nafnalisti!I1</f>
        <v>45715</v>
      </c>
      <c r="K1" s="62">
        <f>Nafnalisti!J1</f>
        <v>45722</v>
      </c>
      <c r="L1" s="62">
        <f>Nafnalisti!K1</f>
        <v>45730</v>
      </c>
    </row>
    <row r="2" spans="1:34" ht="18" x14ac:dyDescent="0.35">
      <c r="A2" s="55"/>
      <c r="B2" s="56"/>
      <c r="C2" s="56"/>
      <c r="D2" s="58" t="s">
        <v>2</v>
      </c>
      <c r="E2" s="59">
        <f t="shared" ref="E2:L2" ca="1" si="0">IF(COUNT(E4:E205)=0,"",MIN(E4:E205))</f>
        <v>52</v>
      </c>
      <c r="F2" s="59">
        <f t="shared" ca="1" si="0"/>
        <v>53</v>
      </c>
      <c r="G2" s="59">
        <f t="shared" ca="1" si="0"/>
        <v>54</v>
      </c>
      <c r="H2" s="59">
        <f t="shared" ca="1" si="0"/>
        <v>53</v>
      </c>
      <c r="I2" s="59" t="str">
        <f t="shared" ca="1" si="0"/>
        <v/>
      </c>
      <c r="J2" s="59" t="str">
        <f t="shared" ca="1" si="0"/>
        <v/>
      </c>
      <c r="K2" s="59" t="str">
        <f t="shared" ca="1" si="0"/>
        <v/>
      </c>
      <c r="L2" s="59" t="str">
        <f t="shared" ca="1" si="0"/>
        <v/>
      </c>
    </row>
    <row r="3" spans="1:34" ht="18" customHeight="1" x14ac:dyDescent="0.3">
      <c r="A3" s="1" t="s">
        <v>242</v>
      </c>
      <c r="B3" s="2" t="s">
        <v>4</v>
      </c>
      <c r="C3" s="1" t="s">
        <v>17</v>
      </c>
      <c r="D3" s="1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</row>
    <row r="4" spans="1:34" ht="18" customHeight="1" x14ac:dyDescent="0.3">
      <c r="A4" s="4">
        <f>IF(Nafnalisti!Z4=0,"",1)</f>
        <v>1</v>
      </c>
      <c r="B4" t="str">
        <f ca="1">IF($A4="","",OFFSET(Nafnalisti!$A$3,MATCH('Einst staða'!$A4,Nafnalisti!$W$4:$W$430,0),1))</f>
        <v>Kristján Óskarsson </v>
      </c>
      <c r="C4" s="64">
        <f ca="1">IF($A4="","",OFFSET(Nafnalisti!$A$3,MATCH('Einst staða'!$A4,Nafnalisti!$W$4:$W$430,0),0))</f>
        <v>14</v>
      </c>
      <c r="D4" s="5">
        <f ca="1">IF($A4="","",OFFSET(Nafnalisti!$A$3,MATCH('Einst staða'!$A4,Nafnalisti!$W$4:$W$430,0),2))</f>
        <v>223</v>
      </c>
      <c r="E4" s="6">
        <f ca="1">IF($A4="","",IF(OFFSET(Nafnalisti!$A$3,MATCH('Einst staða'!$A4,Nafnalisti!$W$4:$W$430,0),3)="","",OFFSET(Nafnalisti!$A$3,MATCH('Einst staða'!$A4,Nafnalisti!$W$4:$W$430,0),3)))</f>
        <v>53</v>
      </c>
      <c r="F4" s="6">
        <f ca="1">IF($A4="","",IF(OFFSET(Nafnalisti!$A$3,MATCH('Einst staða'!$A4,Nafnalisti!$W$4:$W$430,0),4)="","",OFFSET(Nafnalisti!$A$3,MATCH('Einst staða'!$A4,Nafnalisti!$W$4:$W$430,0),4)))</f>
        <v>57</v>
      </c>
      <c r="G4" s="6">
        <f ca="1">IF($A4="","",IF(OFFSET(Nafnalisti!$A$3,MATCH('Einst staða'!$A4,Nafnalisti!$W$4:$W$430,0),5)="","",OFFSET(Nafnalisti!$A$3,MATCH('Einst staða'!$A4,Nafnalisti!$W$4:$W$430,0),5)))</f>
        <v>58</v>
      </c>
      <c r="H4" s="6">
        <f ca="1">IF($A4="","",IF(OFFSET(Nafnalisti!$A$3,MATCH('Einst staða'!$A4,Nafnalisti!$W$4:$W$430,0),6)="","",OFFSET(Nafnalisti!$A$3,MATCH('Einst staða'!$A4,Nafnalisti!$W$4:$W$430,0),6)))</f>
        <v>55</v>
      </c>
      <c r="I4" s="6" t="str">
        <f ca="1">IF($A4="","",IF(OFFSET(Nafnalisti!$A$3,MATCH('Einst staða'!$A4,Nafnalisti!$W$4:$W$430,0),7)="","",OFFSET(Nafnalisti!$A$3,MATCH('Einst staða'!$A4,Nafnalisti!$W$4:$W$430,0),7)))</f>
        <v/>
      </c>
      <c r="J4" s="6" t="str">
        <f ca="1">IF($A4="","",IF(OFFSET(Nafnalisti!$A$3,MATCH('Einst staða'!$A4,Nafnalisti!$W$4:$W$430,0),8)="","",OFFSET(Nafnalisti!$A$3,MATCH('Einst staða'!$A4,Nafnalisti!$W$4:$W$430,0),8)))</f>
        <v/>
      </c>
      <c r="K4" s="6" t="str">
        <f ca="1">IF($A4="","",IF(OFFSET(Nafnalisti!$A$3,MATCH('Einst staða'!$A4,Nafnalisti!$W$4:$W$430,0),9)="","",OFFSET(Nafnalisti!$A$3,MATCH('Einst staða'!$A4,Nafnalisti!$W$4:$W$430,0),9)))</f>
        <v/>
      </c>
      <c r="L4" s="6" t="str">
        <f ca="1">IF($A4="","",IF(OFFSET(Nafnalisti!$A$3,MATCH('Einst staða'!$A4,Nafnalisti!$W$4:$W$430,0),10)="","",OFFSET(Nafnalisti!$A$3,MATCH('Einst staða'!$A4,Nafnalisti!$W$4:$W$430,0),10)))</f>
        <v/>
      </c>
      <c r="O4" s="60"/>
      <c r="S4" s="60"/>
      <c r="T4" s="60"/>
      <c r="U4" s="60"/>
      <c r="Y4" s="60"/>
      <c r="Z4" s="60"/>
      <c r="AA4" s="60"/>
      <c r="AB4" s="60"/>
      <c r="AC4" s="60"/>
      <c r="AD4" s="60"/>
      <c r="AE4" s="60"/>
      <c r="AF4" s="60"/>
      <c r="AG4" s="60"/>
      <c r="AH4" s="60"/>
    </row>
    <row r="5" spans="1:34" ht="18" customHeight="1" x14ac:dyDescent="0.3">
      <c r="A5" s="4">
        <f>IF(COUNT($A$4:A4)+1&gt;Nafnalisti!$Z$4,"",A4+1)</f>
        <v>2</v>
      </c>
      <c r="B5" t="str">
        <f ca="1">IF($A5="","",OFFSET(Nafnalisti!$A$3,MATCH('Einst staða'!$A5,Nafnalisti!$W$4:$W$430,0),1))</f>
        <v>Óliver Hlynsson</v>
      </c>
      <c r="C5" s="64">
        <f ca="1">IF($A5="","",OFFSET(Nafnalisti!$A$3,MATCH('Einst staða'!$A5,Nafnalisti!$W$4:$W$430,0),0))</f>
        <v>32</v>
      </c>
      <c r="D5" s="5">
        <f ca="1">IF($A5="","",OFFSET(Nafnalisti!$A$3,MATCH('Einst staða'!$A5,Nafnalisti!$W$4:$W$430,0),2))</f>
        <v>226</v>
      </c>
      <c r="E5" s="6">
        <f ca="1">IF($A5="","",IF(OFFSET(Nafnalisti!$A$3,MATCH('Einst staða'!$A5,Nafnalisti!$W$4:$W$430,0),3)="","",OFFSET(Nafnalisti!$A$3,MATCH('Einst staða'!$A5,Nafnalisti!$W$4:$W$430,0),3)))</f>
        <v>55</v>
      </c>
      <c r="F5" s="6">
        <f ca="1">IF($A5="","",IF(OFFSET(Nafnalisti!$A$3,MATCH('Einst staða'!$A5,Nafnalisti!$W$4:$W$430,0),4)="","",OFFSET(Nafnalisti!$A$3,MATCH('Einst staða'!$A5,Nafnalisti!$W$4:$W$430,0),4)))</f>
        <v>57</v>
      </c>
      <c r="G5" s="6">
        <f ca="1">IF($A5="","",IF(OFFSET(Nafnalisti!$A$3,MATCH('Einst staða'!$A5,Nafnalisti!$W$4:$W$430,0),5)="","",OFFSET(Nafnalisti!$A$3,MATCH('Einst staða'!$A5,Nafnalisti!$W$4:$W$430,0),5)))</f>
        <v>61</v>
      </c>
      <c r="H5" s="6">
        <f ca="1">IF($A5="","",IF(OFFSET(Nafnalisti!$A$3,MATCH('Einst staða'!$A5,Nafnalisti!$W$4:$W$430,0),6)="","",OFFSET(Nafnalisti!$A$3,MATCH('Einst staða'!$A5,Nafnalisti!$W$4:$W$430,0),6)))</f>
        <v>53</v>
      </c>
      <c r="I5" s="6" t="str">
        <f ca="1">IF($A5="","",IF(OFFSET(Nafnalisti!$A$3,MATCH('Einst staða'!$A5,Nafnalisti!$W$4:$W$430,0),7)="","",OFFSET(Nafnalisti!$A$3,MATCH('Einst staða'!$A5,Nafnalisti!$W$4:$W$430,0),7)))</f>
        <v/>
      </c>
      <c r="J5" s="6" t="str">
        <f ca="1">IF($A5="","",IF(OFFSET(Nafnalisti!$A$3,MATCH('Einst staða'!$A5,Nafnalisti!$W$4:$W$430,0),8)="","",OFFSET(Nafnalisti!$A$3,MATCH('Einst staða'!$A5,Nafnalisti!$W$4:$W$430,0),8)))</f>
        <v/>
      </c>
      <c r="K5" s="6" t="str">
        <f ca="1">IF($A5="","",IF(OFFSET(Nafnalisti!$A$3,MATCH('Einst staða'!$A5,Nafnalisti!$W$4:$W$430,0),9)="","",OFFSET(Nafnalisti!$A$3,MATCH('Einst staða'!$A5,Nafnalisti!$W$4:$W$430,0),9)))</f>
        <v/>
      </c>
      <c r="L5" s="6" t="str">
        <f ca="1">IF($A5="","",IF(OFFSET(Nafnalisti!$A$3,MATCH('Einst staða'!$A5,Nafnalisti!$W$4:$W$430,0),10)="","",OFFSET(Nafnalisti!$A$3,MATCH('Einst staða'!$A5,Nafnalisti!$W$4:$W$430,0),10)))</f>
        <v/>
      </c>
      <c r="O5" s="60"/>
      <c r="S5" s="60"/>
      <c r="T5" s="60"/>
      <c r="U5" s="60"/>
      <c r="Y5" s="60"/>
      <c r="Z5" s="60"/>
      <c r="AA5" s="60"/>
      <c r="AB5" s="60"/>
      <c r="AC5" s="60"/>
      <c r="AD5" s="60"/>
      <c r="AE5" s="60"/>
      <c r="AF5" s="60"/>
      <c r="AG5" s="60"/>
      <c r="AH5" s="60"/>
    </row>
    <row r="6" spans="1:34" ht="18" customHeight="1" x14ac:dyDescent="0.3">
      <c r="A6" s="4">
        <f>IF(COUNT($A$4:A5)+1&gt;Nafnalisti!$Z$4,"",A5+1)</f>
        <v>3</v>
      </c>
      <c r="B6" t="str">
        <f ca="1">IF($A6="","",OFFSET(Nafnalisti!$A$3,MATCH('Einst staða'!$A6,Nafnalisti!$W$4:$W$430,0),1))</f>
        <v>Gísli Steinar Valmundsson</v>
      </c>
      <c r="C6" s="64">
        <f ca="1">IF($A6="","",OFFSET(Nafnalisti!$A$3,MATCH('Einst staða'!$A6,Nafnalisti!$W$4:$W$430,0),0))</f>
        <v>15</v>
      </c>
      <c r="D6" s="5">
        <f ca="1">IF($A6="","",OFFSET(Nafnalisti!$A$3,MATCH('Einst staða'!$A6,Nafnalisti!$W$4:$W$430,0),2))</f>
        <v>230</v>
      </c>
      <c r="E6" s="6">
        <f ca="1">IF($A6="","",IF(OFFSET(Nafnalisti!$A$3,MATCH('Einst staða'!$A6,Nafnalisti!$W$4:$W$430,0),3)="","",OFFSET(Nafnalisti!$A$3,MATCH('Einst staða'!$A6,Nafnalisti!$W$4:$W$430,0),3)))</f>
        <v>54</v>
      </c>
      <c r="F6" s="6">
        <f ca="1">IF($A6="","",IF(OFFSET(Nafnalisti!$A$3,MATCH('Einst staða'!$A6,Nafnalisti!$W$4:$W$430,0),4)="","",OFFSET(Nafnalisti!$A$3,MATCH('Einst staða'!$A6,Nafnalisti!$W$4:$W$430,0),4)))</f>
        <v>58</v>
      </c>
      <c r="G6" s="6">
        <f ca="1">IF($A6="","",IF(OFFSET(Nafnalisti!$A$3,MATCH('Einst staða'!$A6,Nafnalisti!$W$4:$W$430,0),5)="","",OFFSET(Nafnalisti!$A$3,MATCH('Einst staða'!$A6,Nafnalisti!$W$4:$W$430,0),5)))</f>
        <v>59</v>
      </c>
      <c r="H6" s="6">
        <f ca="1">IF($A6="","",IF(OFFSET(Nafnalisti!$A$3,MATCH('Einst staða'!$A6,Nafnalisti!$W$4:$W$430,0),6)="","",OFFSET(Nafnalisti!$A$3,MATCH('Einst staða'!$A6,Nafnalisti!$W$4:$W$430,0),6)))</f>
        <v>59</v>
      </c>
      <c r="I6" s="6" t="str">
        <f ca="1">IF($A6="","",IF(OFFSET(Nafnalisti!$A$3,MATCH('Einst staða'!$A6,Nafnalisti!$W$4:$W$430,0),7)="","",OFFSET(Nafnalisti!$A$3,MATCH('Einst staða'!$A6,Nafnalisti!$W$4:$W$430,0),7)))</f>
        <v/>
      </c>
      <c r="J6" s="6" t="str">
        <f ca="1">IF($A6="","",IF(OFFSET(Nafnalisti!$A$3,MATCH('Einst staða'!$A6,Nafnalisti!$W$4:$W$430,0),8)="","",OFFSET(Nafnalisti!$A$3,MATCH('Einst staða'!$A6,Nafnalisti!$W$4:$W$430,0),8)))</f>
        <v/>
      </c>
      <c r="K6" s="6" t="str">
        <f ca="1">IF($A6="","",IF(OFFSET(Nafnalisti!$A$3,MATCH('Einst staða'!$A6,Nafnalisti!$W$4:$W$430,0),9)="","",OFFSET(Nafnalisti!$A$3,MATCH('Einst staða'!$A6,Nafnalisti!$W$4:$W$430,0),9)))</f>
        <v/>
      </c>
      <c r="L6" s="6" t="str">
        <f ca="1">IF($A6="","",IF(OFFSET(Nafnalisti!$A$3,MATCH('Einst staða'!$A6,Nafnalisti!$W$4:$W$430,0),10)="","",OFFSET(Nafnalisti!$A$3,MATCH('Einst staða'!$A6,Nafnalisti!$W$4:$W$430,0),10)))</f>
        <v/>
      </c>
      <c r="O6" s="60"/>
      <c r="S6" s="60"/>
      <c r="T6" s="60"/>
      <c r="U6" s="60"/>
      <c r="Y6" s="60"/>
      <c r="Z6" s="60"/>
      <c r="AA6" s="60"/>
      <c r="AB6" s="60"/>
      <c r="AC6" s="60"/>
      <c r="AD6" s="60"/>
      <c r="AE6" s="60"/>
      <c r="AF6" s="60"/>
      <c r="AG6" s="60"/>
      <c r="AH6" s="60"/>
    </row>
    <row r="7" spans="1:34" ht="18" customHeight="1" x14ac:dyDescent="0.3">
      <c r="A7" s="4">
        <f>IF(COUNT($A$4:A6)+1&gt;Nafnalisti!$Z$4,"",A6+1)</f>
        <v>4</v>
      </c>
      <c r="B7" t="str">
        <f ca="1">IF($A7="","",OFFSET(Nafnalisti!$A$3,MATCH('Einst staða'!$A7,Nafnalisti!$W$4:$W$430,0),1))</f>
        <v>Einar Bragi Indriðason</v>
      </c>
      <c r="C7" s="64">
        <f ca="1">IF($A7="","",OFFSET(Nafnalisti!$A$3,MATCH('Einst staða'!$A7,Nafnalisti!$W$4:$W$430,0),0))</f>
        <v>6</v>
      </c>
      <c r="D7" s="5">
        <f ca="1">IF($A7="","",OFFSET(Nafnalisti!$A$3,MATCH('Einst staða'!$A7,Nafnalisti!$W$4:$W$430,0),2))</f>
        <v>231</v>
      </c>
      <c r="E7" s="6">
        <f ca="1">IF($A7="","",IF(OFFSET(Nafnalisti!$A$3,MATCH('Einst staða'!$A7,Nafnalisti!$W$4:$W$430,0),3)="","",OFFSET(Nafnalisti!$A$3,MATCH('Einst staða'!$A7,Nafnalisti!$W$4:$W$430,0),3)))</f>
        <v>56</v>
      </c>
      <c r="F7" s="6">
        <f ca="1">IF($A7="","",IF(OFFSET(Nafnalisti!$A$3,MATCH('Einst staða'!$A7,Nafnalisti!$W$4:$W$430,0),4)="","",OFFSET(Nafnalisti!$A$3,MATCH('Einst staða'!$A7,Nafnalisti!$W$4:$W$430,0),4)))</f>
        <v>57</v>
      </c>
      <c r="G7" s="6">
        <f ca="1">IF($A7="","",IF(OFFSET(Nafnalisti!$A$3,MATCH('Einst staða'!$A7,Nafnalisti!$W$4:$W$430,0),5)="","",OFFSET(Nafnalisti!$A$3,MATCH('Einst staða'!$A7,Nafnalisti!$W$4:$W$430,0),5)))</f>
        <v>63</v>
      </c>
      <c r="H7" s="6">
        <f ca="1">IF($A7="","",IF(OFFSET(Nafnalisti!$A$3,MATCH('Einst staða'!$A7,Nafnalisti!$W$4:$W$430,0),6)="","",OFFSET(Nafnalisti!$A$3,MATCH('Einst staða'!$A7,Nafnalisti!$W$4:$W$430,0),6)))</f>
        <v>55</v>
      </c>
      <c r="I7" s="6" t="str">
        <f ca="1">IF($A7="","",IF(OFFSET(Nafnalisti!$A$3,MATCH('Einst staða'!$A7,Nafnalisti!$W$4:$W$430,0),7)="","",OFFSET(Nafnalisti!$A$3,MATCH('Einst staða'!$A7,Nafnalisti!$W$4:$W$430,0),7)))</f>
        <v/>
      </c>
      <c r="J7" s="6" t="str">
        <f ca="1">IF($A7="","",IF(OFFSET(Nafnalisti!$A$3,MATCH('Einst staða'!$A7,Nafnalisti!$W$4:$W$430,0),8)="","",OFFSET(Nafnalisti!$A$3,MATCH('Einst staða'!$A7,Nafnalisti!$W$4:$W$430,0),8)))</f>
        <v/>
      </c>
      <c r="K7" s="6" t="str">
        <f ca="1">IF($A7="","",IF(OFFSET(Nafnalisti!$A$3,MATCH('Einst staða'!$A7,Nafnalisti!$W$4:$W$430,0),9)="","",OFFSET(Nafnalisti!$A$3,MATCH('Einst staða'!$A7,Nafnalisti!$W$4:$W$430,0),9)))</f>
        <v/>
      </c>
      <c r="L7" s="6" t="str">
        <f ca="1">IF($A7="","",IF(OFFSET(Nafnalisti!$A$3,MATCH('Einst staða'!$A7,Nafnalisti!$W$4:$W$430,0),10)="","",OFFSET(Nafnalisti!$A$3,MATCH('Einst staða'!$A7,Nafnalisti!$W$4:$W$430,0),10)))</f>
        <v/>
      </c>
      <c r="O7" s="60"/>
      <c r="S7" s="60"/>
      <c r="T7" s="60"/>
      <c r="U7" s="60"/>
      <c r="Y7" s="60"/>
      <c r="Z7" s="60"/>
      <c r="AA7" s="60"/>
      <c r="AB7" s="60"/>
      <c r="AC7" s="60"/>
      <c r="AD7" s="60"/>
      <c r="AE7" s="60"/>
      <c r="AF7" s="60"/>
      <c r="AG7" s="60"/>
      <c r="AH7" s="60"/>
    </row>
    <row r="8" spans="1:34" ht="18" customHeight="1" x14ac:dyDescent="0.3">
      <c r="A8" s="4">
        <f>IF(COUNT($A$4:A7)+1&gt;Nafnalisti!$Z$4,"",A7+1)</f>
        <v>5</v>
      </c>
      <c r="B8" t="str">
        <f ca="1">IF($A8="","",OFFSET(Nafnalisti!$A$3,MATCH('Einst staða'!$A8,Nafnalisti!$W$4:$W$430,0),1))</f>
        <v>Sæbjörn Guðmundsson</v>
      </c>
      <c r="C8" s="64">
        <f ca="1">IF($A8="","",OFFSET(Nafnalisti!$A$3,MATCH('Einst staða'!$A8,Nafnalisti!$W$4:$W$430,0),0))</f>
        <v>28</v>
      </c>
      <c r="D8" s="5">
        <f ca="1">IF($A8="","",OFFSET(Nafnalisti!$A$3,MATCH('Einst staða'!$A8,Nafnalisti!$W$4:$W$430,0),2))</f>
        <v>232</v>
      </c>
      <c r="E8" s="6">
        <f ca="1">IF($A8="","",IF(OFFSET(Nafnalisti!$A$3,MATCH('Einst staða'!$A8,Nafnalisti!$W$4:$W$430,0),3)="","",OFFSET(Nafnalisti!$A$3,MATCH('Einst staða'!$A8,Nafnalisti!$W$4:$W$430,0),3)))</f>
        <v>57</v>
      </c>
      <c r="F8" s="6">
        <f ca="1">IF($A8="","",IF(OFFSET(Nafnalisti!$A$3,MATCH('Einst staða'!$A8,Nafnalisti!$W$4:$W$430,0),4)="","",OFFSET(Nafnalisti!$A$3,MATCH('Einst staða'!$A8,Nafnalisti!$W$4:$W$430,0),4)))</f>
        <v>61</v>
      </c>
      <c r="G8" s="6">
        <f ca="1">IF($A8="","",IF(OFFSET(Nafnalisti!$A$3,MATCH('Einst staða'!$A8,Nafnalisti!$W$4:$W$430,0),5)="","",OFFSET(Nafnalisti!$A$3,MATCH('Einst staða'!$A8,Nafnalisti!$W$4:$W$430,0),5)))</f>
        <v>57</v>
      </c>
      <c r="H8" s="6">
        <f ca="1">IF($A8="","",IF(OFFSET(Nafnalisti!$A$3,MATCH('Einst staða'!$A8,Nafnalisti!$W$4:$W$430,0),6)="","",OFFSET(Nafnalisti!$A$3,MATCH('Einst staða'!$A8,Nafnalisti!$W$4:$W$430,0),6)))</f>
        <v>57</v>
      </c>
      <c r="I8" s="6" t="str">
        <f ca="1">IF($A8="","",IF(OFFSET(Nafnalisti!$A$3,MATCH('Einst staða'!$A8,Nafnalisti!$W$4:$W$430,0),7)="","",OFFSET(Nafnalisti!$A$3,MATCH('Einst staða'!$A8,Nafnalisti!$W$4:$W$430,0),7)))</f>
        <v/>
      </c>
      <c r="J8" s="6" t="str">
        <f ca="1">IF($A8="","",IF(OFFSET(Nafnalisti!$A$3,MATCH('Einst staða'!$A8,Nafnalisti!$W$4:$W$430,0),8)="","",OFFSET(Nafnalisti!$A$3,MATCH('Einst staða'!$A8,Nafnalisti!$W$4:$W$430,0),8)))</f>
        <v/>
      </c>
      <c r="K8" s="6" t="str">
        <f ca="1">IF($A8="","",IF(OFFSET(Nafnalisti!$A$3,MATCH('Einst staða'!$A8,Nafnalisti!$W$4:$W$430,0),9)="","",OFFSET(Nafnalisti!$A$3,MATCH('Einst staða'!$A8,Nafnalisti!$W$4:$W$430,0),9)))</f>
        <v/>
      </c>
      <c r="L8" s="6" t="str">
        <f ca="1">IF($A8="","",IF(OFFSET(Nafnalisti!$A$3,MATCH('Einst staða'!$A8,Nafnalisti!$W$4:$W$430,0),10)="","",OFFSET(Nafnalisti!$A$3,MATCH('Einst staða'!$A8,Nafnalisti!$W$4:$W$430,0),10)))</f>
        <v/>
      </c>
      <c r="O8" s="60"/>
      <c r="S8" s="60"/>
      <c r="T8" s="60"/>
      <c r="U8" s="60"/>
      <c r="Y8" s="60"/>
      <c r="Z8" s="60"/>
      <c r="AA8" s="60"/>
      <c r="AB8" s="60"/>
      <c r="AC8" s="60"/>
      <c r="AD8" s="60"/>
      <c r="AE8" s="60"/>
      <c r="AF8" s="60"/>
      <c r="AG8" s="60"/>
      <c r="AH8" s="60"/>
    </row>
    <row r="9" spans="1:34" ht="18" customHeight="1" x14ac:dyDescent="0.3">
      <c r="A9" s="4">
        <f>IF(COUNT($A$4:A8)+1&gt;Nafnalisti!$Z$4,"",A8+1)</f>
        <v>6</v>
      </c>
      <c r="B9" t="str">
        <f ca="1">IF($A9="","",OFFSET(Nafnalisti!$A$3,MATCH('Einst staða'!$A9,Nafnalisti!$W$4:$W$430,0),1))</f>
        <v>Jónas Heimisson</v>
      </c>
      <c r="C9" s="64">
        <f ca="1">IF($A9="","",OFFSET(Nafnalisti!$A$3,MATCH('Einst staða'!$A9,Nafnalisti!$W$4:$W$430,0),0))</f>
        <v>26</v>
      </c>
      <c r="D9" s="5">
        <f ca="1">IF($A9="","",OFFSET(Nafnalisti!$A$3,MATCH('Einst staða'!$A9,Nafnalisti!$W$4:$W$430,0),2))</f>
        <v>233</v>
      </c>
      <c r="E9" s="6">
        <f ca="1">IF($A9="","",IF(OFFSET(Nafnalisti!$A$3,MATCH('Einst staða'!$A9,Nafnalisti!$W$4:$W$430,0),3)="","",OFFSET(Nafnalisti!$A$3,MATCH('Einst staða'!$A9,Nafnalisti!$W$4:$W$430,0),3)))</f>
        <v>57</v>
      </c>
      <c r="F9" s="6">
        <f ca="1">IF($A9="","",IF(OFFSET(Nafnalisti!$A$3,MATCH('Einst staða'!$A9,Nafnalisti!$W$4:$W$430,0),4)="","",OFFSET(Nafnalisti!$A$3,MATCH('Einst staða'!$A9,Nafnalisti!$W$4:$W$430,0),4)))</f>
        <v>61</v>
      </c>
      <c r="G9" s="6">
        <f ca="1">IF($A9="","",IF(OFFSET(Nafnalisti!$A$3,MATCH('Einst staða'!$A9,Nafnalisti!$W$4:$W$430,0),5)="","",OFFSET(Nafnalisti!$A$3,MATCH('Einst staða'!$A9,Nafnalisti!$W$4:$W$430,0),5)))</f>
        <v>57</v>
      </c>
      <c r="H9" s="6">
        <f ca="1">IF($A9="","",IF(OFFSET(Nafnalisti!$A$3,MATCH('Einst staða'!$A9,Nafnalisti!$W$4:$W$430,0),6)="","",OFFSET(Nafnalisti!$A$3,MATCH('Einst staða'!$A9,Nafnalisti!$W$4:$W$430,0),6)))</f>
        <v>58</v>
      </c>
      <c r="I9" s="6" t="str">
        <f ca="1">IF($A9="","",IF(OFFSET(Nafnalisti!$A$3,MATCH('Einst staða'!$A9,Nafnalisti!$W$4:$W$430,0),7)="","",OFFSET(Nafnalisti!$A$3,MATCH('Einst staða'!$A9,Nafnalisti!$W$4:$W$430,0),7)))</f>
        <v/>
      </c>
      <c r="J9" s="6" t="str">
        <f ca="1">IF($A9="","",IF(OFFSET(Nafnalisti!$A$3,MATCH('Einst staða'!$A9,Nafnalisti!$W$4:$W$430,0),8)="","",OFFSET(Nafnalisti!$A$3,MATCH('Einst staða'!$A9,Nafnalisti!$W$4:$W$430,0),8)))</f>
        <v/>
      </c>
      <c r="K9" s="6" t="str">
        <f ca="1">IF($A9="","",IF(OFFSET(Nafnalisti!$A$3,MATCH('Einst staða'!$A9,Nafnalisti!$W$4:$W$430,0),9)="","",OFFSET(Nafnalisti!$A$3,MATCH('Einst staða'!$A9,Nafnalisti!$W$4:$W$430,0),9)))</f>
        <v/>
      </c>
      <c r="L9" s="6" t="str">
        <f ca="1">IF($A9="","",IF(OFFSET(Nafnalisti!$A$3,MATCH('Einst staða'!$A9,Nafnalisti!$W$4:$W$430,0),10)="","",OFFSET(Nafnalisti!$A$3,MATCH('Einst staða'!$A9,Nafnalisti!$W$4:$W$430,0),10)))</f>
        <v/>
      </c>
      <c r="O9" s="60"/>
      <c r="S9" s="60"/>
      <c r="T9" s="60"/>
      <c r="U9" s="60"/>
      <c r="Y9" s="60"/>
      <c r="Z9" s="60"/>
      <c r="AA9" s="60"/>
      <c r="AB9" s="60"/>
      <c r="AC9" s="60"/>
      <c r="AD9" s="60"/>
      <c r="AE9" s="60"/>
      <c r="AF9" s="60"/>
      <c r="AG9" s="60"/>
      <c r="AH9" s="60"/>
    </row>
    <row r="10" spans="1:34" ht="18" customHeight="1" x14ac:dyDescent="0.3">
      <c r="A10" s="4">
        <f>IF(COUNT($A$4:A9)+1&gt;Nafnalisti!$Z$4,"",A9+1)</f>
        <v>7</v>
      </c>
      <c r="B10" t="str">
        <f ca="1">IF($A10="","",OFFSET(Nafnalisti!$A$3,MATCH('Einst staða'!$A10,Nafnalisti!$W$4:$W$430,0),1))</f>
        <v>Hrólfur Þórarinsson </v>
      </c>
      <c r="C10" s="64">
        <f ca="1">IF($A10="","",OFFSET(Nafnalisti!$A$3,MATCH('Einst staða'!$A10,Nafnalisti!$W$4:$W$430,0),0))</f>
        <v>14</v>
      </c>
      <c r="D10" s="5">
        <f ca="1">IF($A10="","",OFFSET(Nafnalisti!$A$3,MATCH('Einst staða'!$A10,Nafnalisti!$W$4:$W$430,0),2))</f>
        <v>233</v>
      </c>
      <c r="E10" s="6">
        <f ca="1">IF($A10="","",IF(OFFSET(Nafnalisti!$A$3,MATCH('Einst staða'!$A10,Nafnalisti!$W$4:$W$430,0),3)="","",OFFSET(Nafnalisti!$A$3,MATCH('Einst staða'!$A10,Nafnalisti!$W$4:$W$430,0),3)))</f>
        <v>55</v>
      </c>
      <c r="F10" s="6">
        <f ca="1">IF($A10="","",IF(OFFSET(Nafnalisti!$A$3,MATCH('Einst staða'!$A10,Nafnalisti!$W$4:$W$430,0),4)="","",OFFSET(Nafnalisti!$A$3,MATCH('Einst staða'!$A10,Nafnalisti!$W$4:$W$430,0),4)))</f>
        <v>58</v>
      </c>
      <c r="G10" s="6">
        <f ca="1">IF($A10="","",IF(OFFSET(Nafnalisti!$A$3,MATCH('Einst staða'!$A10,Nafnalisti!$W$4:$W$430,0),5)="","",OFFSET(Nafnalisti!$A$3,MATCH('Einst staða'!$A10,Nafnalisti!$W$4:$W$430,0),5)))</f>
        <v>61</v>
      </c>
      <c r="H10" s="6">
        <f ca="1">IF($A10="","",IF(OFFSET(Nafnalisti!$A$3,MATCH('Einst staða'!$A10,Nafnalisti!$W$4:$W$430,0),6)="","",OFFSET(Nafnalisti!$A$3,MATCH('Einst staða'!$A10,Nafnalisti!$W$4:$W$430,0),6)))</f>
        <v>59</v>
      </c>
      <c r="I10" s="6" t="str">
        <f ca="1">IF($A10="","",IF(OFFSET(Nafnalisti!$A$3,MATCH('Einst staða'!$A10,Nafnalisti!$W$4:$W$430,0),7)="","",OFFSET(Nafnalisti!$A$3,MATCH('Einst staða'!$A10,Nafnalisti!$W$4:$W$430,0),7)))</f>
        <v/>
      </c>
      <c r="J10" s="6" t="str">
        <f ca="1">IF($A10="","",IF(OFFSET(Nafnalisti!$A$3,MATCH('Einst staða'!$A10,Nafnalisti!$W$4:$W$430,0),8)="","",OFFSET(Nafnalisti!$A$3,MATCH('Einst staða'!$A10,Nafnalisti!$W$4:$W$430,0),8)))</f>
        <v/>
      </c>
      <c r="K10" s="6" t="str">
        <f ca="1">IF($A10="","",IF(OFFSET(Nafnalisti!$A$3,MATCH('Einst staða'!$A10,Nafnalisti!$W$4:$W$430,0),9)="","",OFFSET(Nafnalisti!$A$3,MATCH('Einst staða'!$A10,Nafnalisti!$W$4:$W$430,0),9)))</f>
        <v/>
      </c>
      <c r="L10" s="6" t="str">
        <f ca="1">IF($A10="","",IF(OFFSET(Nafnalisti!$A$3,MATCH('Einst staða'!$A10,Nafnalisti!$W$4:$W$430,0),10)="","",OFFSET(Nafnalisti!$A$3,MATCH('Einst staða'!$A10,Nafnalisti!$W$4:$W$430,0),10)))</f>
        <v/>
      </c>
      <c r="O10" s="60"/>
      <c r="S10" s="60"/>
      <c r="T10" s="60"/>
      <c r="U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</row>
    <row r="11" spans="1:34" ht="18" customHeight="1" x14ac:dyDescent="0.3">
      <c r="A11" s="4">
        <f>IF(COUNT($A$4:A10)+1&gt;Nafnalisti!$Z$4,"",A10+1)</f>
        <v>8</v>
      </c>
      <c r="B11" t="str">
        <f ca="1">IF($A11="","",OFFSET(Nafnalisti!$A$3,MATCH('Einst staða'!$A11,Nafnalisti!$W$4:$W$430,0),1))</f>
        <v>Magnús Guðmundsson</v>
      </c>
      <c r="C11" s="64">
        <f ca="1">IF($A11="","",OFFSET(Nafnalisti!$A$3,MATCH('Einst staða'!$A11,Nafnalisti!$W$4:$W$430,0),0))</f>
        <v>26</v>
      </c>
      <c r="D11" s="5">
        <f ca="1">IF($A11="","",OFFSET(Nafnalisti!$A$3,MATCH('Einst staða'!$A11,Nafnalisti!$W$4:$W$430,0),2))</f>
        <v>234</v>
      </c>
      <c r="E11" s="6">
        <f ca="1">IF($A11="","",IF(OFFSET(Nafnalisti!$A$3,MATCH('Einst staða'!$A11,Nafnalisti!$W$4:$W$430,0),3)="","",OFFSET(Nafnalisti!$A$3,MATCH('Einst staða'!$A11,Nafnalisti!$W$4:$W$430,0),3)))</f>
        <v>52</v>
      </c>
      <c r="F11" s="6">
        <f ca="1">IF($A11="","",IF(OFFSET(Nafnalisti!$A$3,MATCH('Einst staða'!$A11,Nafnalisti!$W$4:$W$430,0),4)="","",OFFSET(Nafnalisti!$A$3,MATCH('Einst staða'!$A11,Nafnalisti!$W$4:$W$430,0),4)))</f>
        <v>57</v>
      </c>
      <c r="G11" s="6">
        <f ca="1">IF($A11="","",IF(OFFSET(Nafnalisti!$A$3,MATCH('Einst staða'!$A11,Nafnalisti!$W$4:$W$430,0),5)="","",OFFSET(Nafnalisti!$A$3,MATCH('Einst staða'!$A11,Nafnalisti!$W$4:$W$430,0),5)))</f>
        <v>65</v>
      </c>
      <c r="H11" s="6">
        <f ca="1">IF($A11="","",IF(OFFSET(Nafnalisti!$A$3,MATCH('Einst staða'!$A11,Nafnalisti!$W$4:$W$430,0),6)="","",OFFSET(Nafnalisti!$A$3,MATCH('Einst staða'!$A11,Nafnalisti!$W$4:$W$430,0),6)))</f>
        <v>60</v>
      </c>
      <c r="I11" s="6" t="str">
        <f ca="1">IF($A11="","",IF(OFFSET(Nafnalisti!$A$3,MATCH('Einst staða'!$A11,Nafnalisti!$W$4:$W$430,0),7)="","",OFFSET(Nafnalisti!$A$3,MATCH('Einst staða'!$A11,Nafnalisti!$W$4:$W$430,0),7)))</f>
        <v/>
      </c>
      <c r="J11" s="6" t="str">
        <f ca="1">IF($A11="","",IF(OFFSET(Nafnalisti!$A$3,MATCH('Einst staða'!$A11,Nafnalisti!$W$4:$W$430,0),8)="","",OFFSET(Nafnalisti!$A$3,MATCH('Einst staða'!$A11,Nafnalisti!$W$4:$W$430,0),8)))</f>
        <v/>
      </c>
      <c r="K11" s="6" t="str">
        <f ca="1">IF($A11="","",IF(OFFSET(Nafnalisti!$A$3,MATCH('Einst staða'!$A11,Nafnalisti!$W$4:$W$430,0),9)="","",OFFSET(Nafnalisti!$A$3,MATCH('Einst staða'!$A11,Nafnalisti!$W$4:$W$430,0),9)))</f>
        <v/>
      </c>
      <c r="L11" s="6" t="str">
        <f ca="1">IF($A11="","",IF(OFFSET(Nafnalisti!$A$3,MATCH('Einst staða'!$A11,Nafnalisti!$W$4:$W$430,0),10)="","",OFFSET(Nafnalisti!$A$3,MATCH('Einst staða'!$A11,Nafnalisti!$W$4:$W$430,0),10)))</f>
        <v/>
      </c>
      <c r="O11" s="60"/>
      <c r="S11" s="60"/>
      <c r="T11" s="60"/>
      <c r="U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</row>
    <row r="12" spans="1:34" ht="18" customHeight="1" x14ac:dyDescent="0.3">
      <c r="A12" s="4">
        <f>IF(COUNT($A$4:A11)+1&gt;Nafnalisti!$Z$4,"",A11+1)</f>
        <v>9</v>
      </c>
      <c r="B12" t="str">
        <f ca="1">IF($A12="","",OFFSET(Nafnalisti!$A$3,MATCH('Einst staða'!$A12,Nafnalisti!$W$4:$W$430,0),1))</f>
        <v>Jónas Gunnarsson</v>
      </c>
      <c r="C12" s="64">
        <f ca="1">IF($A12="","",OFFSET(Nafnalisti!$A$3,MATCH('Einst staða'!$A12,Nafnalisti!$W$4:$W$430,0),0))</f>
        <v>4</v>
      </c>
      <c r="D12" s="5">
        <f ca="1">IF($A12="","",OFFSET(Nafnalisti!$A$3,MATCH('Einst staða'!$A12,Nafnalisti!$W$4:$W$430,0),2))</f>
        <v>235</v>
      </c>
      <c r="E12" s="6">
        <f ca="1">IF($A12="","",IF(OFFSET(Nafnalisti!$A$3,MATCH('Einst staða'!$A12,Nafnalisti!$W$4:$W$430,0),3)="","",OFFSET(Nafnalisti!$A$3,MATCH('Einst staða'!$A12,Nafnalisti!$W$4:$W$430,0),3)))</f>
        <v>55</v>
      </c>
      <c r="F12" s="6">
        <f ca="1">IF($A12="","",IF(OFFSET(Nafnalisti!$A$3,MATCH('Einst staða'!$A12,Nafnalisti!$W$4:$W$430,0),4)="","",OFFSET(Nafnalisti!$A$3,MATCH('Einst staða'!$A12,Nafnalisti!$W$4:$W$430,0),4)))</f>
        <v>57</v>
      </c>
      <c r="G12" s="6">
        <f ca="1">IF($A12="","",IF(OFFSET(Nafnalisti!$A$3,MATCH('Einst staða'!$A12,Nafnalisti!$W$4:$W$430,0),5)="","",OFFSET(Nafnalisti!$A$3,MATCH('Einst staða'!$A12,Nafnalisti!$W$4:$W$430,0),5)))</f>
        <v>55</v>
      </c>
      <c r="H12" s="6">
        <f ca="1">IF($A12="","",IF(OFFSET(Nafnalisti!$A$3,MATCH('Einst staða'!$A12,Nafnalisti!$W$4:$W$430,0),6)="","",OFFSET(Nafnalisti!$A$3,MATCH('Einst staða'!$A12,Nafnalisti!$W$4:$W$430,0),6)))</f>
        <v>68</v>
      </c>
      <c r="I12" s="6" t="str">
        <f ca="1">IF($A12="","",IF(OFFSET(Nafnalisti!$A$3,MATCH('Einst staða'!$A12,Nafnalisti!$W$4:$W$430,0),7)="","",OFFSET(Nafnalisti!$A$3,MATCH('Einst staða'!$A12,Nafnalisti!$W$4:$W$430,0),7)))</f>
        <v/>
      </c>
      <c r="J12" s="6" t="str">
        <f ca="1">IF($A12="","",IF(OFFSET(Nafnalisti!$A$3,MATCH('Einst staða'!$A12,Nafnalisti!$W$4:$W$430,0),8)="","",OFFSET(Nafnalisti!$A$3,MATCH('Einst staða'!$A12,Nafnalisti!$W$4:$W$430,0),8)))</f>
        <v/>
      </c>
      <c r="K12" s="6" t="str">
        <f ca="1">IF($A12="","",IF(OFFSET(Nafnalisti!$A$3,MATCH('Einst staða'!$A12,Nafnalisti!$W$4:$W$430,0),9)="","",OFFSET(Nafnalisti!$A$3,MATCH('Einst staða'!$A12,Nafnalisti!$W$4:$W$430,0),9)))</f>
        <v/>
      </c>
      <c r="L12" s="6" t="str">
        <f ca="1">IF($A12="","",IF(OFFSET(Nafnalisti!$A$3,MATCH('Einst staða'!$A12,Nafnalisti!$W$4:$W$430,0),10)="","",OFFSET(Nafnalisti!$A$3,MATCH('Einst staða'!$A12,Nafnalisti!$W$4:$W$430,0),10)))</f>
        <v/>
      </c>
      <c r="O12" s="60"/>
      <c r="S12" s="60"/>
      <c r="T12" s="60"/>
      <c r="U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</row>
    <row r="13" spans="1:34" ht="18" customHeight="1" x14ac:dyDescent="0.3">
      <c r="A13" s="4">
        <f>IF(COUNT($A$4:A12)+1&gt;Nafnalisti!$Z$4,"",A12+1)</f>
        <v>10</v>
      </c>
      <c r="B13" t="str">
        <f ca="1">IF($A13="","",OFFSET(Nafnalisti!$A$3,MATCH('Einst staða'!$A13,Nafnalisti!$W$4:$W$430,0),1))</f>
        <v>Jóhann Halldór Sveinsson</v>
      </c>
      <c r="C13" s="64">
        <f ca="1">IF($A13="","",OFFSET(Nafnalisti!$A$3,MATCH('Einst staða'!$A13,Nafnalisti!$W$4:$W$430,0),0))</f>
        <v>36</v>
      </c>
      <c r="D13" s="5">
        <f ca="1">IF($A13="","",OFFSET(Nafnalisti!$A$3,MATCH('Einst staða'!$A13,Nafnalisti!$W$4:$W$430,0),2))</f>
        <v>235</v>
      </c>
      <c r="E13" s="6">
        <f ca="1">IF($A13="","",IF(OFFSET(Nafnalisti!$A$3,MATCH('Einst staða'!$A13,Nafnalisti!$W$4:$W$430,0),3)="","",OFFSET(Nafnalisti!$A$3,MATCH('Einst staða'!$A13,Nafnalisti!$W$4:$W$430,0),3)))</f>
        <v>56</v>
      </c>
      <c r="F13" s="6">
        <f ca="1">IF($A13="","",IF(OFFSET(Nafnalisti!$A$3,MATCH('Einst staða'!$A13,Nafnalisti!$W$4:$W$430,0),4)="","",OFFSET(Nafnalisti!$A$3,MATCH('Einst staða'!$A13,Nafnalisti!$W$4:$W$430,0),4)))</f>
        <v>59</v>
      </c>
      <c r="G13" s="6">
        <f ca="1">IF($A13="","",IF(OFFSET(Nafnalisti!$A$3,MATCH('Einst staða'!$A13,Nafnalisti!$W$4:$W$430,0),5)="","",OFFSET(Nafnalisti!$A$3,MATCH('Einst staða'!$A13,Nafnalisti!$W$4:$W$430,0),5)))</f>
        <v>62</v>
      </c>
      <c r="H13" s="6">
        <f ca="1">IF($A13="","",IF(OFFSET(Nafnalisti!$A$3,MATCH('Einst staða'!$A13,Nafnalisti!$W$4:$W$430,0),6)="","",OFFSET(Nafnalisti!$A$3,MATCH('Einst staða'!$A13,Nafnalisti!$W$4:$W$430,0),6)))</f>
        <v>58</v>
      </c>
      <c r="I13" s="6" t="str">
        <f ca="1">IF($A13="","",IF(OFFSET(Nafnalisti!$A$3,MATCH('Einst staða'!$A13,Nafnalisti!$W$4:$W$430,0),7)="","",OFFSET(Nafnalisti!$A$3,MATCH('Einst staða'!$A13,Nafnalisti!$W$4:$W$430,0),7)))</f>
        <v/>
      </c>
      <c r="J13" s="6" t="str">
        <f ca="1">IF($A13="","",IF(OFFSET(Nafnalisti!$A$3,MATCH('Einst staða'!$A13,Nafnalisti!$W$4:$W$430,0),8)="","",OFFSET(Nafnalisti!$A$3,MATCH('Einst staða'!$A13,Nafnalisti!$W$4:$W$430,0),8)))</f>
        <v/>
      </c>
      <c r="K13" s="6" t="str">
        <f ca="1">IF($A13="","",IF(OFFSET(Nafnalisti!$A$3,MATCH('Einst staða'!$A13,Nafnalisti!$W$4:$W$430,0),9)="","",OFFSET(Nafnalisti!$A$3,MATCH('Einst staða'!$A13,Nafnalisti!$W$4:$W$430,0),9)))</f>
        <v/>
      </c>
      <c r="L13" s="6" t="str">
        <f ca="1">IF($A13="","",IF(OFFSET(Nafnalisti!$A$3,MATCH('Einst staða'!$A13,Nafnalisti!$W$4:$W$430,0),10)="","",OFFSET(Nafnalisti!$A$3,MATCH('Einst staða'!$A13,Nafnalisti!$W$4:$W$430,0),10)))</f>
        <v/>
      </c>
      <c r="O13" s="60"/>
      <c r="S13" s="60"/>
      <c r="T13" s="60"/>
      <c r="U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</row>
    <row r="14" spans="1:34" ht="18" customHeight="1" x14ac:dyDescent="0.3">
      <c r="A14" s="4">
        <f>IF(COUNT($A$4:A13)+1&gt;Nafnalisti!$Z$4,"",A13+1)</f>
        <v>11</v>
      </c>
      <c r="B14" t="str">
        <f ca="1">IF($A14="","",OFFSET(Nafnalisti!$A$3,MATCH('Einst staða'!$A14,Nafnalisti!$W$4:$W$430,0),1))</f>
        <v>Magnús Helgason </v>
      </c>
      <c r="C14" s="64">
        <f ca="1">IF($A14="","",OFFSET(Nafnalisti!$A$3,MATCH('Einst staða'!$A14,Nafnalisti!$W$4:$W$430,0),0))</f>
        <v>14</v>
      </c>
      <c r="D14" s="5">
        <f ca="1">IF($A14="","",OFFSET(Nafnalisti!$A$3,MATCH('Einst staða'!$A14,Nafnalisti!$W$4:$W$430,0),2))</f>
        <v>235</v>
      </c>
      <c r="E14" s="6">
        <f ca="1">IF($A14="","",IF(OFFSET(Nafnalisti!$A$3,MATCH('Einst staða'!$A14,Nafnalisti!$W$4:$W$430,0),3)="","",OFFSET(Nafnalisti!$A$3,MATCH('Einst staða'!$A14,Nafnalisti!$W$4:$W$430,0),3)))</f>
        <v>59</v>
      </c>
      <c r="F14" s="6">
        <f ca="1">IF($A14="","",IF(OFFSET(Nafnalisti!$A$3,MATCH('Einst staða'!$A14,Nafnalisti!$W$4:$W$430,0),4)="","",OFFSET(Nafnalisti!$A$3,MATCH('Einst staða'!$A14,Nafnalisti!$W$4:$W$430,0),4)))</f>
        <v>57</v>
      </c>
      <c r="G14" s="6">
        <f ca="1">IF($A14="","",IF(OFFSET(Nafnalisti!$A$3,MATCH('Einst staða'!$A14,Nafnalisti!$W$4:$W$430,0),5)="","",OFFSET(Nafnalisti!$A$3,MATCH('Einst staða'!$A14,Nafnalisti!$W$4:$W$430,0),5)))</f>
        <v>59</v>
      </c>
      <c r="H14" s="6">
        <f ca="1">IF($A14="","",IF(OFFSET(Nafnalisti!$A$3,MATCH('Einst staða'!$A14,Nafnalisti!$W$4:$W$430,0),6)="","",OFFSET(Nafnalisti!$A$3,MATCH('Einst staða'!$A14,Nafnalisti!$W$4:$W$430,0),6)))</f>
        <v>60</v>
      </c>
      <c r="I14" s="6" t="str">
        <f ca="1">IF($A14="","",IF(OFFSET(Nafnalisti!$A$3,MATCH('Einst staða'!$A14,Nafnalisti!$W$4:$W$430,0),7)="","",OFFSET(Nafnalisti!$A$3,MATCH('Einst staða'!$A14,Nafnalisti!$W$4:$W$430,0),7)))</f>
        <v/>
      </c>
      <c r="J14" s="6" t="str">
        <f ca="1">IF($A14="","",IF(OFFSET(Nafnalisti!$A$3,MATCH('Einst staða'!$A14,Nafnalisti!$W$4:$W$430,0),8)="","",OFFSET(Nafnalisti!$A$3,MATCH('Einst staða'!$A14,Nafnalisti!$W$4:$W$430,0),8)))</f>
        <v/>
      </c>
      <c r="K14" s="6" t="str">
        <f ca="1">IF($A14="","",IF(OFFSET(Nafnalisti!$A$3,MATCH('Einst staða'!$A14,Nafnalisti!$W$4:$W$430,0),9)="","",OFFSET(Nafnalisti!$A$3,MATCH('Einst staða'!$A14,Nafnalisti!$W$4:$W$430,0),9)))</f>
        <v/>
      </c>
      <c r="L14" s="6" t="str">
        <f ca="1">IF($A14="","",IF(OFFSET(Nafnalisti!$A$3,MATCH('Einst staða'!$A14,Nafnalisti!$W$4:$W$430,0),10)="","",OFFSET(Nafnalisti!$A$3,MATCH('Einst staða'!$A14,Nafnalisti!$W$4:$W$430,0),10)))</f>
        <v/>
      </c>
      <c r="O14" s="60"/>
      <c r="S14" s="60"/>
      <c r="T14" s="60"/>
      <c r="U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</row>
    <row r="15" spans="1:34" ht="18" customHeight="1" x14ac:dyDescent="0.3">
      <c r="A15" s="4">
        <f>IF(COUNT($A$4:A14)+1&gt;Nafnalisti!$Z$4,"",A14+1)</f>
        <v>12</v>
      </c>
      <c r="B15" t="str">
        <f ca="1">IF($A15="","",OFFSET(Nafnalisti!$A$3,MATCH('Einst staða'!$A15,Nafnalisti!$W$4:$W$430,0),1))</f>
        <v>Steinþór Sigurðsson</v>
      </c>
      <c r="C15" s="64">
        <f ca="1">IF($A15="","",OFFSET(Nafnalisti!$A$3,MATCH('Einst staða'!$A15,Nafnalisti!$W$4:$W$430,0),0))</f>
        <v>3</v>
      </c>
      <c r="D15" s="5">
        <f ca="1">IF($A15="","",OFFSET(Nafnalisti!$A$3,MATCH('Einst staða'!$A15,Nafnalisti!$W$4:$W$430,0),2))</f>
        <v>236</v>
      </c>
      <c r="E15" s="6">
        <f ca="1">IF($A15="","",IF(OFFSET(Nafnalisti!$A$3,MATCH('Einst staða'!$A15,Nafnalisti!$W$4:$W$430,0),3)="","",OFFSET(Nafnalisti!$A$3,MATCH('Einst staða'!$A15,Nafnalisti!$W$4:$W$430,0),3)))</f>
        <v>60</v>
      </c>
      <c r="F15" s="6">
        <f ca="1">IF($A15="","",IF(OFFSET(Nafnalisti!$A$3,MATCH('Einst staða'!$A15,Nafnalisti!$W$4:$W$430,0),4)="","",OFFSET(Nafnalisti!$A$3,MATCH('Einst staða'!$A15,Nafnalisti!$W$4:$W$430,0),4)))</f>
        <v>58</v>
      </c>
      <c r="G15" s="6">
        <f ca="1">IF($A15="","",IF(OFFSET(Nafnalisti!$A$3,MATCH('Einst staða'!$A15,Nafnalisti!$W$4:$W$430,0),5)="","",OFFSET(Nafnalisti!$A$3,MATCH('Einst staða'!$A15,Nafnalisti!$W$4:$W$430,0),5)))</f>
        <v>58</v>
      </c>
      <c r="H15" s="6">
        <f ca="1">IF($A15="","",IF(OFFSET(Nafnalisti!$A$3,MATCH('Einst staða'!$A15,Nafnalisti!$W$4:$W$430,0),6)="","",OFFSET(Nafnalisti!$A$3,MATCH('Einst staða'!$A15,Nafnalisti!$W$4:$W$430,0),6)))</f>
        <v>60</v>
      </c>
      <c r="I15" s="6" t="str">
        <f ca="1">IF($A15="","",IF(OFFSET(Nafnalisti!$A$3,MATCH('Einst staða'!$A15,Nafnalisti!$W$4:$W$430,0),7)="","",OFFSET(Nafnalisti!$A$3,MATCH('Einst staða'!$A15,Nafnalisti!$W$4:$W$430,0),7)))</f>
        <v/>
      </c>
      <c r="J15" s="6" t="str">
        <f ca="1">IF($A15="","",IF(OFFSET(Nafnalisti!$A$3,MATCH('Einst staða'!$A15,Nafnalisti!$W$4:$W$430,0),8)="","",OFFSET(Nafnalisti!$A$3,MATCH('Einst staða'!$A15,Nafnalisti!$W$4:$W$430,0),8)))</f>
        <v/>
      </c>
      <c r="K15" s="6" t="str">
        <f ca="1">IF($A15="","",IF(OFFSET(Nafnalisti!$A$3,MATCH('Einst staða'!$A15,Nafnalisti!$W$4:$W$430,0),9)="","",OFFSET(Nafnalisti!$A$3,MATCH('Einst staða'!$A15,Nafnalisti!$W$4:$W$430,0),9)))</f>
        <v/>
      </c>
      <c r="L15" s="6" t="str">
        <f ca="1">IF($A15="","",IF(OFFSET(Nafnalisti!$A$3,MATCH('Einst staða'!$A15,Nafnalisti!$W$4:$W$430,0),10)="","",OFFSET(Nafnalisti!$A$3,MATCH('Einst staða'!$A15,Nafnalisti!$W$4:$W$430,0),10)))</f>
        <v/>
      </c>
      <c r="O15" s="60"/>
      <c r="S15" s="60"/>
      <c r="T15" s="60"/>
      <c r="U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</row>
    <row r="16" spans="1:34" ht="18" customHeight="1" x14ac:dyDescent="0.3">
      <c r="A16" s="4">
        <f>IF(COUNT($A$4:A15)+1&gt;Nafnalisti!$Z$4,"",A15+1)</f>
        <v>13</v>
      </c>
      <c r="B16" t="str">
        <f ca="1">IF($A16="","",OFFSET(Nafnalisti!$A$3,MATCH('Einst staða'!$A16,Nafnalisti!$W$4:$W$430,0),1))</f>
        <v>Guðmundur Þór Magnússon</v>
      </c>
      <c r="C16" s="64">
        <f ca="1">IF($A16="","",OFFSET(Nafnalisti!$A$3,MATCH('Einst staða'!$A16,Nafnalisti!$W$4:$W$430,0),0))</f>
        <v>9</v>
      </c>
      <c r="D16" s="5">
        <f ca="1">IF($A16="","",OFFSET(Nafnalisti!$A$3,MATCH('Einst staða'!$A16,Nafnalisti!$W$4:$W$430,0),2))</f>
        <v>236</v>
      </c>
      <c r="E16" s="6">
        <f ca="1">IF($A16="","",IF(OFFSET(Nafnalisti!$A$3,MATCH('Einst staða'!$A16,Nafnalisti!$W$4:$W$430,0),3)="","",OFFSET(Nafnalisti!$A$3,MATCH('Einst staða'!$A16,Nafnalisti!$W$4:$W$430,0),3)))</f>
        <v>57</v>
      </c>
      <c r="F16" s="6">
        <f ca="1">IF($A16="","",IF(OFFSET(Nafnalisti!$A$3,MATCH('Einst staða'!$A16,Nafnalisti!$W$4:$W$430,0),4)="","",OFFSET(Nafnalisti!$A$3,MATCH('Einst staða'!$A16,Nafnalisti!$W$4:$W$430,0),4)))</f>
        <v>58</v>
      </c>
      <c r="G16" s="6">
        <f ca="1">IF($A16="","",IF(OFFSET(Nafnalisti!$A$3,MATCH('Einst staða'!$A16,Nafnalisti!$W$4:$W$430,0),5)="","",OFFSET(Nafnalisti!$A$3,MATCH('Einst staða'!$A16,Nafnalisti!$W$4:$W$430,0),5)))</f>
        <v>64</v>
      </c>
      <c r="H16" s="6">
        <f ca="1">IF($A16="","",IF(OFFSET(Nafnalisti!$A$3,MATCH('Einst staða'!$A16,Nafnalisti!$W$4:$W$430,0),6)="","",OFFSET(Nafnalisti!$A$3,MATCH('Einst staða'!$A16,Nafnalisti!$W$4:$W$430,0),6)))</f>
        <v>57</v>
      </c>
      <c r="I16" s="6" t="str">
        <f ca="1">IF($A16="","",IF(OFFSET(Nafnalisti!$A$3,MATCH('Einst staða'!$A16,Nafnalisti!$W$4:$W$430,0),7)="","",OFFSET(Nafnalisti!$A$3,MATCH('Einst staða'!$A16,Nafnalisti!$W$4:$W$430,0),7)))</f>
        <v/>
      </c>
      <c r="J16" s="6" t="str">
        <f ca="1">IF($A16="","",IF(OFFSET(Nafnalisti!$A$3,MATCH('Einst staða'!$A16,Nafnalisti!$W$4:$W$430,0),8)="","",OFFSET(Nafnalisti!$A$3,MATCH('Einst staða'!$A16,Nafnalisti!$W$4:$W$430,0),8)))</f>
        <v/>
      </c>
      <c r="K16" s="6" t="str">
        <f ca="1">IF($A16="","",IF(OFFSET(Nafnalisti!$A$3,MATCH('Einst staða'!$A16,Nafnalisti!$W$4:$W$430,0),9)="","",OFFSET(Nafnalisti!$A$3,MATCH('Einst staða'!$A16,Nafnalisti!$W$4:$W$430,0),9)))</f>
        <v/>
      </c>
      <c r="L16" s="6" t="str">
        <f ca="1">IF($A16="","",IF(OFFSET(Nafnalisti!$A$3,MATCH('Einst staða'!$A16,Nafnalisti!$W$4:$W$430,0),10)="","",OFFSET(Nafnalisti!$A$3,MATCH('Einst staða'!$A16,Nafnalisti!$W$4:$W$430,0),10)))</f>
        <v/>
      </c>
      <c r="O16" s="60"/>
      <c r="S16" s="60"/>
      <c r="T16" s="60"/>
      <c r="U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</row>
    <row r="17" spans="1:34" ht="18" customHeight="1" x14ac:dyDescent="0.3">
      <c r="A17" s="4">
        <f>IF(COUNT($A$4:A16)+1&gt;Nafnalisti!$Z$4,"",A16+1)</f>
        <v>14</v>
      </c>
      <c r="B17" t="str">
        <f ca="1">IF($A17="","",OFFSET(Nafnalisti!$A$3,MATCH('Einst staða'!$A17,Nafnalisti!$W$4:$W$430,0),1))</f>
        <v>Jónas Kristjánsson</v>
      </c>
      <c r="C17" s="64">
        <f ca="1">IF($A17="","",OFFSET(Nafnalisti!$A$3,MATCH('Einst staða'!$A17,Nafnalisti!$W$4:$W$430,0),0))</f>
        <v>1</v>
      </c>
      <c r="D17" s="5">
        <f ca="1">IF($A17="","",OFFSET(Nafnalisti!$A$3,MATCH('Einst staða'!$A17,Nafnalisti!$W$4:$W$430,0),2))</f>
        <v>236</v>
      </c>
      <c r="E17" s="6">
        <f ca="1">IF($A17="","",IF(OFFSET(Nafnalisti!$A$3,MATCH('Einst staða'!$A17,Nafnalisti!$W$4:$W$430,0),3)="","",OFFSET(Nafnalisti!$A$3,MATCH('Einst staða'!$A17,Nafnalisti!$W$4:$W$430,0),3)))</f>
        <v>61</v>
      </c>
      <c r="F17" s="6">
        <f ca="1">IF($A17="","",IF(OFFSET(Nafnalisti!$A$3,MATCH('Einst staða'!$A17,Nafnalisti!$W$4:$W$430,0),4)="","",OFFSET(Nafnalisti!$A$3,MATCH('Einst staða'!$A17,Nafnalisti!$W$4:$W$430,0),4)))</f>
        <v>53</v>
      </c>
      <c r="G17" s="6">
        <f ca="1">IF($A17="","",IF(OFFSET(Nafnalisti!$A$3,MATCH('Einst staða'!$A17,Nafnalisti!$W$4:$W$430,0),5)="","",OFFSET(Nafnalisti!$A$3,MATCH('Einst staða'!$A17,Nafnalisti!$W$4:$W$430,0),5)))</f>
        <v>59</v>
      </c>
      <c r="H17" s="6">
        <f ca="1">IF($A17="","",IF(OFFSET(Nafnalisti!$A$3,MATCH('Einst staða'!$A17,Nafnalisti!$W$4:$W$430,0),6)="","",OFFSET(Nafnalisti!$A$3,MATCH('Einst staða'!$A17,Nafnalisti!$W$4:$W$430,0),6)))</f>
        <v>63</v>
      </c>
      <c r="I17" s="6" t="str">
        <f ca="1">IF($A17="","",IF(OFFSET(Nafnalisti!$A$3,MATCH('Einst staða'!$A17,Nafnalisti!$W$4:$W$430,0),7)="","",OFFSET(Nafnalisti!$A$3,MATCH('Einst staða'!$A17,Nafnalisti!$W$4:$W$430,0),7)))</f>
        <v/>
      </c>
      <c r="J17" s="6" t="str">
        <f ca="1">IF($A17="","",IF(OFFSET(Nafnalisti!$A$3,MATCH('Einst staða'!$A17,Nafnalisti!$W$4:$W$430,0),8)="","",OFFSET(Nafnalisti!$A$3,MATCH('Einst staða'!$A17,Nafnalisti!$W$4:$W$430,0),8)))</f>
        <v/>
      </c>
      <c r="K17" s="6" t="str">
        <f ca="1">IF($A17="","",IF(OFFSET(Nafnalisti!$A$3,MATCH('Einst staða'!$A17,Nafnalisti!$W$4:$W$430,0),9)="","",OFFSET(Nafnalisti!$A$3,MATCH('Einst staða'!$A17,Nafnalisti!$W$4:$W$430,0),9)))</f>
        <v/>
      </c>
      <c r="L17" s="6" t="str">
        <f ca="1">IF($A17="","",IF(OFFSET(Nafnalisti!$A$3,MATCH('Einst staða'!$A17,Nafnalisti!$W$4:$W$430,0),10)="","",OFFSET(Nafnalisti!$A$3,MATCH('Einst staða'!$A17,Nafnalisti!$W$4:$W$430,0),10)))</f>
        <v/>
      </c>
      <c r="O17" s="60"/>
      <c r="S17" s="60"/>
      <c r="T17" s="60"/>
      <c r="U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</row>
    <row r="18" spans="1:34" ht="18" customHeight="1" x14ac:dyDescent="0.3">
      <c r="A18" s="4">
        <f>IF(COUNT($A$4:A17)+1&gt;Nafnalisti!$Z$4,"",A17+1)</f>
        <v>15</v>
      </c>
      <c r="B18" t="str">
        <f ca="1">IF($A18="","",OFFSET(Nafnalisti!$A$3,MATCH('Einst staða'!$A18,Nafnalisti!$W$4:$W$430,0),1))</f>
        <v>Halldór Helgason</v>
      </c>
      <c r="C18" s="64">
        <f ca="1">IF($A18="","",OFFSET(Nafnalisti!$A$3,MATCH('Einst staða'!$A18,Nafnalisti!$W$4:$W$430,0),0))</f>
        <v>17</v>
      </c>
      <c r="D18" s="5">
        <f ca="1">IF($A18="","",OFFSET(Nafnalisti!$A$3,MATCH('Einst staða'!$A18,Nafnalisti!$W$4:$W$430,0),2))</f>
        <v>236</v>
      </c>
      <c r="E18" s="6">
        <f ca="1">IF($A18="","",IF(OFFSET(Nafnalisti!$A$3,MATCH('Einst staða'!$A18,Nafnalisti!$W$4:$W$430,0),3)="","",OFFSET(Nafnalisti!$A$3,MATCH('Einst staða'!$A18,Nafnalisti!$W$4:$W$430,0),3)))</f>
        <v>63</v>
      </c>
      <c r="F18" s="6">
        <f ca="1">IF($A18="","",IF(OFFSET(Nafnalisti!$A$3,MATCH('Einst staða'!$A18,Nafnalisti!$W$4:$W$430,0),4)="","",OFFSET(Nafnalisti!$A$3,MATCH('Einst staða'!$A18,Nafnalisti!$W$4:$W$430,0),4)))</f>
        <v>54</v>
      </c>
      <c r="G18" s="6">
        <f ca="1">IF($A18="","",IF(OFFSET(Nafnalisti!$A$3,MATCH('Einst staða'!$A18,Nafnalisti!$W$4:$W$430,0),5)="","",OFFSET(Nafnalisti!$A$3,MATCH('Einst staða'!$A18,Nafnalisti!$W$4:$W$430,0),5)))</f>
        <v>57</v>
      </c>
      <c r="H18" s="6">
        <f ca="1">IF($A18="","",IF(OFFSET(Nafnalisti!$A$3,MATCH('Einst staða'!$A18,Nafnalisti!$W$4:$W$430,0),6)="","",OFFSET(Nafnalisti!$A$3,MATCH('Einst staða'!$A18,Nafnalisti!$W$4:$W$430,0),6)))</f>
        <v>62</v>
      </c>
      <c r="I18" s="6" t="str">
        <f ca="1">IF($A18="","",IF(OFFSET(Nafnalisti!$A$3,MATCH('Einst staða'!$A18,Nafnalisti!$W$4:$W$430,0),7)="","",OFFSET(Nafnalisti!$A$3,MATCH('Einst staða'!$A18,Nafnalisti!$W$4:$W$430,0),7)))</f>
        <v/>
      </c>
      <c r="J18" s="6" t="str">
        <f ca="1">IF($A18="","",IF(OFFSET(Nafnalisti!$A$3,MATCH('Einst staða'!$A18,Nafnalisti!$W$4:$W$430,0),8)="","",OFFSET(Nafnalisti!$A$3,MATCH('Einst staða'!$A18,Nafnalisti!$W$4:$W$430,0),8)))</f>
        <v/>
      </c>
      <c r="K18" s="6" t="str">
        <f ca="1">IF($A18="","",IF(OFFSET(Nafnalisti!$A$3,MATCH('Einst staða'!$A18,Nafnalisti!$W$4:$W$430,0),9)="","",OFFSET(Nafnalisti!$A$3,MATCH('Einst staða'!$A18,Nafnalisti!$W$4:$W$430,0),9)))</f>
        <v/>
      </c>
      <c r="L18" s="6" t="str">
        <f ca="1">IF($A18="","",IF(OFFSET(Nafnalisti!$A$3,MATCH('Einst staða'!$A18,Nafnalisti!$W$4:$W$430,0),10)="","",OFFSET(Nafnalisti!$A$3,MATCH('Einst staða'!$A18,Nafnalisti!$W$4:$W$430,0),10)))</f>
        <v/>
      </c>
      <c r="O18" s="60"/>
      <c r="S18" s="60"/>
      <c r="T18" s="60"/>
      <c r="U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</row>
    <row r="19" spans="1:34" ht="18" customHeight="1" x14ac:dyDescent="0.3">
      <c r="A19" s="4">
        <f>IF(COUNT($A$4:A18)+1&gt;Nafnalisti!$Z$4,"",A18+1)</f>
        <v>16</v>
      </c>
      <c r="B19" t="str">
        <f ca="1">IF($A19="","",OFFSET(Nafnalisti!$A$3,MATCH('Einst staða'!$A19,Nafnalisti!$W$4:$W$430,0),1))</f>
        <v>Patrekur Ragnarsson</v>
      </c>
      <c r="C19" s="64">
        <f ca="1">IF($A19="","",OFFSET(Nafnalisti!$A$3,MATCH('Einst staða'!$A19,Nafnalisti!$W$4:$W$430,0),0))</f>
        <v>23</v>
      </c>
      <c r="D19" s="5">
        <f ca="1">IF($A19="","",OFFSET(Nafnalisti!$A$3,MATCH('Einst staða'!$A19,Nafnalisti!$W$4:$W$430,0),2))</f>
        <v>236</v>
      </c>
      <c r="E19" s="6">
        <f ca="1">IF($A19="","",IF(OFFSET(Nafnalisti!$A$3,MATCH('Einst staða'!$A19,Nafnalisti!$W$4:$W$430,0),3)="","",OFFSET(Nafnalisti!$A$3,MATCH('Einst staða'!$A19,Nafnalisti!$W$4:$W$430,0),3)))</f>
        <v>56</v>
      </c>
      <c r="F19" s="6">
        <f ca="1">IF($A19="","",IF(OFFSET(Nafnalisti!$A$3,MATCH('Einst staða'!$A19,Nafnalisti!$W$4:$W$430,0),4)="","",OFFSET(Nafnalisti!$A$3,MATCH('Einst staða'!$A19,Nafnalisti!$W$4:$W$430,0),4)))</f>
        <v>59</v>
      </c>
      <c r="G19" s="6">
        <f ca="1">IF($A19="","",IF(OFFSET(Nafnalisti!$A$3,MATCH('Einst staða'!$A19,Nafnalisti!$W$4:$W$430,0),5)="","",OFFSET(Nafnalisti!$A$3,MATCH('Einst staða'!$A19,Nafnalisti!$W$4:$W$430,0),5)))</f>
        <v>56</v>
      </c>
      <c r="H19" s="6">
        <f ca="1">IF($A19="","",IF(OFFSET(Nafnalisti!$A$3,MATCH('Einst staða'!$A19,Nafnalisti!$W$4:$W$430,0),6)="","",OFFSET(Nafnalisti!$A$3,MATCH('Einst staða'!$A19,Nafnalisti!$W$4:$W$430,0),6)))</f>
        <v>65</v>
      </c>
      <c r="I19" s="6" t="str">
        <f ca="1">IF($A19="","",IF(OFFSET(Nafnalisti!$A$3,MATCH('Einst staða'!$A19,Nafnalisti!$W$4:$W$430,0),7)="","",OFFSET(Nafnalisti!$A$3,MATCH('Einst staða'!$A19,Nafnalisti!$W$4:$W$430,0),7)))</f>
        <v/>
      </c>
      <c r="J19" s="6" t="str">
        <f ca="1">IF($A19="","",IF(OFFSET(Nafnalisti!$A$3,MATCH('Einst staða'!$A19,Nafnalisti!$W$4:$W$430,0),8)="","",OFFSET(Nafnalisti!$A$3,MATCH('Einst staða'!$A19,Nafnalisti!$W$4:$W$430,0),8)))</f>
        <v/>
      </c>
      <c r="K19" s="6" t="str">
        <f ca="1">IF($A19="","",IF(OFFSET(Nafnalisti!$A$3,MATCH('Einst staða'!$A19,Nafnalisti!$W$4:$W$430,0),9)="","",OFFSET(Nafnalisti!$A$3,MATCH('Einst staða'!$A19,Nafnalisti!$W$4:$W$430,0),9)))</f>
        <v/>
      </c>
      <c r="L19" s="6" t="str">
        <f ca="1">IF($A19="","",IF(OFFSET(Nafnalisti!$A$3,MATCH('Einst staða'!$A19,Nafnalisti!$W$4:$W$430,0),10)="","",OFFSET(Nafnalisti!$A$3,MATCH('Einst staða'!$A19,Nafnalisti!$W$4:$W$430,0),10)))</f>
        <v/>
      </c>
      <c r="O19" s="60"/>
      <c r="S19" s="60"/>
      <c r="T19" s="60"/>
      <c r="U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</row>
    <row r="20" spans="1:34" ht="18" customHeight="1" x14ac:dyDescent="0.3">
      <c r="A20" s="4">
        <f>IF(COUNT($A$4:A19)+1&gt;Nafnalisti!$Z$4,"",A19+1)</f>
        <v>17</v>
      </c>
      <c r="B20" t="str">
        <f ca="1">IF($A20="","",OFFSET(Nafnalisti!$A$3,MATCH('Einst staða'!$A20,Nafnalisti!$W$4:$W$430,0),1))</f>
        <v>Róbert Arnþórsson</v>
      </c>
      <c r="C20" s="64">
        <f ca="1">IF($A20="","",OFFSET(Nafnalisti!$A$3,MATCH('Einst staða'!$A20,Nafnalisti!$W$4:$W$430,0),0))</f>
        <v>4</v>
      </c>
      <c r="D20" s="5">
        <f ca="1">IF($A20="","",OFFSET(Nafnalisti!$A$3,MATCH('Einst staða'!$A20,Nafnalisti!$W$4:$W$430,0),2))</f>
        <v>236</v>
      </c>
      <c r="E20" s="6">
        <f ca="1">IF($A20="","",IF(OFFSET(Nafnalisti!$A$3,MATCH('Einst staða'!$A20,Nafnalisti!$W$4:$W$430,0),3)="","",OFFSET(Nafnalisti!$A$3,MATCH('Einst staða'!$A20,Nafnalisti!$W$4:$W$430,0),3)))</f>
        <v>54</v>
      </c>
      <c r="F20" s="6">
        <f ca="1">IF($A20="","",IF(OFFSET(Nafnalisti!$A$3,MATCH('Einst staða'!$A20,Nafnalisti!$W$4:$W$430,0),4)="","",OFFSET(Nafnalisti!$A$3,MATCH('Einst staða'!$A20,Nafnalisti!$W$4:$W$430,0),4)))</f>
        <v>62</v>
      </c>
      <c r="G20" s="6">
        <f ca="1">IF($A20="","",IF(OFFSET(Nafnalisti!$A$3,MATCH('Einst staða'!$A20,Nafnalisti!$W$4:$W$430,0),5)="","",OFFSET(Nafnalisti!$A$3,MATCH('Einst staða'!$A20,Nafnalisti!$W$4:$W$430,0),5)))</f>
        <v>65</v>
      </c>
      <c r="H20" s="6">
        <f ca="1">IF($A20="","",IF(OFFSET(Nafnalisti!$A$3,MATCH('Einst staða'!$A20,Nafnalisti!$W$4:$W$430,0),6)="","",OFFSET(Nafnalisti!$A$3,MATCH('Einst staða'!$A20,Nafnalisti!$W$4:$W$430,0),6)))</f>
        <v>55</v>
      </c>
      <c r="I20" s="6" t="str">
        <f ca="1">IF($A20="","",IF(OFFSET(Nafnalisti!$A$3,MATCH('Einst staða'!$A20,Nafnalisti!$W$4:$W$430,0),7)="","",OFFSET(Nafnalisti!$A$3,MATCH('Einst staða'!$A20,Nafnalisti!$W$4:$W$430,0),7)))</f>
        <v/>
      </c>
      <c r="J20" s="6" t="str">
        <f ca="1">IF($A20="","",IF(OFFSET(Nafnalisti!$A$3,MATCH('Einst staða'!$A20,Nafnalisti!$W$4:$W$430,0),8)="","",OFFSET(Nafnalisti!$A$3,MATCH('Einst staða'!$A20,Nafnalisti!$W$4:$W$430,0),8)))</f>
        <v/>
      </c>
      <c r="K20" s="6" t="str">
        <f ca="1">IF($A20="","",IF(OFFSET(Nafnalisti!$A$3,MATCH('Einst staða'!$A20,Nafnalisti!$W$4:$W$430,0),9)="","",OFFSET(Nafnalisti!$A$3,MATCH('Einst staða'!$A20,Nafnalisti!$W$4:$W$430,0),9)))</f>
        <v/>
      </c>
      <c r="L20" s="6" t="str">
        <f ca="1">IF($A20="","",IF(OFFSET(Nafnalisti!$A$3,MATCH('Einst staða'!$A20,Nafnalisti!$W$4:$W$430,0),10)="","",OFFSET(Nafnalisti!$A$3,MATCH('Einst staða'!$A20,Nafnalisti!$W$4:$W$430,0),10)))</f>
        <v/>
      </c>
      <c r="O20" s="60"/>
      <c r="S20" s="60"/>
      <c r="T20" s="60"/>
      <c r="U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</row>
    <row r="21" spans="1:34" ht="18" customHeight="1" x14ac:dyDescent="0.3">
      <c r="A21" s="4">
        <f>IF(COUNT($A$4:A20)+1&gt;Nafnalisti!$Z$4,"",A20+1)</f>
        <v>18</v>
      </c>
      <c r="B21" t="str">
        <f ca="1">IF($A21="","",OFFSET(Nafnalisti!$A$3,MATCH('Einst staða'!$A21,Nafnalisti!$W$4:$W$430,0),1))</f>
        <v>Páll G. Pálsson</v>
      </c>
      <c r="C21" s="64">
        <f ca="1">IF($A21="","",OFFSET(Nafnalisti!$A$3,MATCH('Einst staða'!$A21,Nafnalisti!$W$4:$W$430,0),0))</f>
        <v>13</v>
      </c>
      <c r="D21" s="5">
        <f ca="1">IF($A21="","",OFFSET(Nafnalisti!$A$3,MATCH('Einst staða'!$A21,Nafnalisti!$W$4:$W$430,0),2))</f>
        <v>237</v>
      </c>
      <c r="E21" s="6">
        <f ca="1">IF($A21="","",IF(OFFSET(Nafnalisti!$A$3,MATCH('Einst staða'!$A21,Nafnalisti!$W$4:$W$430,0),3)="","",OFFSET(Nafnalisti!$A$3,MATCH('Einst staða'!$A21,Nafnalisti!$W$4:$W$430,0),3)))</f>
        <v>60</v>
      </c>
      <c r="F21" s="6">
        <f ca="1">IF($A21="","",IF(OFFSET(Nafnalisti!$A$3,MATCH('Einst staða'!$A21,Nafnalisti!$W$4:$W$430,0),4)="","",OFFSET(Nafnalisti!$A$3,MATCH('Einst staða'!$A21,Nafnalisti!$W$4:$W$430,0),4)))</f>
        <v>60</v>
      </c>
      <c r="G21" s="6">
        <f ca="1">IF($A21="","",IF(OFFSET(Nafnalisti!$A$3,MATCH('Einst staða'!$A21,Nafnalisti!$W$4:$W$430,0),5)="","",OFFSET(Nafnalisti!$A$3,MATCH('Einst staða'!$A21,Nafnalisti!$W$4:$W$430,0),5)))</f>
        <v>56</v>
      </c>
      <c r="H21" s="6">
        <f ca="1">IF($A21="","",IF(OFFSET(Nafnalisti!$A$3,MATCH('Einst staða'!$A21,Nafnalisti!$W$4:$W$430,0),6)="","",OFFSET(Nafnalisti!$A$3,MATCH('Einst staða'!$A21,Nafnalisti!$W$4:$W$430,0),6)))</f>
        <v>61</v>
      </c>
      <c r="I21" s="6" t="str">
        <f ca="1">IF($A21="","",IF(OFFSET(Nafnalisti!$A$3,MATCH('Einst staða'!$A21,Nafnalisti!$W$4:$W$430,0),7)="","",OFFSET(Nafnalisti!$A$3,MATCH('Einst staða'!$A21,Nafnalisti!$W$4:$W$430,0),7)))</f>
        <v/>
      </c>
      <c r="J21" s="6" t="str">
        <f ca="1">IF($A21="","",IF(OFFSET(Nafnalisti!$A$3,MATCH('Einst staða'!$A21,Nafnalisti!$W$4:$W$430,0),8)="","",OFFSET(Nafnalisti!$A$3,MATCH('Einst staða'!$A21,Nafnalisti!$W$4:$W$430,0),8)))</f>
        <v/>
      </c>
      <c r="K21" s="6" t="str">
        <f ca="1">IF($A21="","",IF(OFFSET(Nafnalisti!$A$3,MATCH('Einst staða'!$A21,Nafnalisti!$W$4:$W$430,0),9)="","",OFFSET(Nafnalisti!$A$3,MATCH('Einst staða'!$A21,Nafnalisti!$W$4:$W$430,0),9)))</f>
        <v/>
      </c>
      <c r="L21" s="6" t="str">
        <f ca="1">IF($A21="","",IF(OFFSET(Nafnalisti!$A$3,MATCH('Einst staða'!$A21,Nafnalisti!$W$4:$W$430,0),10)="","",OFFSET(Nafnalisti!$A$3,MATCH('Einst staða'!$A21,Nafnalisti!$W$4:$W$430,0),10)))</f>
        <v/>
      </c>
      <c r="O21" s="60"/>
      <c r="S21" s="60"/>
      <c r="T21" s="60"/>
      <c r="U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</row>
    <row r="22" spans="1:34" ht="18" customHeight="1" x14ac:dyDescent="0.3">
      <c r="A22" s="4">
        <f>IF(COUNT($A$4:A21)+1&gt;Nafnalisti!$Z$4,"",A21+1)</f>
        <v>19</v>
      </c>
      <c r="B22" t="str">
        <f ca="1">IF($A22="","",OFFSET(Nafnalisti!$A$3,MATCH('Einst staða'!$A22,Nafnalisti!$W$4:$W$430,0),1))</f>
        <v>Loftur Ingi Sveinsson</v>
      </c>
      <c r="C22" s="64">
        <f ca="1">IF($A22="","",OFFSET(Nafnalisti!$A$3,MATCH('Einst staða'!$A22,Nafnalisti!$W$4:$W$430,0),0))</f>
        <v>32</v>
      </c>
      <c r="D22" s="5">
        <f ca="1">IF($A22="","",OFFSET(Nafnalisti!$A$3,MATCH('Einst staða'!$A22,Nafnalisti!$W$4:$W$430,0),2))</f>
        <v>237</v>
      </c>
      <c r="E22" s="6">
        <f ca="1">IF($A22="","",IF(OFFSET(Nafnalisti!$A$3,MATCH('Einst staða'!$A22,Nafnalisti!$W$4:$W$430,0),3)="","",OFFSET(Nafnalisti!$A$3,MATCH('Einst staða'!$A22,Nafnalisti!$W$4:$W$430,0),3)))</f>
        <v>62</v>
      </c>
      <c r="F22" s="6">
        <f ca="1">IF($A22="","",IF(OFFSET(Nafnalisti!$A$3,MATCH('Einst staða'!$A22,Nafnalisti!$W$4:$W$430,0),4)="","",OFFSET(Nafnalisti!$A$3,MATCH('Einst staða'!$A22,Nafnalisti!$W$4:$W$430,0),4)))</f>
        <v>55</v>
      </c>
      <c r="G22" s="6">
        <f ca="1">IF($A22="","",IF(OFFSET(Nafnalisti!$A$3,MATCH('Einst staða'!$A22,Nafnalisti!$W$4:$W$430,0),5)="","",OFFSET(Nafnalisti!$A$3,MATCH('Einst staða'!$A22,Nafnalisti!$W$4:$W$430,0),5)))</f>
        <v>60</v>
      </c>
      <c r="H22" s="6">
        <f ca="1">IF($A22="","",IF(OFFSET(Nafnalisti!$A$3,MATCH('Einst staða'!$A22,Nafnalisti!$W$4:$W$430,0),6)="","",OFFSET(Nafnalisti!$A$3,MATCH('Einst staða'!$A22,Nafnalisti!$W$4:$W$430,0),6)))</f>
        <v>60</v>
      </c>
      <c r="I22" s="6" t="str">
        <f ca="1">IF($A22="","",IF(OFFSET(Nafnalisti!$A$3,MATCH('Einst staða'!$A22,Nafnalisti!$W$4:$W$430,0),7)="","",OFFSET(Nafnalisti!$A$3,MATCH('Einst staða'!$A22,Nafnalisti!$W$4:$W$430,0),7)))</f>
        <v/>
      </c>
      <c r="J22" s="6" t="str">
        <f ca="1">IF($A22="","",IF(OFFSET(Nafnalisti!$A$3,MATCH('Einst staða'!$A22,Nafnalisti!$W$4:$W$430,0),8)="","",OFFSET(Nafnalisti!$A$3,MATCH('Einst staða'!$A22,Nafnalisti!$W$4:$W$430,0),8)))</f>
        <v/>
      </c>
      <c r="K22" s="6" t="str">
        <f ca="1">IF($A22="","",IF(OFFSET(Nafnalisti!$A$3,MATCH('Einst staða'!$A22,Nafnalisti!$W$4:$W$430,0),9)="","",OFFSET(Nafnalisti!$A$3,MATCH('Einst staða'!$A22,Nafnalisti!$W$4:$W$430,0),9)))</f>
        <v/>
      </c>
      <c r="L22" s="6" t="str">
        <f ca="1">IF($A22="","",IF(OFFSET(Nafnalisti!$A$3,MATCH('Einst staða'!$A22,Nafnalisti!$W$4:$W$430,0),10)="","",OFFSET(Nafnalisti!$A$3,MATCH('Einst staða'!$A22,Nafnalisti!$W$4:$W$430,0),10)))</f>
        <v/>
      </c>
      <c r="O22" s="60"/>
      <c r="S22" s="60"/>
      <c r="T22" s="60"/>
      <c r="U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</row>
    <row r="23" spans="1:34" ht="18" customHeight="1" x14ac:dyDescent="0.3">
      <c r="A23" s="4">
        <f>IF(COUNT($A$4:A22)+1&gt;Nafnalisti!$Z$4,"",A22+1)</f>
        <v>20</v>
      </c>
      <c r="B23" t="str">
        <f ca="1">IF($A23="","",OFFSET(Nafnalisti!$A$3,MATCH('Einst staða'!$A23,Nafnalisti!$W$4:$W$430,0),1))</f>
        <v>Guðmundur Ó. Guðmundsson</v>
      </c>
      <c r="C23" s="64">
        <f ca="1">IF($A23="","",OFFSET(Nafnalisti!$A$3,MATCH('Einst staða'!$A23,Nafnalisti!$W$4:$W$430,0),0))</f>
        <v>5</v>
      </c>
      <c r="D23" s="5">
        <f ca="1">IF($A23="","",OFFSET(Nafnalisti!$A$3,MATCH('Einst staða'!$A23,Nafnalisti!$W$4:$W$430,0),2))</f>
        <v>237</v>
      </c>
      <c r="E23" s="6">
        <f ca="1">IF($A23="","",IF(OFFSET(Nafnalisti!$A$3,MATCH('Einst staða'!$A23,Nafnalisti!$W$4:$W$430,0),3)="","",OFFSET(Nafnalisti!$A$3,MATCH('Einst staða'!$A23,Nafnalisti!$W$4:$W$430,0),3)))</f>
        <v>54</v>
      </c>
      <c r="F23" s="6">
        <f ca="1">IF($A23="","",IF(OFFSET(Nafnalisti!$A$3,MATCH('Einst staða'!$A23,Nafnalisti!$W$4:$W$430,0),4)="","",OFFSET(Nafnalisti!$A$3,MATCH('Einst staða'!$A23,Nafnalisti!$W$4:$W$430,0),4)))</f>
        <v>63</v>
      </c>
      <c r="G23" s="6">
        <f ca="1">IF($A23="","",IF(OFFSET(Nafnalisti!$A$3,MATCH('Einst staða'!$A23,Nafnalisti!$W$4:$W$430,0),5)="","",OFFSET(Nafnalisti!$A$3,MATCH('Einst staða'!$A23,Nafnalisti!$W$4:$W$430,0),5)))</f>
        <v>59</v>
      </c>
      <c r="H23" s="6">
        <f ca="1">IF($A23="","",IF(OFFSET(Nafnalisti!$A$3,MATCH('Einst staða'!$A23,Nafnalisti!$W$4:$W$430,0),6)="","",OFFSET(Nafnalisti!$A$3,MATCH('Einst staða'!$A23,Nafnalisti!$W$4:$W$430,0),6)))</f>
        <v>61</v>
      </c>
      <c r="I23" s="6" t="str">
        <f ca="1">IF($A23="","",IF(OFFSET(Nafnalisti!$A$3,MATCH('Einst staða'!$A23,Nafnalisti!$W$4:$W$430,0),7)="","",OFFSET(Nafnalisti!$A$3,MATCH('Einst staða'!$A23,Nafnalisti!$W$4:$W$430,0),7)))</f>
        <v/>
      </c>
      <c r="J23" s="6" t="str">
        <f ca="1">IF($A23="","",IF(OFFSET(Nafnalisti!$A$3,MATCH('Einst staða'!$A23,Nafnalisti!$W$4:$W$430,0),8)="","",OFFSET(Nafnalisti!$A$3,MATCH('Einst staða'!$A23,Nafnalisti!$W$4:$W$430,0),8)))</f>
        <v/>
      </c>
      <c r="K23" s="6" t="str">
        <f ca="1">IF($A23="","",IF(OFFSET(Nafnalisti!$A$3,MATCH('Einst staða'!$A23,Nafnalisti!$W$4:$W$430,0),9)="","",OFFSET(Nafnalisti!$A$3,MATCH('Einst staða'!$A23,Nafnalisti!$W$4:$W$430,0),9)))</f>
        <v/>
      </c>
      <c r="L23" s="6" t="str">
        <f ca="1">IF($A23="","",IF(OFFSET(Nafnalisti!$A$3,MATCH('Einst staða'!$A23,Nafnalisti!$W$4:$W$430,0),10)="","",OFFSET(Nafnalisti!$A$3,MATCH('Einst staða'!$A23,Nafnalisti!$W$4:$W$430,0),10)))</f>
        <v/>
      </c>
      <c r="O23" s="60"/>
      <c r="S23" s="60"/>
      <c r="T23" s="60"/>
      <c r="U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</row>
    <row r="24" spans="1:34" ht="18" customHeight="1" x14ac:dyDescent="0.3">
      <c r="A24" s="4">
        <f>IF(COUNT($A$4:A23)+1&gt;Nafnalisti!$Z$4,"",A23+1)</f>
        <v>21</v>
      </c>
      <c r="B24" t="str">
        <f ca="1">IF($A24="","",OFFSET(Nafnalisti!$A$3,MATCH('Einst staða'!$A24,Nafnalisti!$W$4:$W$430,0),1))</f>
        <v>Kristján Ólafsson</v>
      </c>
      <c r="C24" s="64">
        <f ca="1">IF($A24="","",OFFSET(Nafnalisti!$A$3,MATCH('Einst staða'!$A24,Nafnalisti!$W$4:$W$430,0),0))</f>
        <v>4</v>
      </c>
      <c r="D24" s="5">
        <f ca="1">IF($A24="","",OFFSET(Nafnalisti!$A$3,MATCH('Einst staða'!$A24,Nafnalisti!$W$4:$W$430,0),2))</f>
        <v>238</v>
      </c>
      <c r="E24" s="6">
        <f ca="1">IF($A24="","",IF(OFFSET(Nafnalisti!$A$3,MATCH('Einst staða'!$A24,Nafnalisti!$W$4:$W$430,0),3)="","",OFFSET(Nafnalisti!$A$3,MATCH('Einst staða'!$A24,Nafnalisti!$W$4:$W$430,0),3)))</f>
        <v>58</v>
      </c>
      <c r="F24" s="6">
        <f ca="1">IF($A24="","",IF(OFFSET(Nafnalisti!$A$3,MATCH('Einst staða'!$A24,Nafnalisti!$W$4:$W$430,0),4)="","",OFFSET(Nafnalisti!$A$3,MATCH('Einst staða'!$A24,Nafnalisti!$W$4:$W$430,0),4)))</f>
        <v>63</v>
      </c>
      <c r="G24" s="6">
        <f ca="1">IF($A24="","",IF(OFFSET(Nafnalisti!$A$3,MATCH('Einst staða'!$A24,Nafnalisti!$W$4:$W$430,0),5)="","",OFFSET(Nafnalisti!$A$3,MATCH('Einst staða'!$A24,Nafnalisti!$W$4:$W$430,0),5)))</f>
        <v>61</v>
      </c>
      <c r="H24" s="6">
        <f ca="1">IF($A24="","",IF(OFFSET(Nafnalisti!$A$3,MATCH('Einst staða'!$A24,Nafnalisti!$W$4:$W$430,0),6)="","",OFFSET(Nafnalisti!$A$3,MATCH('Einst staða'!$A24,Nafnalisti!$W$4:$W$430,0),6)))</f>
        <v>56</v>
      </c>
      <c r="I24" s="6" t="str">
        <f ca="1">IF($A24="","",IF(OFFSET(Nafnalisti!$A$3,MATCH('Einst staða'!$A24,Nafnalisti!$W$4:$W$430,0),7)="","",OFFSET(Nafnalisti!$A$3,MATCH('Einst staða'!$A24,Nafnalisti!$W$4:$W$430,0),7)))</f>
        <v/>
      </c>
      <c r="J24" s="6" t="str">
        <f ca="1">IF($A24="","",IF(OFFSET(Nafnalisti!$A$3,MATCH('Einst staða'!$A24,Nafnalisti!$W$4:$W$430,0),8)="","",OFFSET(Nafnalisti!$A$3,MATCH('Einst staða'!$A24,Nafnalisti!$W$4:$W$430,0),8)))</f>
        <v/>
      </c>
      <c r="K24" s="6" t="str">
        <f ca="1">IF($A24="","",IF(OFFSET(Nafnalisti!$A$3,MATCH('Einst staða'!$A24,Nafnalisti!$W$4:$W$430,0),9)="","",OFFSET(Nafnalisti!$A$3,MATCH('Einst staða'!$A24,Nafnalisti!$W$4:$W$430,0),9)))</f>
        <v/>
      </c>
      <c r="L24" s="6" t="str">
        <f ca="1">IF($A24="","",IF(OFFSET(Nafnalisti!$A$3,MATCH('Einst staða'!$A24,Nafnalisti!$W$4:$W$430,0),10)="","",OFFSET(Nafnalisti!$A$3,MATCH('Einst staða'!$A24,Nafnalisti!$W$4:$W$430,0),10)))</f>
        <v/>
      </c>
      <c r="O24" s="60"/>
      <c r="S24" s="60"/>
      <c r="T24" s="60"/>
      <c r="U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</row>
    <row r="25" spans="1:34" ht="18" customHeight="1" x14ac:dyDescent="0.3">
      <c r="A25" s="4">
        <f>IF(COUNT($A$4:A24)+1&gt;Nafnalisti!$Z$4,"",A24+1)</f>
        <v>22</v>
      </c>
      <c r="B25" t="str">
        <f ca="1">IF($A25="","",OFFSET(Nafnalisti!$A$3,MATCH('Einst staða'!$A25,Nafnalisti!$W$4:$W$430,0),1))</f>
        <v>Sigurður Jón Björnsson</v>
      </c>
      <c r="C25" s="64">
        <f ca="1">IF($A25="","",OFFSET(Nafnalisti!$A$3,MATCH('Einst staða'!$A25,Nafnalisti!$W$4:$W$430,0),0))</f>
        <v>14</v>
      </c>
      <c r="D25" s="5">
        <f ca="1">IF($A25="","",OFFSET(Nafnalisti!$A$3,MATCH('Einst staða'!$A25,Nafnalisti!$W$4:$W$430,0),2))</f>
        <v>238</v>
      </c>
      <c r="E25" s="6">
        <f ca="1">IF($A25="","",IF(OFFSET(Nafnalisti!$A$3,MATCH('Einst staða'!$A25,Nafnalisti!$W$4:$W$430,0),3)="","",OFFSET(Nafnalisti!$A$3,MATCH('Einst staða'!$A25,Nafnalisti!$W$4:$W$430,0),3)))</f>
        <v>58</v>
      </c>
      <c r="F25" s="6">
        <f ca="1">IF($A25="","",IF(OFFSET(Nafnalisti!$A$3,MATCH('Einst staða'!$A25,Nafnalisti!$W$4:$W$430,0),4)="","",OFFSET(Nafnalisti!$A$3,MATCH('Einst staða'!$A25,Nafnalisti!$W$4:$W$430,0),4)))</f>
        <v>60</v>
      </c>
      <c r="G25" s="6">
        <f ca="1">IF($A25="","",IF(OFFSET(Nafnalisti!$A$3,MATCH('Einst staða'!$A25,Nafnalisti!$W$4:$W$430,0),5)="","",OFFSET(Nafnalisti!$A$3,MATCH('Einst staða'!$A25,Nafnalisti!$W$4:$W$430,0),5)))</f>
        <v>59</v>
      </c>
      <c r="H25" s="6">
        <f ca="1">IF($A25="","",IF(OFFSET(Nafnalisti!$A$3,MATCH('Einst staða'!$A25,Nafnalisti!$W$4:$W$430,0),6)="","",OFFSET(Nafnalisti!$A$3,MATCH('Einst staða'!$A25,Nafnalisti!$W$4:$W$430,0),6)))</f>
        <v>61</v>
      </c>
      <c r="I25" s="6" t="str">
        <f ca="1">IF($A25="","",IF(OFFSET(Nafnalisti!$A$3,MATCH('Einst staða'!$A25,Nafnalisti!$W$4:$W$430,0),7)="","",OFFSET(Nafnalisti!$A$3,MATCH('Einst staða'!$A25,Nafnalisti!$W$4:$W$430,0),7)))</f>
        <v/>
      </c>
      <c r="J25" s="6" t="str">
        <f ca="1">IF($A25="","",IF(OFFSET(Nafnalisti!$A$3,MATCH('Einst staða'!$A25,Nafnalisti!$W$4:$W$430,0),8)="","",OFFSET(Nafnalisti!$A$3,MATCH('Einst staða'!$A25,Nafnalisti!$W$4:$W$430,0),8)))</f>
        <v/>
      </c>
      <c r="K25" s="6" t="str">
        <f ca="1">IF($A25="","",IF(OFFSET(Nafnalisti!$A$3,MATCH('Einst staða'!$A25,Nafnalisti!$W$4:$W$430,0),9)="","",OFFSET(Nafnalisti!$A$3,MATCH('Einst staða'!$A25,Nafnalisti!$W$4:$W$430,0),9)))</f>
        <v/>
      </c>
      <c r="L25" s="6" t="str">
        <f ca="1">IF($A25="","",IF(OFFSET(Nafnalisti!$A$3,MATCH('Einst staða'!$A25,Nafnalisti!$W$4:$W$430,0),10)="","",OFFSET(Nafnalisti!$A$3,MATCH('Einst staða'!$A25,Nafnalisti!$W$4:$W$430,0),10)))</f>
        <v/>
      </c>
      <c r="O25" s="60"/>
      <c r="S25" s="60"/>
      <c r="T25" s="60"/>
      <c r="U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</row>
    <row r="26" spans="1:34" ht="18" customHeight="1" x14ac:dyDescent="0.3">
      <c r="A26" s="4">
        <f>IF(COUNT($A$4:A25)+1&gt;Nafnalisti!$Z$4,"",A25+1)</f>
        <v>23</v>
      </c>
      <c r="B26" t="str">
        <f ca="1">IF($A26="","",OFFSET(Nafnalisti!$A$3,MATCH('Einst staða'!$A26,Nafnalisti!$W$4:$W$430,0),1))</f>
        <v>Davíð Arngrímsson</v>
      </c>
      <c r="C26" s="64">
        <f ca="1">IF($A26="","",OFFSET(Nafnalisti!$A$3,MATCH('Einst staða'!$A26,Nafnalisti!$W$4:$W$430,0),0))</f>
        <v>12</v>
      </c>
      <c r="D26" s="5">
        <f ca="1">IF($A26="","",OFFSET(Nafnalisti!$A$3,MATCH('Einst staða'!$A26,Nafnalisti!$W$4:$W$430,0),2))</f>
        <v>238</v>
      </c>
      <c r="E26" s="6">
        <f ca="1">IF($A26="","",IF(OFFSET(Nafnalisti!$A$3,MATCH('Einst staða'!$A26,Nafnalisti!$W$4:$W$430,0),3)="","",OFFSET(Nafnalisti!$A$3,MATCH('Einst staða'!$A26,Nafnalisti!$W$4:$W$430,0),3)))</f>
        <v>57</v>
      </c>
      <c r="F26" s="6">
        <f ca="1">IF($A26="","",IF(OFFSET(Nafnalisti!$A$3,MATCH('Einst staða'!$A26,Nafnalisti!$W$4:$W$430,0),4)="","",OFFSET(Nafnalisti!$A$3,MATCH('Einst staða'!$A26,Nafnalisti!$W$4:$W$430,0),4)))</f>
        <v>61</v>
      </c>
      <c r="G26" s="6">
        <f ca="1">IF($A26="","",IF(OFFSET(Nafnalisti!$A$3,MATCH('Einst staða'!$A26,Nafnalisti!$W$4:$W$430,0),5)="","",OFFSET(Nafnalisti!$A$3,MATCH('Einst staða'!$A26,Nafnalisti!$W$4:$W$430,0),5)))</f>
        <v>58</v>
      </c>
      <c r="H26" s="6">
        <f ca="1">IF($A26="","",IF(OFFSET(Nafnalisti!$A$3,MATCH('Einst staða'!$A26,Nafnalisti!$W$4:$W$430,0),6)="","",OFFSET(Nafnalisti!$A$3,MATCH('Einst staða'!$A26,Nafnalisti!$W$4:$W$430,0),6)))</f>
        <v>62</v>
      </c>
      <c r="I26" s="6" t="str">
        <f ca="1">IF($A26="","",IF(OFFSET(Nafnalisti!$A$3,MATCH('Einst staða'!$A26,Nafnalisti!$W$4:$W$430,0),7)="","",OFFSET(Nafnalisti!$A$3,MATCH('Einst staða'!$A26,Nafnalisti!$W$4:$W$430,0),7)))</f>
        <v/>
      </c>
      <c r="J26" s="6" t="str">
        <f ca="1">IF($A26="","",IF(OFFSET(Nafnalisti!$A$3,MATCH('Einst staða'!$A26,Nafnalisti!$W$4:$W$430,0),8)="","",OFFSET(Nafnalisti!$A$3,MATCH('Einst staða'!$A26,Nafnalisti!$W$4:$W$430,0),8)))</f>
        <v/>
      </c>
      <c r="K26" s="6" t="str">
        <f ca="1">IF($A26="","",IF(OFFSET(Nafnalisti!$A$3,MATCH('Einst staða'!$A26,Nafnalisti!$W$4:$W$430,0),9)="","",OFFSET(Nafnalisti!$A$3,MATCH('Einst staða'!$A26,Nafnalisti!$W$4:$W$430,0),9)))</f>
        <v/>
      </c>
      <c r="L26" s="6" t="str">
        <f ca="1">IF($A26="","",IF(OFFSET(Nafnalisti!$A$3,MATCH('Einst staða'!$A26,Nafnalisti!$W$4:$W$430,0),10)="","",OFFSET(Nafnalisti!$A$3,MATCH('Einst staða'!$A26,Nafnalisti!$W$4:$W$430,0),10)))</f>
        <v/>
      </c>
      <c r="O26" s="60"/>
      <c r="S26" s="60"/>
      <c r="T26" s="60"/>
      <c r="U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</row>
    <row r="27" spans="1:34" ht="18" customHeight="1" x14ac:dyDescent="0.3">
      <c r="A27" s="4">
        <f>IF(COUNT($A$4:A26)+1&gt;Nafnalisti!$Z$4,"",A26+1)</f>
        <v>24</v>
      </c>
      <c r="B27" t="str">
        <f ca="1">IF($A27="","",OFFSET(Nafnalisti!$A$3,MATCH('Einst staða'!$A27,Nafnalisti!$W$4:$W$430,0),1))</f>
        <v>Atli Þór Þorvaldsson</v>
      </c>
      <c r="C27" s="64">
        <f ca="1">IF($A27="","",OFFSET(Nafnalisti!$A$3,MATCH('Einst staða'!$A27,Nafnalisti!$W$4:$W$430,0),0))</f>
        <v>30</v>
      </c>
      <c r="D27" s="5">
        <f ca="1">IF($A27="","",OFFSET(Nafnalisti!$A$3,MATCH('Einst staða'!$A27,Nafnalisti!$W$4:$W$430,0),2))</f>
        <v>239</v>
      </c>
      <c r="E27" s="6">
        <f ca="1">IF($A27="","",IF(OFFSET(Nafnalisti!$A$3,MATCH('Einst staða'!$A27,Nafnalisti!$W$4:$W$430,0),3)="","",OFFSET(Nafnalisti!$A$3,MATCH('Einst staða'!$A27,Nafnalisti!$W$4:$W$430,0),3)))</f>
        <v>60</v>
      </c>
      <c r="F27" s="6">
        <f ca="1">IF($A27="","",IF(OFFSET(Nafnalisti!$A$3,MATCH('Einst staða'!$A27,Nafnalisti!$W$4:$W$430,0),4)="","",OFFSET(Nafnalisti!$A$3,MATCH('Einst staða'!$A27,Nafnalisti!$W$4:$W$430,0),4)))</f>
        <v>61</v>
      </c>
      <c r="G27" s="6">
        <f ca="1">IF($A27="","",IF(OFFSET(Nafnalisti!$A$3,MATCH('Einst staða'!$A27,Nafnalisti!$W$4:$W$430,0),5)="","",OFFSET(Nafnalisti!$A$3,MATCH('Einst staða'!$A27,Nafnalisti!$W$4:$W$430,0),5)))</f>
        <v>58</v>
      </c>
      <c r="H27" s="6">
        <f ca="1">IF($A27="","",IF(OFFSET(Nafnalisti!$A$3,MATCH('Einst staða'!$A27,Nafnalisti!$W$4:$W$430,0),6)="","",OFFSET(Nafnalisti!$A$3,MATCH('Einst staða'!$A27,Nafnalisti!$W$4:$W$430,0),6)))</f>
        <v>60</v>
      </c>
      <c r="I27" s="6" t="str">
        <f ca="1">IF($A27="","",IF(OFFSET(Nafnalisti!$A$3,MATCH('Einst staða'!$A27,Nafnalisti!$W$4:$W$430,0),7)="","",OFFSET(Nafnalisti!$A$3,MATCH('Einst staða'!$A27,Nafnalisti!$W$4:$W$430,0),7)))</f>
        <v/>
      </c>
      <c r="J27" s="6" t="str">
        <f ca="1">IF($A27="","",IF(OFFSET(Nafnalisti!$A$3,MATCH('Einst staða'!$A27,Nafnalisti!$W$4:$W$430,0),8)="","",OFFSET(Nafnalisti!$A$3,MATCH('Einst staða'!$A27,Nafnalisti!$W$4:$W$430,0),8)))</f>
        <v/>
      </c>
      <c r="K27" s="6" t="str">
        <f ca="1">IF($A27="","",IF(OFFSET(Nafnalisti!$A$3,MATCH('Einst staða'!$A27,Nafnalisti!$W$4:$W$430,0),9)="","",OFFSET(Nafnalisti!$A$3,MATCH('Einst staða'!$A27,Nafnalisti!$W$4:$W$430,0),9)))</f>
        <v/>
      </c>
      <c r="L27" s="6" t="str">
        <f ca="1">IF($A27="","",IF(OFFSET(Nafnalisti!$A$3,MATCH('Einst staða'!$A27,Nafnalisti!$W$4:$W$430,0),10)="","",OFFSET(Nafnalisti!$A$3,MATCH('Einst staða'!$A27,Nafnalisti!$W$4:$W$430,0),10)))</f>
        <v/>
      </c>
      <c r="O27" s="60"/>
      <c r="S27" s="60"/>
      <c r="T27" s="60"/>
      <c r="U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</row>
    <row r="28" spans="1:34" ht="18" customHeight="1" x14ac:dyDescent="0.3">
      <c r="A28" s="4">
        <f>IF(COUNT($A$4:A27)+1&gt;Nafnalisti!$Z$4,"",A27+1)</f>
        <v>25</v>
      </c>
      <c r="B28" t="str">
        <f ca="1">IF($A28="","",OFFSET(Nafnalisti!$A$3,MATCH('Einst staða'!$A28,Nafnalisti!$W$4:$W$430,0),1))</f>
        <v>Sæmundur Pálsson</v>
      </c>
      <c r="C28" s="64">
        <f ca="1">IF($A28="","",OFFSET(Nafnalisti!$A$3,MATCH('Einst staða'!$A28,Nafnalisti!$W$4:$W$430,0),0))</f>
        <v>28</v>
      </c>
      <c r="D28" s="5">
        <f ca="1">IF($A28="","",OFFSET(Nafnalisti!$A$3,MATCH('Einst staða'!$A28,Nafnalisti!$W$4:$W$430,0),2))</f>
        <v>239</v>
      </c>
      <c r="E28" s="6">
        <f ca="1">IF($A28="","",IF(OFFSET(Nafnalisti!$A$3,MATCH('Einst staða'!$A28,Nafnalisti!$W$4:$W$430,0),3)="","",OFFSET(Nafnalisti!$A$3,MATCH('Einst staða'!$A28,Nafnalisti!$W$4:$W$430,0),3)))</f>
        <v>60</v>
      </c>
      <c r="F28" s="6">
        <f ca="1">IF($A28="","",IF(OFFSET(Nafnalisti!$A$3,MATCH('Einst staða'!$A28,Nafnalisti!$W$4:$W$430,0),4)="","",OFFSET(Nafnalisti!$A$3,MATCH('Einst staða'!$A28,Nafnalisti!$W$4:$W$430,0),4)))</f>
        <v>58</v>
      </c>
      <c r="G28" s="6">
        <f ca="1">IF($A28="","",IF(OFFSET(Nafnalisti!$A$3,MATCH('Einst staða'!$A28,Nafnalisti!$W$4:$W$430,0),5)="","",OFFSET(Nafnalisti!$A$3,MATCH('Einst staða'!$A28,Nafnalisti!$W$4:$W$430,0),5)))</f>
        <v>61</v>
      </c>
      <c r="H28" s="6">
        <f ca="1">IF($A28="","",IF(OFFSET(Nafnalisti!$A$3,MATCH('Einst staða'!$A28,Nafnalisti!$W$4:$W$430,0),6)="","",OFFSET(Nafnalisti!$A$3,MATCH('Einst staða'!$A28,Nafnalisti!$W$4:$W$430,0),6)))</f>
        <v>60</v>
      </c>
      <c r="I28" s="6" t="str">
        <f ca="1">IF($A28="","",IF(OFFSET(Nafnalisti!$A$3,MATCH('Einst staða'!$A28,Nafnalisti!$W$4:$W$430,0),7)="","",OFFSET(Nafnalisti!$A$3,MATCH('Einst staða'!$A28,Nafnalisti!$W$4:$W$430,0),7)))</f>
        <v/>
      </c>
      <c r="J28" s="6" t="str">
        <f ca="1">IF($A28="","",IF(OFFSET(Nafnalisti!$A$3,MATCH('Einst staða'!$A28,Nafnalisti!$W$4:$W$430,0),8)="","",OFFSET(Nafnalisti!$A$3,MATCH('Einst staða'!$A28,Nafnalisti!$W$4:$W$430,0),8)))</f>
        <v/>
      </c>
      <c r="K28" s="6" t="str">
        <f ca="1">IF($A28="","",IF(OFFSET(Nafnalisti!$A$3,MATCH('Einst staða'!$A28,Nafnalisti!$W$4:$W$430,0),9)="","",OFFSET(Nafnalisti!$A$3,MATCH('Einst staða'!$A28,Nafnalisti!$W$4:$W$430,0),9)))</f>
        <v/>
      </c>
      <c r="L28" s="6" t="str">
        <f ca="1">IF($A28="","",IF(OFFSET(Nafnalisti!$A$3,MATCH('Einst staða'!$A28,Nafnalisti!$W$4:$W$430,0),10)="","",OFFSET(Nafnalisti!$A$3,MATCH('Einst staða'!$A28,Nafnalisti!$W$4:$W$430,0),10)))</f>
        <v/>
      </c>
      <c r="O28" s="60"/>
      <c r="S28" s="60"/>
      <c r="T28" s="60"/>
      <c r="U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</row>
    <row r="29" spans="1:34" ht="18" customHeight="1" x14ac:dyDescent="0.3">
      <c r="A29" s="4">
        <f>IF(COUNT($A$4:A28)+1&gt;Nafnalisti!$Z$4,"",A28+1)</f>
        <v>26</v>
      </c>
      <c r="B29" t="str">
        <f ca="1">IF($A29="","",OFFSET(Nafnalisti!$A$3,MATCH('Einst staða'!$A29,Nafnalisti!$W$4:$W$430,0),1))</f>
        <v>Ólafur Kr. Steinarsson</v>
      </c>
      <c r="C29" s="64">
        <f ca="1">IF($A29="","",OFFSET(Nafnalisti!$A$3,MATCH('Einst staða'!$A29,Nafnalisti!$W$4:$W$430,0),0))</f>
        <v>11</v>
      </c>
      <c r="D29" s="5">
        <f ca="1">IF($A29="","",OFFSET(Nafnalisti!$A$3,MATCH('Einst staða'!$A29,Nafnalisti!$W$4:$W$430,0),2))</f>
        <v>239</v>
      </c>
      <c r="E29" s="6">
        <f ca="1">IF($A29="","",IF(OFFSET(Nafnalisti!$A$3,MATCH('Einst staða'!$A29,Nafnalisti!$W$4:$W$430,0),3)="","",OFFSET(Nafnalisti!$A$3,MATCH('Einst staða'!$A29,Nafnalisti!$W$4:$W$430,0),3)))</f>
        <v>58</v>
      </c>
      <c r="F29" s="6">
        <f ca="1">IF($A29="","",IF(OFFSET(Nafnalisti!$A$3,MATCH('Einst staða'!$A29,Nafnalisti!$W$4:$W$430,0),4)="","",OFFSET(Nafnalisti!$A$3,MATCH('Einst staða'!$A29,Nafnalisti!$W$4:$W$430,0),4)))</f>
        <v>62</v>
      </c>
      <c r="G29" s="6">
        <f ca="1">IF($A29="","",IF(OFFSET(Nafnalisti!$A$3,MATCH('Einst staða'!$A29,Nafnalisti!$W$4:$W$430,0),5)="","",OFFSET(Nafnalisti!$A$3,MATCH('Einst staða'!$A29,Nafnalisti!$W$4:$W$430,0),5)))</f>
        <v>60</v>
      </c>
      <c r="H29" s="6">
        <f ca="1">IF($A29="","",IF(OFFSET(Nafnalisti!$A$3,MATCH('Einst staða'!$A29,Nafnalisti!$W$4:$W$430,0),6)="","",OFFSET(Nafnalisti!$A$3,MATCH('Einst staða'!$A29,Nafnalisti!$W$4:$W$430,0),6)))</f>
        <v>59</v>
      </c>
      <c r="I29" s="6" t="str">
        <f ca="1">IF($A29="","",IF(OFFSET(Nafnalisti!$A$3,MATCH('Einst staða'!$A29,Nafnalisti!$W$4:$W$430,0),7)="","",OFFSET(Nafnalisti!$A$3,MATCH('Einst staða'!$A29,Nafnalisti!$W$4:$W$430,0),7)))</f>
        <v/>
      </c>
      <c r="J29" s="6" t="str">
        <f ca="1">IF($A29="","",IF(OFFSET(Nafnalisti!$A$3,MATCH('Einst staða'!$A29,Nafnalisti!$W$4:$W$430,0),8)="","",OFFSET(Nafnalisti!$A$3,MATCH('Einst staða'!$A29,Nafnalisti!$W$4:$W$430,0),8)))</f>
        <v/>
      </c>
      <c r="K29" s="6" t="str">
        <f ca="1">IF($A29="","",IF(OFFSET(Nafnalisti!$A$3,MATCH('Einst staða'!$A29,Nafnalisti!$W$4:$W$430,0),9)="","",OFFSET(Nafnalisti!$A$3,MATCH('Einst staða'!$A29,Nafnalisti!$W$4:$W$430,0),9)))</f>
        <v/>
      </c>
      <c r="L29" s="6" t="str">
        <f ca="1">IF($A29="","",IF(OFFSET(Nafnalisti!$A$3,MATCH('Einst staða'!$A29,Nafnalisti!$W$4:$W$430,0),10)="","",OFFSET(Nafnalisti!$A$3,MATCH('Einst staða'!$A29,Nafnalisti!$W$4:$W$430,0),10)))</f>
        <v/>
      </c>
      <c r="O29" s="60"/>
      <c r="S29" s="60"/>
      <c r="T29" s="60"/>
      <c r="U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</row>
    <row r="30" spans="1:34" ht="18" customHeight="1" x14ac:dyDescent="0.3">
      <c r="A30" s="4">
        <f>IF(COUNT($A$4:A29)+1&gt;Nafnalisti!$Z$4,"",A29+1)</f>
        <v>27</v>
      </c>
      <c r="B30" t="str">
        <f ca="1">IF($A30="","",OFFSET(Nafnalisti!$A$3,MATCH('Einst staða'!$A30,Nafnalisti!$W$4:$W$430,0),1))</f>
        <v>Sigurjón Þ. Sigurjónsson</v>
      </c>
      <c r="C30" s="64">
        <f ca="1">IF($A30="","",OFFSET(Nafnalisti!$A$3,MATCH('Einst staða'!$A30,Nafnalisti!$W$4:$W$430,0),0))</f>
        <v>10</v>
      </c>
      <c r="D30" s="5">
        <f ca="1">IF($A30="","",OFFSET(Nafnalisti!$A$3,MATCH('Einst staða'!$A30,Nafnalisti!$W$4:$W$430,0),2))</f>
        <v>239</v>
      </c>
      <c r="E30" s="6">
        <f ca="1">IF($A30="","",IF(OFFSET(Nafnalisti!$A$3,MATCH('Einst staða'!$A30,Nafnalisti!$W$4:$W$430,0),3)="","",OFFSET(Nafnalisti!$A$3,MATCH('Einst staða'!$A30,Nafnalisti!$W$4:$W$430,0),3)))</f>
        <v>61</v>
      </c>
      <c r="F30" s="6">
        <f ca="1">IF($A30="","",IF(OFFSET(Nafnalisti!$A$3,MATCH('Einst staða'!$A30,Nafnalisti!$W$4:$W$430,0),4)="","",OFFSET(Nafnalisti!$A$3,MATCH('Einst staða'!$A30,Nafnalisti!$W$4:$W$430,0),4)))</f>
        <v>61</v>
      </c>
      <c r="G30" s="6">
        <f ca="1">IF($A30="","",IF(OFFSET(Nafnalisti!$A$3,MATCH('Einst staða'!$A30,Nafnalisti!$W$4:$W$430,0),5)="","",OFFSET(Nafnalisti!$A$3,MATCH('Einst staða'!$A30,Nafnalisti!$W$4:$W$430,0),5)))</f>
        <v>56</v>
      </c>
      <c r="H30" s="6">
        <f ca="1">IF($A30="","",IF(OFFSET(Nafnalisti!$A$3,MATCH('Einst staða'!$A30,Nafnalisti!$W$4:$W$430,0),6)="","",OFFSET(Nafnalisti!$A$3,MATCH('Einst staða'!$A30,Nafnalisti!$W$4:$W$430,0),6)))</f>
        <v>61</v>
      </c>
      <c r="I30" s="6" t="str">
        <f ca="1">IF($A30="","",IF(OFFSET(Nafnalisti!$A$3,MATCH('Einst staða'!$A30,Nafnalisti!$W$4:$W$430,0),7)="","",OFFSET(Nafnalisti!$A$3,MATCH('Einst staða'!$A30,Nafnalisti!$W$4:$W$430,0),7)))</f>
        <v/>
      </c>
      <c r="J30" s="6" t="str">
        <f ca="1">IF($A30="","",IF(OFFSET(Nafnalisti!$A$3,MATCH('Einst staða'!$A30,Nafnalisti!$W$4:$W$430,0),8)="","",OFFSET(Nafnalisti!$A$3,MATCH('Einst staða'!$A30,Nafnalisti!$W$4:$W$430,0),8)))</f>
        <v/>
      </c>
      <c r="K30" s="6" t="str">
        <f ca="1">IF($A30="","",IF(OFFSET(Nafnalisti!$A$3,MATCH('Einst staða'!$A30,Nafnalisti!$W$4:$W$430,0),9)="","",OFFSET(Nafnalisti!$A$3,MATCH('Einst staða'!$A30,Nafnalisti!$W$4:$W$430,0),9)))</f>
        <v/>
      </c>
      <c r="L30" s="6" t="str">
        <f ca="1">IF($A30="","",IF(OFFSET(Nafnalisti!$A$3,MATCH('Einst staða'!$A30,Nafnalisti!$W$4:$W$430,0),10)="","",OFFSET(Nafnalisti!$A$3,MATCH('Einst staða'!$A30,Nafnalisti!$W$4:$W$430,0),10)))</f>
        <v/>
      </c>
      <c r="O30" s="60"/>
      <c r="S30" s="60"/>
      <c r="T30" s="60"/>
      <c r="U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</row>
    <row r="31" spans="1:34" ht="18" customHeight="1" x14ac:dyDescent="0.3">
      <c r="A31" s="4">
        <f>IF(COUNT($A$4:A30)+1&gt;Nafnalisti!$Z$4,"",A30+1)</f>
        <v>28</v>
      </c>
      <c r="B31" t="str">
        <f ca="1">IF($A31="","",OFFSET(Nafnalisti!$A$3,MATCH('Einst staða'!$A31,Nafnalisti!$W$4:$W$430,0),1))</f>
        <v>Joao Carlos Dias Emilio</v>
      </c>
      <c r="C31" s="64">
        <f ca="1">IF($A31="","",OFFSET(Nafnalisti!$A$3,MATCH('Einst staða'!$A31,Nafnalisti!$W$4:$W$430,0),0))</f>
        <v>51</v>
      </c>
      <c r="D31" s="5">
        <f ca="1">IF($A31="","",OFFSET(Nafnalisti!$A$3,MATCH('Einst staða'!$A31,Nafnalisti!$W$4:$W$430,0),2))</f>
        <v>240</v>
      </c>
      <c r="E31" s="6">
        <f ca="1">IF($A31="","",IF(OFFSET(Nafnalisti!$A$3,MATCH('Einst staða'!$A31,Nafnalisti!$W$4:$W$430,0),3)="","",OFFSET(Nafnalisti!$A$3,MATCH('Einst staða'!$A31,Nafnalisti!$W$4:$W$430,0),3)))</f>
        <v>57</v>
      </c>
      <c r="F31" s="6">
        <f ca="1">IF($A31="","",IF(OFFSET(Nafnalisti!$A$3,MATCH('Einst staða'!$A31,Nafnalisti!$W$4:$W$430,0),4)="","",OFFSET(Nafnalisti!$A$3,MATCH('Einst staða'!$A31,Nafnalisti!$W$4:$W$430,0),4)))</f>
        <v>58</v>
      </c>
      <c r="G31" s="6">
        <f ca="1">IF($A31="","",IF(OFFSET(Nafnalisti!$A$3,MATCH('Einst staða'!$A31,Nafnalisti!$W$4:$W$430,0),5)="","",OFFSET(Nafnalisti!$A$3,MATCH('Einst staða'!$A31,Nafnalisti!$W$4:$W$430,0),5)))</f>
        <v>62</v>
      </c>
      <c r="H31" s="6">
        <f ca="1">IF($A31="","",IF(OFFSET(Nafnalisti!$A$3,MATCH('Einst staða'!$A31,Nafnalisti!$W$4:$W$430,0),6)="","",OFFSET(Nafnalisti!$A$3,MATCH('Einst staða'!$A31,Nafnalisti!$W$4:$W$430,0),6)))</f>
        <v>63</v>
      </c>
      <c r="I31" s="6" t="str">
        <f ca="1">IF($A31="","",IF(OFFSET(Nafnalisti!$A$3,MATCH('Einst staða'!$A31,Nafnalisti!$W$4:$W$430,0),7)="","",OFFSET(Nafnalisti!$A$3,MATCH('Einst staða'!$A31,Nafnalisti!$W$4:$W$430,0),7)))</f>
        <v/>
      </c>
      <c r="J31" s="6" t="str">
        <f ca="1">IF($A31="","",IF(OFFSET(Nafnalisti!$A$3,MATCH('Einst staða'!$A31,Nafnalisti!$W$4:$W$430,0),8)="","",OFFSET(Nafnalisti!$A$3,MATCH('Einst staða'!$A31,Nafnalisti!$W$4:$W$430,0),8)))</f>
        <v/>
      </c>
      <c r="K31" s="6" t="str">
        <f ca="1">IF($A31="","",IF(OFFSET(Nafnalisti!$A$3,MATCH('Einst staða'!$A31,Nafnalisti!$W$4:$W$430,0),9)="","",OFFSET(Nafnalisti!$A$3,MATCH('Einst staða'!$A31,Nafnalisti!$W$4:$W$430,0),9)))</f>
        <v/>
      </c>
      <c r="L31" s="6" t="str">
        <f ca="1">IF($A31="","",IF(OFFSET(Nafnalisti!$A$3,MATCH('Einst staða'!$A31,Nafnalisti!$W$4:$W$430,0),10)="","",OFFSET(Nafnalisti!$A$3,MATCH('Einst staða'!$A31,Nafnalisti!$W$4:$W$430,0),10)))</f>
        <v/>
      </c>
      <c r="O31" s="60"/>
      <c r="S31" s="60"/>
      <c r="T31" s="60"/>
      <c r="U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</row>
    <row r="32" spans="1:34" ht="18" customHeight="1" x14ac:dyDescent="0.3">
      <c r="A32" s="4">
        <f>IF(COUNT($A$4:A31)+1&gt;Nafnalisti!$Z$4,"",A31+1)</f>
        <v>29</v>
      </c>
      <c r="B32" t="str">
        <f ca="1">IF($A32="","",OFFSET(Nafnalisti!$A$3,MATCH('Einst staða'!$A32,Nafnalisti!$W$4:$W$430,0),1))</f>
        <v>Sveinbjörn Arnarsson</v>
      </c>
      <c r="C32" s="64">
        <f ca="1">IF($A32="","",OFFSET(Nafnalisti!$A$3,MATCH('Einst staða'!$A32,Nafnalisti!$W$4:$W$430,0),0))</f>
        <v>38</v>
      </c>
      <c r="D32" s="5">
        <f ca="1">IF($A32="","",OFFSET(Nafnalisti!$A$3,MATCH('Einst staða'!$A32,Nafnalisti!$W$4:$W$430,0),2))</f>
        <v>240</v>
      </c>
      <c r="E32" s="6">
        <f ca="1">IF($A32="","",IF(OFFSET(Nafnalisti!$A$3,MATCH('Einst staða'!$A32,Nafnalisti!$W$4:$W$430,0),3)="","",OFFSET(Nafnalisti!$A$3,MATCH('Einst staða'!$A32,Nafnalisti!$W$4:$W$430,0),3)))</f>
        <v>58</v>
      </c>
      <c r="F32" s="6">
        <f ca="1">IF($A32="","",IF(OFFSET(Nafnalisti!$A$3,MATCH('Einst staða'!$A32,Nafnalisti!$W$4:$W$430,0),4)="","",OFFSET(Nafnalisti!$A$3,MATCH('Einst staða'!$A32,Nafnalisti!$W$4:$W$430,0),4)))</f>
        <v>65</v>
      </c>
      <c r="G32" s="6">
        <f ca="1">IF($A32="","",IF(OFFSET(Nafnalisti!$A$3,MATCH('Einst staða'!$A32,Nafnalisti!$W$4:$W$430,0),5)="","",OFFSET(Nafnalisti!$A$3,MATCH('Einst staða'!$A32,Nafnalisti!$W$4:$W$430,0),5)))</f>
        <v>58</v>
      </c>
      <c r="H32" s="6">
        <f ca="1">IF($A32="","",IF(OFFSET(Nafnalisti!$A$3,MATCH('Einst staða'!$A32,Nafnalisti!$W$4:$W$430,0),6)="","",OFFSET(Nafnalisti!$A$3,MATCH('Einst staða'!$A32,Nafnalisti!$W$4:$W$430,0),6)))</f>
        <v>59</v>
      </c>
      <c r="I32" s="6" t="str">
        <f ca="1">IF($A32="","",IF(OFFSET(Nafnalisti!$A$3,MATCH('Einst staða'!$A32,Nafnalisti!$W$4:$W$430,0),7)="","",OFFSET(Nafnalisti!$A$3,MATCH('Einst staða'!$A32,Nafnalisti!$W$4:$W$430,0),7)))</f>
        <v/>
      </c>
      <c r="J32" s="6" t="str">
        <f ca="1">IF($A32="","",IF(OFFSET(Nafnalisti!$A$3,MATCH('Einst staða'!$A32,Nafnalisti!$W$4:$W$430,0),8)="","",OFFSET(Nafnalisti!$A$3,MATCH('Einst staða'!$A32,Nafnalisti!$W$4:$W$430,0),8)))</f>
        <v/>
      </c>
      <c r="K32" s="6" t="str">
        <f ca="1">IF($A32="","",IF(OFFSET(Nafnalisti!$A$3,MATCH('Einst staða'!$A32,Nafnalisti!$W$4:$W$430,0),9)="","",OFFSET(Nafnalisti!$A$3,MATCH('Einst staða'!$A32,Nafnalisti!$W$4:$W$430,0),9)))</f>
        <v/>
      </c>
      <c r="L32" s="6" t="str">
        <f ca="1">IF($A32="","",IF(OFFSET(Nafnalisti!$A$3,MATCH('Einst staða'!$A32,Nafnalisti!$W$4:$W$430,0),10)="","",OFFSET(Nafnalisti!$A$3,MATCH('Einst staða'!$A32,Nafnalisti!$W$4:$W$430,0),10)))</f>
        <v/>
      </c>
      <c r="O32" s="60"/>
      <c r="S32" s="60"/>
      <c r="T32" s="60"/>
      <c r="U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</row>
    <row r="33" spans="1:34" ht="18" customHeight="1" x14ac:dyDescent="0.3">
      <c r="A33" s="4">
        <f>IF(COUNT($A$4:A32)+1&gt;Nafnalisti!$Z$4,"",A32+1)</f>
        <v>30</v>
      </c>
      <c r="B33" t="str">
        <f ca="1">IF($A33="","",OFFSET(Nafnalisti!$A$3,MATCH('Einst staða'!$A33,Nafnalisti!$W$4:$W$430,0),1))</f>
        <v>Oddur Ólafsson</v>
      </c>
      <c r="C33" s="64">
        <f ca="1">IF($A33="","",OFFSET(Nafnalisti!$A$3,MATCH('Einst staða'!$A33,Nafnalisti!$W$4:$W$430,0),0))</f>
        <v>10</v>
      </c>
      <c r="D33" s="5">
        <f ca="1">IF($A33="","",OFFSET(Nafnalisti!$A$3,MATCH('Einst staða'!$A33,Nafnalisti!$W$4:$W$430,0),2))</f>
        <v>240</v>
      </c>
      <c r="E33" s="6">
        <f ca="1">IF($A33="","",IF(OFFSET(Nafnalisti!$A$3,MATCH('Einst staða'!$A33,Nafnalisti!$W$4:$W$430,0),3)="","",OFFSET(Nafnalisti!$A$3,MATCH('Einst staða'!$A33,Nafnalisti!$W$4:$W$430,0),3)))</f>
        <v>66</v>
      </c>
      <c r="F33" s="6">
        <f ca="1">IF($A33="","",IF(OFFSET(Nafnalisti!$A$3,MATCH('Einst staða'!$A33,Nafnalisti!$W$4:$W$430,0),4)="","",OFFSET(Nafnalisti!$A$3,MATCH('Einst staða'!$A33,Nafnalisti!$W$4:$W$430,0),4)))</f>
        <v>59</v>
      </c>
      <c r="G33" s="6">
        <f ca="1">IF($A33="","",IF(OFFSET(Nafnalisti!$A$3,MATCH('Einst staða'!$A33,Nafnalisti!$W$4:$W$430,0),5)="","",OFFSET(Nafnalisti!$A$3,MATCH('Einst staða'!$A33,Nafnalisti!$W$4:$W$430,0),5)))</f>
        <v>61</v>
      </c>
      <c r="H33" s="6">
        <f ca="1">IF($A33="","",IF(OFFSET(Nafnalisti!$A$3,MATCH('Einst staða'!$A33,Nafnalisti!$W$4:$W$430,0),6)="","",OFFSET(Nafnalisti!$A$3,MATCH('Einst staða'!$A33,Nafnalisti!$W$4:$W$430,0),6)))</f>
        <v>54</v>
      </c>
      <c r="I33" s="6" t="str">
        <f ca="1">IF($A33="","",IF(OFFSET(Nafnalisti!$A$3,MATCH('Einst staða'!$A33,Nafnalisti!$W$4:$W$430,0),7)="","",OFFSET(Nafnalisti!$A$3,MATCH('Einst staða'!$A33,Nafnalisti!$W$4:$W$430,0),7)))</f>
        <v/>
      </c>
      <c r="J33" s="6" t="str">
        <f ca="1">IF($A33="","",IF(OFFSET(Nafnalisti!$A$3,MATCH('Einst staða'!$A33,Nafnalisti!$W$4:$W$430,0),8)="","",OFFSET(Nafnalisti!$A$3,MATCH('Einst staða'!$A33,Nafnalisti!$W$4:$W$430,0),8)))</f>
        <v/>
      </c>
      <c r="K33" s="6" t="str">
        <f ca="1">IF($A33="","",IF(OFFSET(Nafnalisti!$A$3,MATCH('Einst staða'!$A33,Nafnalisti!$W$4:$W$430,0),9)="","",OFFSET(Nafnalisti!$A$3,MATCH('Einst staða'!$A33,Nafnalisti!$W$4:$W$430,0),9)))</f>
        <v/>
      </c>
      <c r="L33" s="6" t="str">
        <f ca="1">IF($A33="","",IF(OFFSET(Nafnalisti!$A$3,MATCH('Einst staða'!$A33,Nafnalisti!$W$4:$W$430,0),10)="","",OFFSET(Nafnalisti!$A$3,MATCH('Einst staða'!$A33,Nafnalisti!$W$4:$W$430,0),10)))</f>
        <v/>
      </c>
      <c r="O33" s="60"/>
      <c r="S33" s="60"/>
      <c r="T33" s="60"/>
      <c r="U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</row>
    <row r="34" spans="1:34" ht="18" customHeight="1" x14ac:dyDescent="0.3">
      <c r="A34" s="4">
        <f>IF(COUNT($A$4:A33)+1&gt;Nafnalisti!$Z$4,"",A33+1)</f>
        <v>31</v>
      </c>
      <c r="B34" t="str">
        <f ca="1">IF($A34="","",OFFSET(Nafnalisti!$A$3,MATCH('Einst staða'!$A34,Nafnalisti!$W$4:$W$430,0),1))</f>
        <v>Sigurður Stefán Haraldsson</v>
      </c>
      <c r="C34" s="64">
        <f ca="1">IF($A34="","",OFFSET(Nafnalisti!$A$3,MATCH('Einst staða'!$A34,Nafnalisti!$W$4:$W$430,0),0))</f>
        <v>15</v>
      </c>
      <c r="D34" s="5">
        <f ca="1">IF($A34="","",OFFSET(Nafnalisti!$A$3,MATCH('Einst staða'!$A34,Nafnalisti!$W$4:$W$430,0),2))</f>
        <v>240</v>
      </c>
      <c r="E34" s="6">
        <f ca="1">IF($A34="","",IF(OFFSET(Nafnalisti!$A$3,MATCH('Einst staða'!$A34,Nafnalisti!$W$4:$W$430,0),3)="","",OFFSET(Nafnalisti!$A$3,MATCH('Einst staða'!$A34,Nafnalisti!$W$4:$W$430,0),3)))</f>
        <v>59</v>
      </c>
      <c r="F34" s="6">
        <f ca="1">IF($A34="","",IF(OFFSET(Nafnalisti!$A$3,MATCH('Einst staða'!$A34,Nafnalisti!$W$4:$W$430,0),4)="","",OFFSET(Nafnalisti!$A$3,MATCH('Einst staða'!$A34,Nafnalisti!$W$4:$W$430,0),4)))</f>
        <v>60</v>
      </c>
      <c r="G34" s="6">
        <f ca="1">IF($A34="","",IF(OFFSET(Nafnalisti!$A$3,MATCH('Einst staða'!$A34,Nafnalisti!$W$4:$W$430,0),5)="","",OFFSET(Nafnalisti!$A$3,MATCH('Einst staða'!$A34,Nafnalisti!$W$4:$W$430,0),5)))</f>
        <v>55</v>
      </c>
      <c r="H34" s="6">
        <f ca="1">IF($A34="","",IF(OFFSET(Nafnalisti!$A$3,MATCH('Einst staða'!$A34,Nafnalisti!$W$4:$W$430,0),6)="","",OFFSET(Nafnalisti!$A$3,MATCH('Einst staða'!$A34,Nafnalisti!$W$4:$W$430,0),6)))</f>
        <v>66</v>
      </c>
      <c r="I34" s="6" t="str">
        <f ca="1">IF($A34="","",IF(OFFSET(Nafnalisti!$A$3,MATCH('Einst staða'!$A34,Nafnalisti!$W$4:$W$430,0),7)="","",OFFSET(Nafnalisti!$A$3,MATCH('Einst staða'!$A34,Nafnalisti!$W$4:$W$430,0),7)))</f>
        <v/>
      </c>
      <c r="J34" s="6" t="str">
        <f ca="1">IF($A34="","",IF(OFFSET(Nafnalisti!$A$3,MATCH('Einst staða'!$A34,Nafnalisti!$W$4:$W$430,0),8)="","",OFFSET(Nafnalisti!$A$3,MATCH('Einst staða'!$A34,Nafnalisti!$W$4:$W$430,0),8)))</f>
        <v/>
      </c>
      <c r="K34" s="6" t="str">
        <f ca="1">IF($A34="","",IF(OFFSET(Nafnalisti!$A$3,MATCH('Einst staða'!$A34,Nafnalisti!$W$4:$W$430,0),9)="","",OFFSET(Nafnalisti!$A$3,MATCH('Einst staða'!$A34,Nafnalisti!$W$4:$W$430,0),9)))</f>
        <v/>
      </c>
      <c r="L34" s="6" t="str">
        <f ca="1">IF($A34="","",IF(OFFSET(Nafnalisti!$A$3,MATCH('Einst staða'!$A34,Nafnalisti!$W$4:$W$430,0),10)="","",OFFSET(Nafnalisti!$A$3,MATCH('Einst staða'!$A34,Nafnalisti!$W$4:$W$430,0),10)))</f>
        <v/>
      </c>
      <c r="O34" s="60"/>
      <c r="S34" s="60"/>
      <c r="T34" s="60"/>
      <c r="U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</row>
    <row r="35" spans="1:34" ht="18" customHeight="1" x14ac:dyDescent="0.3">
      <c r="A35" s="4">
        <f>IF(COUNT($A$4:A34)+1&gt;Nafnalisti!$Z$4,"",A34+1)</f>
        <v>32</v>
      </c>
      <c r="B35" t="str">
        <f ca="1">IF($A35="","",OFFSET(Nafnalisti!$A$3,MATCH('Einst staða'!$A35,Nafnalisti!$W$4:$W$430,0),1))</f>
        <v>Hilmar Ólafsson</v>
      </c>
      <c r="C35" s="64">
        <f ca="1">IF($A35="","",OFFSET(Nafnalisti!$A$3,MATCH('Einst staða'!$A35,Nafnalisti!$W$4:$W$430,0),0))</f>
        <v>29</v>
      </c>
      <c r="D35" s="5">
        <f ca="1">IF($A35="","",OFFSET(Nafnalisti!$A$3,MATCH('Einst staða'!$A35,Nafnalisti!$W$4:$W$430,0),2))</f>
        <v>241</v>
      </c>
      <c r="E35" s="6">
        <f ca="1">IF($A35="","",IF(OFFSET(Nafnalisti!$A$3,MATCH('Einst staða'!$A35,Nafnalisti!$W$4:$W$430,0),3)="","",OFFSET(Nafnalisti!$A$3,MATCH('Einst staða'!$A35,Nafnalisti!$W$4:$W$430,0),3)))</f>
        <v>62</v>
      </c>
      <c r="F35" s="6">
        <f ca="1">IF($A35="","",IF(OFFSET(Nafnalisti!$A$3,MATCH('Einst staða'!$A35,Nafnalisti!$W$4:$W$430,0),4)="","",OFFSET(Nafnalisti!$A$3,MATCH('Einst staða'!$A35,Nafnalisti!$W$4:$W$430,0),4)))</f>
        <v>61</v>
      </c>
      <c r="G35" s="6">
        <f ca="1">IF($A35="","",IF(OFFSET(Nafnalisti!$A$3,MATCH('Einst staða'!$A35,Nafnalisti!$W$4:$W$430,0),5)="","",OFFSET(Nafnalisti!$A$3,MATCH('Einst staða'!$A35,Nafnalisti!$W$4:$W$430,0),5)))</f>
        <v>59</v>
      </c>
      <c r="H35" s="6">
        <f ca="1">IF($A35="","",IF(OFFSET(Nafnalisti!$A$3,MATCH('Einst staða'!$A35,Nafnalisti!$W$4:$W$430,0),6)="","",OFFSET(Nafnalisti!$A$3,MATCH('Einst staða'!$A35,Nafnalisti!$W$4:$W$430,0),6)))</f>
        <v>59</v>
      </c>
      <c r="I35" s="6" t="str">
        <f ca="1">IF($A35="","",IF(OFFSET(Nafnalisti!$A$3,MATCH('Einst staða'!$A35,Nafnalisti!$W$4:$W$430,0),7)="","",OFFSET(Nafnalisti!$A$3,MATCH('Einst staða'!$A35,Nafnalisti!$W$4:$W$430,0),7)))</f>
        <v/>
      </c>
      <c r="J35" s="6" t="str">
        <f ca="1">IF($A35="","",IF(OFFSET(Nafnalisti!$A$3,MATCH('Einst staða'!$A35,Nafnalisti!$W$4:$W$430,0),8)="","",OFFSET(Nafnalisti!$A$3,MATCH('Einst staða'!$A35,Nafnalisti!$W$4:$W$430,0),8)))</f>
        <v/>
      </c>
      <c r="K35" s="6" t="str">
        <f ca="1">IF($A35="","",IF(OFFSET(Nafnalisti!$A$3,MATCH('Einst staða'!$A35,Nafnalisti!$W$4:$W$430,0),9)="","",OFFSET(Nafnalisti!$A$3,MATCH('Einst staða'!$A35,Nafnalisti!$W$4:$W$430,0),9)))</f>
        <v/>
      </c>
      <c r="L35" s="6" t="str">
        <f ca="1">IF($A35="","",IF(OFFSET(Nafnalisti!$A$3,MATCH('Einst staða'!$A35,Nafnalisti!$W$4:$W$430,0),10)="","",OFFSET(Nafnalisti!$A$3,MATCH('Einst staða'!$A35,Nafnalisti!$W$4:$W$430,0),10)))</f>
        <v/>
      </c>
      <c r="O35" s="60"/>
      <c r="S35" s="60"/>
      <c r="T35" s="60"/>
      <c r="U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</row>
    <row r="36" spans="1:34" ht="18" customHeight="1" x14ac:dyDescent="0.3">
      <c r="A36" s="4">
        <f>IF(COUNT($A$4:A35)+1&gt;Nafnalisti!$Z$4,"",A35+1)</f>
        <v>33</v>
      </c>
      <c r="B36" t="str">
        <f ca="1">IF($A36="","",OFFSET(Nafnalisti!$A$3,MATCH('Einst staða'!$A36,Nafnalisti!$W$4:$W$430,0),1))</f>
        <v>Sigurbjörn Hjaltason</v>
      </c>
      <c r="C36" s="64">
        <f ca="1">IF($A36="","",OFFSET(Nafnalisti!$A$3,MATCH('Einst staða'!$A36,Nafnalisti!$W$4:$W$430,0),0))</f>
        <v>21</v>
      </c>
      <c r="D36" s="5">
        <f ca="1">IF($A36="","",OFFSET(Nafnalisti!$A$3,MATCH('Einst staða'!$A36,Nafnalisti!$W$4:$W$430,0),2))</f>
        <v>241</v>
      </c>
      <c r="E36" s="6">
        <f ca="1">IF($A36="","",IF(OFFSET(Nafnalisti!$A$3,MATCH('Einst staða'!$A36,Nafnalisti!$W$4:$W$430,0),3)="","",OFFSET(Nafnalisti!$A$3,MATCH('Einst staða'!$A36,Nafnalisti!$W$4:$W$430,0),3)))</f>
        <v>62</v>
      </c>
      <c r="F36" s="6">
        <f ca="1">IF($A36="","",IF(OFFSET(Nafnalisti!$A$3,MATCH('Einst staða'!$A36,Nafnalisti!$W$4:$W$430,0),4)="","",OFFSET(Nafnalisti!$A$3,MATCH('Einst staða'!$A36,Nafnalisti!$W$4:$W$430,0),4)))</f>
        <v>57</v>
      </c>
      <c r="G36" s="6">
        <f ca="1">IF($A36="","",IF(OFFSET(Nafnalisti!$A$3,MATCH('Einst staða'!$A36,Nafnalisti!$W$4:$W$430,0),5)="","",OFFSET(Nafnalisti!$A$3,MATCH('Einst staða'!$A36,Nafnalisti!$W$4:$W$430,0),5)))</f>
        <v>65</v>
      </c>
      <c r="H36" s="6">
        <f ca="1">IF($A36="","",IF(OFFSET(Nafnalisti!$A$3,MATCH('Einst staða'!$A36,Nafnalisti!$W$4:$W$430,0),6)="","",OFFSET(Nafnalisti!$A$3,MATCH('Einst staða'!$A36,Nafnalisti!$W$4:$W$430,0),6)))</f>
        <v>57</v>
      </c>
      <c r="I36" s="6" t="str">
        <f ca="1">IF($A36="","",IF(OFFSET(Nafnalisti!$A$3,MATCH('Einst staða'!$A36,Nafnalisti!$W$4:$W$430,0),7)="","",OFFSET(Nafnalisti!$A$3,MATCH('Einst staða'!$A36,Nafnalisti!$W$4:$W$430,0),7)))</f>
        <v/>
      </c>
      <c r="J36" s="6" t="str">
        <f ca="1">IF($A36="","",IF(OFFSET(Nafnalisti!$A$3,MATCH('Einst staða'!$A36,Nafnalisti!$W$4:$W$430,0),8)="","",OFFSET(Nafnalisti!$A$3,MATCH('Einst staða'!$A36,Nafnalisti!$W$4:$W$430,0),8)))</f>
        <v/>
      </c>
      <c r="K36" s="6" t="str">
        <f ca="1">IF($A36="","",IF(OFFSET(Nafnalisti!$A$3,MATCH('Einst staða'!$A36,Nafnalisti!$W$4:$W$430,0),9)="","",OFFSET(Nafnalisti!$A$3,MATCH('Einst staða'!$A36,Nafnalisti!$W$4:$W$430,0),9)))</f>
        <v/>
      </c>
      <c r="L36" s="6" t="str">
        <f ca="1">IF($A36="","",IF(OFFSET(Nafnalisti!$A$3,MATCH('Einst staða'!$A36,Nafnalisti!$W$4:$W$430,0),10)="","",OFFSET(Nafnalisti!$A$3,MATCH('Einst staða'!$A36,Nafnalisti!$W$4:$W$430,0),10)))</f>
        <v/>
      </c>
      <c r="O36" s="60"/>
      <c r="S36" s="60"/>
      <c r="T36" s="60"/>
      <c r="U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</row>
    <row r="37" spans="1:34" ht="18" customHeight="1" x14ac:dyDescent="0.3">
      <c r="A37" s="4">
        <f>IF(COUNT($A$4:A36)+1&gt;Nafnalisti!$Z$4,"",A36+1)</f>
        <v>34</v>
      </c>
      <c r="B37" t="str">
        <f ca="1">IF($A37="","",OFFSET(Nafnalisti!$A$3,MATCH('Einst staða'!$A37,Nafnalisti!$W$4:$W$430,0),1))</f>
        <v>Einar Long</v>
      </c>
      <c r="C37" s="64">
        <f ca="1">IF($A37="","",OFFSET(Nafnalisti!$A$3,MATCH('Einst staða'!$A37,Nafnalisti!$W$4:$W$430,0),0))</f>
        <v>6</v>
      </c>
      <c r="D37" s="5">
        <f ca="1">IF($A37="","",OFFSET(Nafnalisti!$A$3,MATCH('Einst staða'!$A37,Nafnalisti!$W$4:$W$430,0),2))</f>
        <v>241</v>
      </c>
      <c r="E37" s="6">
        <f ca="1">IF($A37="","",IF(OFFSET(Nafnalisti!$A$3,MATCH('Einst staða'!$A37,Nafnalisti!$W$4:$W$430,0),3)="","",OFFSET(Nafnalisti!$A$3,MATCH('Einst staða'!$A37,Nafnalisti!$W$4:$W$430,0),3)))</f>
        <v>58</v>
      </c>
      <c r="F37" s="6">
        <f ca="1">IF($A37="","",IF(OFFSET(Nafnalisti!$A$3,MATCH('Einst staða'!$A37,Nafnalisti!$W$4:$W$430,0),4)="","",OFFSET(Nafnalisti!$A$3,MATCH('Einst staða'!$A37,Nafnalisti!$W$4:$W$430,0),4)))</f>
        <v>61</v>
      </c>
      <c r="G37" s="6">
        <f ca="1">IF($A37="","",IF(OFFSET(Nafnalisti!$A$3,MATCH('Einst staða'!$A37,Nafnalisti!$W$4:$W$430,0),5)="","",OFFSET(Nafnalisti!$A$3,MATCH('Einst staða'!$A37,Nafnalisti!$W$4:$W$430,0),5)))</f>
        <v>62</v>
      </c>
      <c r="H37" s="6">
        <f ca="1">IF($A37="","",IF(OFFSET(Nafnalisti!$A$3,MATCH('Einst staða'!$A37,Nafnalisti!$W$4:$W$430,0),6)="","",OFFSET(Nafnalisti!$A$3,MATCH('Einst staða'!$A37,Nafnalisti!$W$4:$W$430,0),6)))</f>
        <v>60</v>
      </c>
      <c r="I37" s="6" t="str">
        <f ca="1">IF($A37="","",IF(OFFSET(Nafnalisti!$A$3,MATCH('Einst staða'!$A37,Nafnalisti!$W$4:$W$430,0),7)="","",OFFSET(Nafnalisti!$A$3,MATCH('Einst staða'!$A37,Nafnalisti!$W$4:$W$430,0),7)))</f>
        <v/>
      </c>
      <c r="J37" s="6" t="str">
        <f ca="1">IF($A37="","",IF(OFFSET(Nafnalisti!$A$3,MATCH('Einst staða'!$A37,Nafnalisti!$W$4:$W$430,0),8)="","",OFFSET(Nafnalisti!$A$3,MATCH('Einst staða'!$A37,Nafnalisti!$W$4:$W$430,0),8)))</f>
        <v/>
      </c>
      <c r="K37" s="6" t="str">
        <f ca="1">IF($A37="","",IF(OFFSET(Nafnalisti!$A$3,MATCH('Einst staða'!$A37,Nafnalisti!$W$4:$W$430,0),9)="","",OFFSET(Nafnalisti!$A$3,MATCH('Einst staða'!$A37,Nafnalisti!$W$4:$W$430,0),9)))</f>
        <v/>
      </c>
      <c r="L37" s="6" t="str">
        <f ca="1">IF($A37="","",IF(OFFSET(Nafnalisti!$A$3,MATCH('Einst staða'!$A37,Nafnalisti!$W$4:$W$430,0),10)="","",OFFSET(Nafnalisti!$A$3,MATCH('Einst staða'!$A37,Nafnalisti!$W$4:$W$430,0),10)))</f>
        <v/>
      </c>
      <c r="O37" s="60"/>
      <c r="S37" s="60"/>
      <c r="T37" s="60"/>
      <c r="U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</row>
    <row r="38" spans="1:34" ht="18" customHeight="1" x14ac:dyDescent="0.3">
      <c r="A38" s="4">
        <f>IF(COUNT($A$4:A37)+1&gt;Nafnalisti!$Z$4,"",A37+1)</f>
        <v>35</v>
      </c>
      <c r="B38" t="str">
        <f ca="1">IF($A38="","",OFFSET(Nafnalisti!$A$3,MATCH('Einst staða'!$A38,Nafnalisti!$W$4:$W$430,0),1))</f>
        <v>Elías Kárason</v>
      </c>
      <c r="C38" s="64">
        <f ca="1">IF($A38="","",OFFSET(Nafnalisti!$A$3,MATCH('Einst staða'!$A38,Nafnalisti!$W$4:$W$430,0),0))</f>
        <v>8</v>
      </c>
      <c r="D38" s="5">
        <f ca="1">IF($A38="","",OFFSET(Nafnalisti!$A$3,MATCH('Einst staða'!$A38,Nafnalisti!$W$4:$W$430,0),2))</f>
        <v>242</v>
      </c>
      <c r="E38" s="6">
        <f ca="1">IF($A38="","",IF(OFFSET(Nafnalisti!$A$3,MATCH('Einst staða'!$A38,Nafnalisti!$W$4:$W$430,0),3)="","",OFFSET(Nafnalisti!$A$3,MATCH('Einst staða'!$A38,Nafnalisti!$W$4:$W$430,0),3)))</f>
        <v>62</v>
      </c>
      <c r="F38" s="6">
        <f ca="1">IF($A38="","",IF(OFFSET(Nafnalisti!$A$3,MATCH('Einst staða'!$A38,Nafnalisti!$W$4:$W$430,0),4)="","",OFFSET(Nafnalisti!$A$3,MATCH('Einst staða'!$A38,Nafnalisti!$W$4:$W$430,0),4)))</f>
        <v>62</v>
      </c>
      <c r="G38" s="6">
        <f ca="1">IF($A38="","",IF(OFFSET(Nafnalisti!$A$3,MATCH('Einst staða'!$A38,Nafnalisti!$W$4:$W$430,0),5)="","",OFFSET(Nafnalisti!$A$3,MATCH('Einst staða'!$A38,Nafnalisti!$W$4:$W$430,0),5)))</f>
        <v>58</v>
      </c>
      <c r="H38" s="6">
        <f ca="1">IF($A38="","",IF(OFFSET(Nafnalisti!$A$3,MATCH('Einst staða'!$A38,Nafnalisti!$W$4:$W$430,0),6)="","",OFFSET(Nafnalisti!$A$3,MATCH('Einst staða'!$A38,Nafnalisti!$W$4:$W$430,0),6)))</f>
        <v>60</v>
      </c>
      <c r="I38" s="6" t="str">
        <f ca="1">IF($A38="","",IF(OFFSET(Nafnalisti!$A$3,MATCH('Einst staða'!$A38,Nafnalisti!$W$4:$W$430,0),7)="","",OFFSET(Nafnalisti!$A$3,MATCH('Einst staða'!$A38,Nafnalisti!$W$4:$W$430,0),7)))</f>
        <v/>
      </c>
      <c r="J38" s="6" t="str">
        <f ca="1">IF($A38="","",IF(OFFSET(Nafnalisti!$A$3,MATCH('Einst staða'!$A38,Nafnalisti!$W$4:$W$430,0),8)="","",OFFSET(Nafnalisti!$A$3,MATCH('Einst staða'!$A38,Nafnalisti!$W$4:$W$430,0),8)))</f>
        <v/>
      </c>
      <c r="K38" s="6" t="str">
        <f ca="1">IF($A38="","",IF(OFFSET(Nafnalisti!$A$3,MATCH('Einst staða'!$A38,Nafnalisti!$W$4:$W$430,0),9)="","",OFFSET(Nafnalisti!$A$3,MATCH('Einst staða'!$A38,Nafnalisti!$W$4:$W$430,0),9)))</f>
        <v/>
      </c>
      <c r="L38" s="6" t="str">
        <f ca="1">IF($A38="","",IF(OFFSET(Nafnalisti!$A$3,MATCH('Einst staða'!$A38,Nafnalisti!$W$4:$W$430,0),10)="","",OFFSET(Nafnalisti!$A$3,MATCH('Einst staða'!$A38,Nafnalisti!$W$4:$W$430,0),10)))</f>
        <v/>
      </c>
      <c r="O38" s="60"/>
      <c r="S38" s="60"/>
      <c r="T38" s="60"/>
      <c r="U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</row>
    <row r="39" spans="1:34" ht="18" customHeight="1" x14ac:dyDescent="0.3">
      <c r="A39" s="4">
        <f>IF(COUNT($A$4:A38)+1&gt;Nafnalisti!$Z$4,"",A38+1)</f>
        <v>36</v>
      </c>
      <c r="B39" t="str">
        <f ca="1">IF($A39="","",OFFSET(Nafnalisti!$A$3,MATCH('Einst staða'!$A39,Nafnalisti!$W$4:$W$430,0),1))</f>
        <v>Ómar Kárason</v>
      </c>
      <c r="C39" s="64">
        <f ca="1">IF($A39="","",OFFSET(Nafnalisti!$A$3,MATCH('Einst staða'!$A39,Nafnalisti!$W$4:$W$430,0),0))</f>
        <v>38</v>
      </c>
      <c r="D39" s="5">
        <f ca="1">IF($A39="","",OFFSET(Nafnalisti!$A$3,MATCH('Einst staða'!$A39,Nafnalisti!$W$4:$W$430,0),2))</f>
        <v>242</v>
      </c>
      <c r="E39" s="6">
        <f ca="1">IF($A39="","",IF(OFFSET(Nafnalisti!$A$3,MATCH('Einst staða'!$A39,Nafnalisti!$W$4:$W$430,0),3)="","",OFFSET(Nafnalisti!$A$3,MATCH('Einst staða'!$A39,Nafnalisti!$W$4:$W$430,0),3)))</f>
        <v>58</v>
      </c>
      <c r="F39" s="6">
        <f ca="1">IF($A39="","",IF(OFFSET(Nafnalisti!$A$3,MATCH('Einst staða'!$A39,Nafnalisti!$W$4:$W$430,0),4)="","",OFFSET(Nafnalisti!$A$3,MATCH('Einst staða'!$A39,Nafnalisti!$W$4:$W$430,0),4)))</f>
        <v>61</v>
      </c>
      <c r="G39" s="6">
        <f ca="1">IF($A39="","",IF(OFFSET(Nafnalisti!$A$3,MATCH('Einst staða'!$A39,Nafnalisti!$W$4:$W$430,0),5)="","",OFFSET(Nafnalisti!$A$3,MATCH('Einst staða'!$A39,Nafnalisti!$W$4:$W$430,0),5)))</f>
        <v>62</v>
      </c>
      <c r="H39" s="6">
        <f ca="1">IF($A39="","",IF(OFFSET(Nafnalisti!$A$3,MATCH('Einst staða'!$A39,Nafnalisti!$W$4:$W$430,0),6)="","",OFFSET(Nafnalisti!$A$3,MATCH('Einst staða'!$A39,Nafnalisti!$W$4:$W$430,0),6)))</f>
        <v>61</v>
      </c>
      <c r="I39" s="6" t="str">
        <f ca="1">IF($A39="","",IF(OFFSET(Nafnalisti!$A$3,MATCH('Einst staða'!$A39,Nafnalisti!$W$4:$W$430,0),7)="","",OFFSET(Nafnalisti!$A$3,MATCH('Einst staða'!$A39,Nafnalisti!$W$4:$W$430,0),7)))</f>
        <v/>
      </c>
      <c r="J39" s="6" t="str">
        <f ca="1">IF($A39="","",IF(OFFSET(Nafnalisti!$A$3,MATCH('Einst staða'!$A39,Nafnalisti!$W$4:$W$430,0),8)="","",OFFSET(Nafnalisti!$A$3,MATCH('Einst staða'!$A39,Nafnalisti!$W$4:$W$430,0),8)))</f>
        <v/>
      </c>
      <c r="K39" s="6" t="str">
        <f ca="1">IF($A39="","",IF(OFFSET(Nafnalisti!$A$3,MATCH('Einst staða'!$A39,Nafnalisti!$W$4:$W$430,0),9)="","",OFFSET(Nafnalisti!$A$3,MATCH('Einst staða'!$A39,Nafnalisti!$W$4:$W$430,0),9)))</f>
        <v/>
      </c>
      <c r="L39" s="6" t="str">
        <f ca="1">IF($A39="","",IF(OFFSET(Nafnalisti!$A$3,MATCH('Einst staða'!$A39,Nafnalisti!$W$4:$W$430,0),10)="","",OFFSET(Nafnalisti!$A$3,MATCH('Einst staða'!$A39,Nafnalisti!$W$4:$W$430,0),10)))</f>
        <v/>
      </c>
      <c r="O39" s="60"/>
      <c r="S39" s="60"/>
      <c r="T39" s="60"/>
      <c r="U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</row>
    <row r="40" spans="1:34" ht="18" customHeight="1" x14ac:dyDescent="0.3">
      <c r="A40" s="4">
        <f>IF(COUNT($A$4:A39)+1&gt;Nafnalisti!$Z$4,"",A39+1)</f>
        <v>37</v>
      </c>
      <c r="B40" t="str">
        <f ca="1">IF($A40="","",OFFSET(Nafnalisti!$A$3,MATCH('Einst staða'!$A40,Nafnalisti!$W$4:$W$430,0),1))</f>
        <v>Þorbjörn Guðmundsson</v>
      </c>
      <c r="C40" s="64">
        <f ca="1">IF($A40="","",OFFSET(Nafnalisti!$A$3,MATCH('Einst staða'!$A40,Nafnalisti!$W$4:$W$430,0),0))</f>
        <v>33</v>
      </c>
      <c r="D40" s="5">
        <f ca="1">IF($A40="","",OFFSET(Nafnalisti!$A$3,MATCH('Einst staða'!$A40,Nafnalisti!$W$4:$W$430,0),2))</f>
        <v>242</v>
      </c>
      <c r="E40" s="6">
        <f ca="1">IF($A40="","",IF(OFFSET(Nafnalisti!$A$3,MATCH('Einst staða'!$A40,Nafnalisti!$W$4:$W$430,0),3)="","",OFFSET(Nafnalisti!$A$3,MATCH('Einst staða'!$A40,Nafnalisti!$W$4:$W$430,0),3)))</f>
        <v>58</v>
      </c>
      <c r="F40" s="6">
        <f ca="1">IF($A40="","",IF(OFFSET(Nafnalisti!$A$3,MATCH('Einst staða'!$A40,Nafnalisti!$W$4:$W$430,0),4)="","",OFFSET(Nafnalisti!$A$3,MATCH('Einst staða'!$A40,Nafnalisti!$W$4:$W$430,0),4)))</f>
        <v>63</v>
      </c>
      <c r="G40" s="6">
        <f ca="1">IF($A40="","",IF(OFFSET(Nafnalisti!$A$3,MATCH('Einst staða'!$A40,Nafnalisti!$W$4:$W$430,0),5)="","",OFFSET(Nafnalisti!$A$3,MATCH('Einst staða'!$A40,Nafnalisti!$W$4:$W$430,0),5)))</f>
        <v>61</v>
      </c>
      <c r="H40" s="6">
        <f ca="1">IF($A40="","",IF(OFFSET(Nafnalisti!$A$3,MATCH('Einst staða'!$A40,Nafnalisti!$W$4:$W$430,0),6)="","",OFFSET(Nafnalisti!$A$3,MATCH('Einst staða'!$A40,Nafnalisti!$W$4:$W$430,0),6)))</f>
        <v>60</v>
      </c>
      <c r="I40" s="6" t="str">
        <f ca="1">IF($A40="","",IF(OFFSET(Nafnalisti!$A$3,MATCH('Einst staða'!$A40,Nafnalisti!$W$4:$W$430,0),7)="","",OFFSET(Nafnalisti!$A$3,MATCH('Einst staða'!$A40,Nafnalisti!$W$4:$W$430,0),7)))</f>
        <v/>
      </c>
      <c r="J40" s="6" t="str">
        <f ca="1">IF($A40="","",IF(OFFSET(Nafnalisti!$A$3,MATCH('Einst staða'!$A40,Nafnalisti!$W$4:$W$430,0),8)="","",OFFSET(Nafnalisti!$A$3,MATCH('Einst staða'!$A40,Nafnalisti!$W$4:$W$430,0),8)))</f>
        <v/>
      </c>
      <c r="K40" s="6" t="str">
        <f ca="1">IF($A40="","",IF(OFFSET(Nafnalisti!$A$3,MATCH('Einst staða'!$A40,Nafnalisti!$W$4:$W$430,0),9)="","",OFFSET(Nafnalisti!$A$3,MATCH('Einst staða'!$A40,Nafnalisti!$W$4:$W$430,0),9)))</f>
        <v/>
      </c>
      <c r="L40" s="6" t="str">
        <f ca="1">IF($A40="","",IF(OFFSET(Nafnalisti!$A$3,MATCH('Einst staða'!$A40,Nafnalisti!$W$4:$W$430,0),10)="","",OFFSET(Nafnalisti!$A$3,MATCH('Einst staða'!$A40,Nafnalisti!$W$4:$W$430,0),10)))</f>
        <v/>
      </c>
      <c r="O40" s="60"/>
      <c r="S40" s="60"/>
      <c r="T40" s="60"/>
      <c r="U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</row>
    <row r="41" spans="1:34" ht="18" customHeight="1" x14ac:dyDescent="0.3">
      <c r="A41" s="4">
        <f>IF(COUNT($A$4:A40)+1&gt;Nafnalisti!$Z$4,"",A40+1)</f>
        <v>38</v>
      </c>
      <c r="B41" t="str">
        <f ca="1">IF($A41="","",OFFSET(Nafnalisti!$A$3,MATCH('Einst staða'!$A41,Nafnalisti!$W$4:$W$430,0),1))</f>
        <v>Sigurjón Árni Ólafsson</v>
      </c>
      <c r="C41" s="64">
        <f ca="1">IF($A41="","",OFFSET(Nafnalisti!$A$3,MATCH('Einst staða'!$A41,Nafnalisti!$W$4:$W$430,0),0))</f>
        <v>7</v>
      </c>
      <c r="D41" s="5">
        <f ca="1">IF($A41="","",OFFSET(Nafnalisti!$A$3,MATCH('Einst staða'!$A41,Nafnalisti!$W$4:$W$430,0),2))</f>
        <v>242</v>
      </c>
      <c r="E41" s="6">
        <f ca="1">IF($A41="","",IF(OFFSET(Nafnalisti!$A$3,MATCH('Einst staða'!$A41,Nafnalisti!$W$4:$W$430,0),3)="","",OFFSET(Nafnalisti!$A$3,MATCH('Einst staða'!$A41,Nafnalisti!$W$4:$W$430,0),3)))</f>
        <v>60</v>
      </c>
      <c r="F41" s="6">
        <f ca="1">IF($A41="","",IF(OFFSET(Nafnalisti!$A$3,MATCH('Einst staða'!$A41,Nafnalisti!$W$4:$W$430,0),4)="","",OFFSET(Nafnalisti!$A$3,MATCH('Einst staða'!$A41,Nafnalisti!$W$4:$W$430,0),4)))</f>
        <v>57</v>
      </c>
      <c r="G41" s="6">
        <f ca="1">IF($A41="","",IF(OFFSET(Nafnalisti!$A$3,MATCH('Einst staða'!$A41,Nafnalisti!$W$4:$W$430,0),5)="","",OFFSET(Nafnalisti!$A$3,MATCH('Einst staða'!$A41,Nafnalisti!$W$4:$W$430,0),5)))</f>
        <v>60</v>
      </c>
      <c r="H41" s="6">
        <f ca="1">IF($A41="","",IF(OFFSET(Nafnalisti!$A$3,MATCH('Einst staða'!$A41,Nafnalisti!$W$4:$W$430,0),6)="","",OFFSET(Nafnalisti!$A$3,MATCH('Einst staða'!$A41,Nafnalisti!$W$4:$W$430,0),6)))</f>
        <v>65</v>
      </c>
      <c r="I41" s="6" t="str">
        <f ca="1">IF($A41="","",IF(OFFSET(Nafnalisti!$A$3,MATCH('Einst staða'!$A41,Nafnalisti!$W$4:$W$430,0),7)="","",OFFSET(Nafnalisti!$A$3,MATCH('Einst staða'!$A41,Nafnalisti!$W$4:$W$430,0),7)))</f>
        <v/>
      </c>
      <c r="J41" s="6" t="str">
        <f ca="1">IF($A41="","",IF(OFFSET(Nafnalisti!$A$3,MATCH('Einst staða'!$A41,Nafnalisti!$W$4:$W$430,0),8)="","",OFFSET(Nafnalisti!$A$3,MATCH('Einst staða'!$A41,Nafnalisti!$W$4:$W$430,0),8)))</f>
        <v/>
      </c>
      <c r="K41" s="6" t="str">
        <f ca="1">IF($A41="","",IF(OFFSET(Nafnalisti!$A$3,MATCH('Einst staða'!$A41,Nafnalisti!$W$4:$W$430,0),9)="","",OFFSET(Nafnalisti!$A$3,MATCH('Einst staða'!$A41,Nafnalisti!$W$4:$W$430,0),9)))</f>
        <v/>
      </c>
      <c r="L41" s="6" t="str">
        <f ca="1">IF($A41="","",IF(OFFSET(Nafnalisti!$A$3,MATCH('Einst staða'!$A41,Nafnalisti!$W$4:$W$430,0),10)="","",OFFSET(Nafnalisti!$A$3,MATCH('Einst staða'!$A41,Nafnalisti!$W$4:$W$430,0),10)))</f>
        <v/>
      </c>
      <c r="O41" s="60"/>
      <c r="S41" s="60"/>
      <c r="T41" s="60"/>
      <c r="U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</row>
    <row r="42" spans="1:34" ht="18" customHeight="1" x14ac:dyDescent="0.3">
      <c r="A42" s="4">
        <f>IF(COUNT($A$4:A41)+1&gt;Nafnalisti!$Z$4,"",A41+1)</f>
        <v>39</v>
      </c>
      <c r="B42" t="str">
        <f ca="1">IF($A42="","",OFFSET(Nafnalisti!$A$3,MATCH('Einst staða'!$A42,Nafnalisti!$W$4:$W$430,0),1))</f>
        <v>Guðfinnur Guðnason</v>
      </c>
      <c r="C42" s="64">
        <f ca="1">IF($A42="","",OFFSET(Nafnalisti!$A$3,MATCH('Einst staða'!$A42,Nafnalisti!$W$4:$W$430,0),0))</f>
        <v>17</v>
      </c>
      <c r="D42" s="5">
        <f ca="1">IF($A42="","",OFFSET(Nafnalisti!$A$3,MATCH('Einst staða'!$A42,Nafnalisti!$W$4:$W$430,0),2))</f>
        <v>242</v>
      </c>
      <c r="E42" s="6">
        <f ca="1">IF($A42="","",IF(OFFSET(Nafnalisti!$A$3,MATCH('Einst staða'!$A42,Nafnalisti!$W$4:$W$430,0),3)="","",OFFSET(Nafnalisti!$A$3,MATCH('Einst staða'!$A42,Nafnalisti!$W$4:$W$430,0),3)))</f>
        <v>58</v>
      </c>
      <c r="F42" s="6">
        <f ca="1">IF($A42="","",IF(OFFSET(Nafnalisti!$A$3,MATCH('Einst staða'!$A42,Nafnalisti!$W$4:$W$430,0),4)="","",OFFSET(Nafnalisti!$A$3,MATCH('Einst staða'!$A42,Nafnalisti!$W$4:$W$430,0),4)))</f>
        <v>61</v>
      </c>
      <c r="G42" s="6">
        <f ca="1">IF($A42="","",IF(OFFSET(Nafnalisti!$A$3,MATCH('Einst staða'!$A42,Nafnalisti!$W$4:$W$430,0),5)="","",OFFSET(Nafnalisti!$A$3,MATCH('Einst staða'!$A42,Nafnalisti!$W$4:$W$430,0),5)))</f>
        <v>61</v>
      </c>
      <c r="H42" s="6">
        <f ca="1">IF($A42="","",IF(OFFSET(Nafnalisti!$A$3,MATCH('Einst staða'!$A42,Nafnalisti!$W$4:$W$430,0),6)="","",OFFSET(Nafnalisti!$A$3,MATCH('Einst staða'!$A42,Nafnalisti!$W$4:$W$430,0),6)))</f>
        <v>62</v>
      </c>
      <c r="I42" s="6" t="str">
        <f ca="1">IF($A42="","",IF(OFFSET(Nafnalisti!$A$3,MATCH('Einst staða'!$A42,Nafnalisti!$W$4:$W$430,0),7)="","",OFFSET(Nafnalisti!$A$3,MATCH('Einst staða'!$A42,Nafnalisti!$W$4:$W$430,0),7)))</f>
        <v/>
      </c>
      <c r="J42" s="6" t="str">
        <f ca="1">IF($A42="","",IF(OFFSET(Nafnalisti!$A$3,MATCH('Einst staða'!$A42,Nafnalisti!$W$4:$W$430,0),8)="","",OFFSET(Nafnalisti!$A$3,MATCH('Einst staða'!$A42,Nafnalisti!$W$4:$W$430,0),8)))</f>
        <v/>
      </c>
      <c r="K42" s="6" t="str">
        <f ca="1">IF($A42="","",IF(OFFSET(Nafnalisti!$A$3,MATCH('Einst staða'!$A42,Nafnalisti!$W$4:$W$430,0),9)="","",OFFSET(Nafnalisti!$A$3,MATCH('Einst staða'!$A42,Nafnalisti!$W$4:$W$430,0),9)))</f>
        <v/>
      </c>
      <c r="L42" s="6" t="str">
        <f ca="1">IF($A42="","",IF(OFFSET(Nafnalisti!$A$3,MATCH('Einst staða'!$A42,Nafnalisti!$W$4:$W$430,0),10)="","",OFFSET(Nafnalisti!$A$3,MATCH('Einst staða'!$A42,Nafnalisti!$W$4:$W$430,0),10)))</f>
        <v/>
      </c>
      <c r="O42" s="60"/>
      <c r="S42" s="60"/>
      <c r="T42" s="60"/>
      <c r="U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</row>
    <row r="43" spans="1:34" ht="18" customHeight="1" x14ac:dyDescent="0.3">
      <c r="A43" s="4">
        <f>IF(COUNT($A$4:A42)+1&gt;Nafnalisti!$Z$4,"",A42+1)</f>
        <v>40</v>
      </c>
      <c r="B43" t="str">
        <f ca="1">IF($A43="","",OFFSET(Nafnalisti!$A$3,MATCH('Einst staða'!$A43,Nafnalisti!$W$4:$W$430,0),1))</f>
        <v>Konráð Eyjólfsson</v>
      </c>
      <c r="C43" s="64">
        <f ca="1">IF($A43="","",OFFSET(Nafnalisti!$A$3,MATCH('Einst staða'!$A43,Nafnalisti!$W$4:$W$430,0),0))</f>
        <v>46</v>
      </c>
      <c r="D43" s="5">
        <f ca="1">IF($A43="","",OFFSET(Nafnalisti!$A$3,MATCH('Einst staða'!$A43,Nafnalisti!$W$4:$W$430,0),2))</f>
        <v>242</v>
      </c>
      <c r="E43" s="6">
        <f ca="1">IF($A43="","",IF(OFFSET(Nafnalisti!$A$3,MATCH('Einst staða'!$A43,Nafnalisti!$W$4:$W$430,0),3)="","",OFFSET(Nafnalisti!$A$3,MATCH('Einst staða'!$A43,Nafnalisti!$W$4:$W$430,0),3)))</f>
        <v>55</v>
      </c>
      <c r="F43" s="6">
        <f ca="1">IF($A43="","",IF(OFFSET(Nafnalisti!$A$3,MATCH('Einst staða'!$A43,Nafnalisti!$W$4:$W$430,0),4)="","",OFFSET(Nafnalisti!$A$3,MATCH('Einst staða'!$A43,Nafnalisti!$W$4:$W$430,0),4)))</f>
        <v>62</v>
      </c>
      <c r="G43" s="6">
        <f ca="1">IF($A43="","",IF(OFFSET(Nafnalisti!$A$3,MATCH('Einst staða'!$A43,Nafnalisti!$W$4:$W$430,0),5)="","",OFFSET(Nafnalisti!$A$3,MATCH('Einst staða'!$A43,Nafnalisti!$W$4:$W$430,0),5)))</f>
        <v>61</v>
      </c>
      <c r="H43" s="6">
        <f ca="1">IF($A43="","",IF(OFFSET(Nafnalisti!$A$3,MATCH('Einst staða'!$A43,Nafnalisti!$W$4:$W$430,0),6)="","",OFFSET(Nafnalisti!$A$3,MATCH('Einst staða'!$A43,Nafnalisti!$W$4:$W$430,0),6)))</f>
        <v>64</v>
      </c>
      <c r="I43" s="6" t="str">
        <f ca="1">IF($A43="","",IF(OFFSET(Nafnalisti!$A$3,MATCH('Einst staða'!$A43,Nafnalisti!$W$4:$W$430,0),7)="","",OFFSET(Nafnalisti!$A$3,MATCH('Einst staða'!$A43,Nafnalisti!$W$4:$W$430,0),7)))</f>
        <v/>
      </c>
      <c r="J43" s="6" t="str">
        <f ca="1">IF($A43="","",IF(OFFSET(Nafnalisti!$A$3,MATCH('Einst staða'!$A43,Nafnalisti!$W$4:$W$430,0),8)="","",OFFSET(Nafnalisti!$A$3,MATCH('Einst staða'!$A43,Nafnalisti!$W$4:$W$430,0),8)))</f>
        <v/>
      </c>
      <c r="K43" s="6" t="str">
        <f ca="1">IF($A43="","",IF(OFFSET(Nafnalisti!$A$3,MATCH('Einst staða'!$A43,Nafnalisti!$W$4:$W$430,0),9)="","",OFFSET(Nafnalisti!$A$3,MATCH('Einst staða'!$A43,Nafnalisti!$W$4:$W$430,0),9)))</f>
        <v/>
      </c>
      <c r="L43" s="6" t="str">
        <f ca="1">IF($A43="","",IF(OFFSET(Nafnalisti!$A$3,MATCH('Einst staða'!$A43,Nafnalisti!$W$4:$W$430,0),10)="","",OFFSET(Nafnalisti!$A$3,MATCH('Einst staða'!$A43,Nafnalisti!$W$4:$W$430,0),10)))</f>
        <v/>
      </c>
      <c r="O43" s="60"/>
      <c r="S43" s="60"/>
      <c r="T43" s="60"/>
      <c r="U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</row>
    <row r="44" spans="1:34" ht="18" customHeight="1" x14ac:dyDescent="0.3">
      <c r="A44" s="4">
        <f>IF(COUNT($A$4:A43)+1&gt;Nafnalisti!$Z$4,"",A43+1)</f>
        <v>41</v>
      </c>
      <c r="B44" t="str">
        <f ca="1">IF($A44="","",OFFSET(Nafnalisti!$A$3,MATCH('Einst staða'!$A44,Nafnalisti!$W$4:$W$430,0),1))</f>
        <v>Óskar Sæmundsson</v>
      </c>
      <c r="C44" s="64">
        <f ca="1">IF($A44="","",OFFSET(Nafnalisti!$A$3,MATCH('Einst staða'!$A44,Nafnalisti!$W$4:$W$430,0),0))</f>
        <v>6</v>
      </c>
      <c r="D44" s="5">
        <f ca="1">IF($A44="","",OFFSET(Nafnalisti!$A$3,MATCH('Einst staða'!$A44,Nafnalisti!$W$4:$W$430,0),2))</f>
        <v>242</v>
      </c>
      <c r="E44" s="6">
        <f ca="1">IF($A44="","",IF(OFFSET(Nafnalisti!$A$3,MATCH('Einst staða'!$A44,Nafnalisti!$W$4:$W$430,0),3)="","",OFFSET(Nafnalisti!$A$3,MATCH('Einst staða'!$A44,Nafnalisti!$W$4:$W$430,0),3)))</f>
        <v>58</v>
      </c>
      <c r="F44" s="6">
        <f ca="1">IF($A44="","",IF(OFFSET(Nafnalisti!$A$3,MATCH('Einst staða'!$A44,Nafnalisti!$W$4:$W$430,0),4)="","",OFFSET(Nafnalisti!$A$3,MATCH('Einst staða'!$A44,Nafnalisti!$W$4:$W$430,0),4)))</f>
        <v>62</v>
      </c>
      <c r="G44" s="6">
        <f ca="1">IF($A44="","",IF(OFFSET(Nafnalisti!$A$3,MATCH('Einst staða'!$A44,Nafnalisti!$W$4:$W$430,0),5)="","",OFFSET(Nafnalisti!$A$3,MATCH('Einst staða'!$A44,Nafnalisti!$W$4:$W$430,0),5)))</f>
        <v>64</v>
      </c>
      <c r="H44" s="6">
        <f ca="1">IF($A44="","",IF(OFFSET(Nafnalisti!$A$3,MATCH('Einst staða'!$A44,Nafnalisti!$W$4:$W$430,0),6)="","",OFFSET(Nafnalisti!$A$3,MATCH('Einst staða'!$A44,Nafnalisti!$W$4:$W$430,0),6)))</f>
        <v>58</v>
      </c>
      <c r="I44" s="6" t="str">
        <f ca="1">IF($A44="","",IF(OFFSET(Nafnalisti!$A$3,MATCH('Einst staða'!$A44,Nafnalisti!$W$4:$W$430,0),7)="","",OFFSET(Nafnalisti!$A$3,MATCH('Einst staða'!$A44,Nafnalisti!$W$4:$W$430,0),7)))</f>
        <v/>
      </c>
      <c r="J44" s="6" t="str">
        <f ca="1">IF($A44="","",IF(OFFSET(Nafnalisti!$A$3,MATCH('Einst staða'!$A44,Nafnalisti!$W$4:$W$430,0),8)="","",OFFSET(Nafnalisti!$A$3,MATCH('Einst staða'!$A44,Nafnalisti!$W$4:$W$430,0),8)))</f>
        <v/>
      </c>
      <c r="K44" s="6" t="str">
        <f ca="1">IF($A44="","",IF(OFFSET(Nafnalisti!$A$3,MATCH('Einst staða'!$A44,Nafnalisti!$W$4:$W$430,0),9)="","",OFFSET(Nafnalisti!$A$3,MATCH('Einst staða'!$A44,Nafnalisti!$W$4:$W$430,0),9)))</f>
        <v/>
      </c>
      <c r="L44" s="6" t="str">
        <f ca="1">IF($A44="","",IF(OFFSET(Nafnalisti!$A$3,MATCH('Einst staða'!$A44,Nafnalisti!$W$4:$W$430,0),10)="","",OFFSET(Nafnalisti!$A$3,MATCH('Einst staða'!$A44,Nafnalisti!$W$4:$W$430,0),10)))</f>
        <v/>
      </c>
      <c r="O44" s="60"/>
      <c r="S44" s="60"/>
      <c r="T44" s="60"/>
      <c r="U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</row>
    <row r="45" spans="1:34" ht="18" customHeight="1" x14ac:dyDescent="0.3">
      <c r="A45" s="4">
        <f>IF(COUNT($A$4:A44)+1&gt;Nafnalisti!$Z$4,"",A44+1)</f>
        <v>42</v>
      </c>
      <c r="B45" t="str">
        <f ca="1">IF($A45="","",OFFSET(Nafnalisti!$A$3,MATCH('Einst staða'!$A45,Nafnalisti!$W$4:$W$430,0),1))</f>
        <v>Hannes Eyvindsson</v>
      </c>
      <c r="C45" s="64">
        <f ca="1">IF($A45="","",OFFSET(Nafnalisti!$A$3,MATCH('Einst staða'!$A45,Nafnalisti!$W$4:$W$430,0),0))</f>
        <v>6</v>
      </c>
      <c r="D45" s="5">
        <f ca="1">IF($A45="","",OFFSET(Nafnalisti!$A$3,MATCH('Einst staða'!$A45,Nafnalisti!$W$4:$W$430,0),2))</f>
        <v>242</v>
      </c>
      <c r="E45" s="6">
        <f ca="1">IF($A45="","",IF(OFFSET(Nafnalisti!$A$3,MATCH('Einst staða'!$A45,Nafnalisti!$W$4:$W$430,0),3)="","",OFFSET(Nafnalisti!$A$3,MATCH('Einst staða'!$A45,Nafnalisti!$W$4:$W$430,0),3)))</f>
        <v>58</v>
      </c>
      <c r="F45" s="6">
        <f ca="1">IF($A45="","",IF(OFFSET(Nafnalisti!$A$3,MATCH('Einst staða'!$A45,Nafnalisti!$W$4:$W$430,0),4)="","",OFFSET(Nafnalisti!$A$3,MATCH('Einst staða'!$A45,Nafnalisti!$W$4:$W$430,0),4)))</f>
        <v>62</v>
      </c>
      <c r="G45" s="6">
        <f ca="1">IF($A45="","",IF(OFFSET(Nafnalisti!$A$3,MATCH('Einst staða'!$A45,Nafnalisti!$W$4:$W$430,0),5)="","",OFFSET(Nafnalisti!$A$3,MATCH('Einst staða'!$A45,Nafnalisti!$W$4:$W$430,0),5)))</f>
        <v>61</v>
      </c>
      <c r="H45" s="6">
        <f ca="1">IF($A45="","",IF(OFFSET(Nafnalisti!$A$3,MATCH('Einst staða'!$A45,Nafnalisti!$W$4:$W$430,0),6)="","",OFFSET(Nafnalisti!$A$3,MATCH('Einst staða'!$A45,Nafnalisti!$W$4:$W$430,0),6)))</f>
        <v>61</v>
      </c>
      <c r="I45" s="6" t="str">
        <f ca="1">IF($A45="","",IF(OFFSET(Nafnalisti!$A$3,MATCH('Einst staða'!$A45,Nafnalisti!$W$4:$W$430,0),7)="","",OFFSET(Nafnalisti!$A$3,MATCH('Einst staða'!$A45,Nafnalisti!$W$4:$W$430,0),7)))</f>
        <v/>
      </c>
      <c r="J45" s="6" t="str">
        <f ca="1">IF($A45="","",IF(OFFSET(Nafnalisti!$A$3,MATCH('Einst staða'!$A45,Nafnalisti!$W$4:$W$430,0),8)="","",OFFSET(Nafnalisti!$A$3,MATCH('Einst staða'!$A45,Nafnalisti!$W$4:$W$430,0),8)))</f>
        <v/>
      </c>
      <c r="K45" s="6" t="str">
        <f ca="1">IF($A45="","",IF(OFFSET(Nafnalisti!$A$3,MATCH('Einst staða'!$A45,Nafnalisti!$W$4:$W$430,0),9)="","",OFFSET(Nafnalisti!$A$3,MATCH('Einst staða'!$A45,Nafnalisti!$W$4:$W$430,0),9)))</f>
        <v/>
      </c>
      <c r="L45" s="6" t="str">
        <f ca="1">IF($A45="","",IF(OFFSET(Nafnalisti!$A$3,MATCH('Einst staða'!$A45,Nafnalisti!$W$4:$W$430,0),10)="","",OFFSET(Nafnalisti!$A$3,MATCH('Einst staða'!$A45,Nafnalisti!$W$4:$W$430,0),10)))</f>
        <v/>
      </c>
      <c r="O45" s="60"/>
      <c r="S45" s="60"/>
      <c r="T45" s="60"/>
      <c r="U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</row>
    <row r="46" spans="1:34" ht="18" customHeight="1" x14ac:dyDescent="0.3">
      <c r="A46" s="4">
        <f>IF(COUNT($A$4:A45)+1&gt;Nafnalisti!$Z$4,"",A45+1)</f>
        <v>43</v>
      </c>
      <c r="B46" t="str">
        <f ca="1">IF($A46="","",OFFSET(Nafnalisti!$A$3,MATCH('Einst staða'!$A46,Nafnalisti!$W$4:$W$430,0),1))</f>
        <v>Einar Björgvin Birgisson</v>
      </c>
      <c r="C46" s="64">
        <f ca="1">IF($A46="","",OFFSET(Nafnalisti!$A$3,MATCH('Einst staða'!$A46,Nafnalisti!$W$4:$W$430,0),0))</f>
        <v>36</v>
      </c>
      <c r="D46" s="5">
        <f ca="1">IF($A46="","",OFFSET(Nafnalisti!$A$3,MATCH('Einst staða'!$A46,Nafnalisti!$W$4:$W$430,0),2))</f>
        <v>243</v>
      </c>
      <c r="E46" s="6">
        <f ca="1">IF($A46="","",IF(OFFSET(Nafnalisti!$A$3,MATCH('Einst staða'!$A46,Nafnalisti!$W$4:$W$430,0),3)="","",OFFSET(Nafnalisti!$A$3,MATCH('Einst staða'!$A46,Nafnalisti!$W$4:$W$430,0),3)))</f>
        <v>65</v>
      </c>
      <c r="F46" s="6">
        <f ca="1">IF($A46="","",IF(OFFSET(Nafnalisti!$A$3,MATCH('Einst staða'!$A46,Nafnalisti!$W$4:$W$430,0),4)="","",OFFSET(Nafnalisti!$A$3,MATCH('Einst staða'!$A46,Nafnalisti!$W$4:$W$430,0),4)))</f>
        <v>57</v>
      </c>
      <c r="G46" s="6">
        <f ca="1">IF($A46="","",IF(OFFSET(Nafnalisti!$A$3,MATCH('Einst staða'!$A46,Nafnalisti!$W$4:$W$430,0),5)="","",OFFSET(Nafnalisti!$A$3,MATCH('Einst staða'!$A46,Nafnalisti!$W$4:$W$430,0),5)))</f>
        <v>59</v>
      </c>
      <c r="H46" s="6">
        <f ca="1">IF($A46="","",IF(OFFSET(Nafnalisti!$A$3,MATCH('Einst staða'!$A46,Nafnalisti!$W$4:$W$430,0),6)="","",OFFSET(Nafnalisti!$A$3,MATCH('Einst staða'!$A46,Nafnalisti!$W$4:$W$430,0),6)))</f>
        <v>62</v>
      </c>
      <c r="I46" s="6" t="str">
        <f ca="1">IF($A46="","",IF(OFFSET(Nafnalisti!$A$3,MATCH('Einst staða'!$A46,Nafnalisti!$W$4:$W$430,0),7)="","",OFFSET(Nafnalisti!$A$3,MATCH('Einst staða'!$A46,Nafnalisti!$W$4:$W$430,0),7)))</f>
        <v/>
      </c>
      <c r="J46" s="6" t="str">
        <f ca="1">IF($A46="","",IF(OFFSET(Nafnalisti!$A$3,MATCH('Einst staða'!$A46,Nafnalisti!$W$4:$W$430,0),8)="","",OFFSET(Nafnalisti!$A$3,MATCH('Einst staða'!$A46,Nafnalisti!$W$4:$W$430,0),8)))</f>
        <v/>
      </c>
      <c r="K46" s="6" t="str">
        <f ca="1">IF($A46="","",IF(OFFSET(Nafnalisti!$A$3,MATCH('Einst staða'!$A46,Nafnalisti!$W$4:$W$430,0),9)="","",OFFSET(Nafnalisti!$A$3,MATCH('Einst staða'!$A46,Nafnalisti!$W$4:$W$430,0),9)))</f>
        <v/>
      </c>
      <c r="L46" s="6" t="str">
        <f ca="1">IF($A46="","",IF(OFFSET(Nafnalisti!$A$3,MATCH('Einst staða'!$A46,Nafnalisti!$W$4:$W$430,0),10)="","",OFFSET(Nafnalisti!$A$3,MATCH('Einst staða'!$A46,Nafnalisti!$W$4:$W$430,0),10)))</f>
        <v/>
      </c>
      <c r="O46" s="60"/>
      <c r="S46" s="60"/>
      <c r="T46" s="60"/>
      <c r="U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</row>
    <row r="47" spans="1:34" ht="18" customHeight="1" x14ac:dyDescent="0.3">
      <c r="A47" s="4">
        <f>IF(COUNT($A$4:A46)+1&gt;Nafnalisti!$Z$4,"",A46+1)</f>
        <v>44</v>
      </c>
      <c r="B47" t="str">
        <f ca="1">IF($A47="","",OFFSET(Nafnalisti!$A$3,MATCH('Einst staða'!$A47,Nafnalisti!$W$4:$W$430,0),1))</f>
        <v>Ingi Hlynur Sævarsson</v>
      </c>
      <c r="C47" s="64">
        <f ca="1">IF($A47="","",OFFSET(Nafnalisti!$A$3,MATCH('Einst staða'!$A47,Nafnalisti!$W$4:$W$430,0),0))</f>
        <v>50</v>
      </c>
      <c r="D47" s="5">
        <f ca="1">IF($A47="","",OFFSET(Nafnalisti!$A$3,MATCH('Einst staða'!$A47,Nafnalisti!$W$4:$W$430,0),2))</f>
        <v>243</v>
      </c>
      <c r="E47" s="6">
        <f ca="1">IF($A47="","",IF(OFFSET(Nafnalisti!$A$3,MATCH('Einst staða'!$A47,Nafnalisti!$W$4:$W$430,0),3)="","",OFFSET(Nafnalisti!$A$3,MATCH('Einst staða'!$A47,Nafnalisti!$W$4:$W$430,0),3)))</f>
        <v>60</v>
      </c>
      <c r="F47" s="6">
        <f ca="1">IF($A47="","",IF(OFFSET(Nafnalisti!$A$3,MATCH('Einst staða'!$A47,Nafnalisti!$W$4:$W$430,0),4)="","",OFFSET(Nafnalisti!$A$3,MATCH('Einst staða'!$A47,Nafnalisti!$W$4:$W$430,0),4)))</f>
        <v>58</v>
      </c>
      <c r="G47" s="6">
        <f ca="1">IF($A47="","",IF(OFFSET(Nafnalisti!$A$3,MATCH('Einst staða'!$A47,Nafnalisti!$W$4:$W$430,0),5)="","",OFFSET(Nafnalisti!$A$3,MATCH('Einst staða'!$A47,Nafnalisti!$W$4:$W$430,0),5)))</f>
        <v>61</v>
      </c>
      <c r="H47" s="6">
        <f ca="1">IF($A47="","",IF(OFFSET(Nafnalisti!$A$3,MATCH('Einst staða'!$A47,Nafnalisti!$W$4:$W$430,0),6)="","",OFFSET(Nafnalisti!$A$3,MATCH('Einst staða'!$A47,Nafnalisti!$W$4:$W$430,0),6)))</f>
        <v>64</v>
      </c>
      <c r="I47" s="6" t="str">
        <f ca="1">IF($A47="","",IF(OFFSET(Nafnalisti!$A$3,MATCH('Einst staða'!$A47,Nafnalisti!$W$4:$W$430,0),7)="","",OFFSET(Nafnalisti!$A$3,MATCH('Einst staða'!$A47,Nafnalisti!$W$4:$W$430,0),7)))</f>
        <v/>
      </c>
      <c r="J47" s="6" t="str">
        <f ca="1">IF($A47="","",IF(OFFSET(Nafnalisti!$A$3,MATCH('Einst staða'!$A47,Nafnalisti!$W$4:$W$430,0),8)="","",OFFSET(Nafnalisti!$A$3,MATCH('Einst staða'!$A47,Nafnalisti!$W$4:$W$430,0),8)))</f>
        <v/>
      </c>
      <c r="K47" s="6" t="str">
        <f ca="1">IF($A47="","",IF(OFFSET(Nafnalisti!$A$3,MATCH('Einst staða'!$A47,Nafnalisti!$W$4:$W$430,0),9)="","",OFFSET(Nafnalisti!$A$3,MATCH('Einst staða'!$A47,Nafnalisti!$W$4:$W$430,0),9)))</f>
        <v/>
      </c>
      <c r="L47" s="6" t="str">
        <f ca="1">IF($A47="","",IF(OFFSET(Nafnalisti!$A$3,MATCH('Einst staða'!$A47,Nafnalisti!$W$4:$W$430,0),10)="","",OFFSET(Nafnalisti!$A$3,MATCH('Einst staða'!$A47,Nafnalisti!$W$4:$W$430,0),10)))</f>
        <v/>
      </c>
      <c r="O47" s="60"/>
      <c r="S47" s="60"/>
      <c r="T47" s="60"/>
      <c r="U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</row>
    <row r="48" spans="1:34" ht="18" customHeight="1" x14ac:dyDescent="0.3">
      <c r="A48" s="4">
        <f>IF(COUNT($A$4:A47)+1&gt;Nafnalisti!$Z$4,"",A47+1)</f>
        <v>45</v>
      </c>
      <c r="B48" t="str">
        <f ca="1">IF($A48="","",OFFSET(Nafnalisti!$A$3,MATCH('Einst staða'!$A48,Nafnalisti!$W$4:$W$430,0),1))</f>
        <v>Hlynur Elísson</v>
      </c>
      <c r="C48" s="64">
        <f ca="1">IF($A48="","",OFFSET(Nafnalisti!$A$3,MATCH('Einst staða'!$A48,Nafnalisti!$W$4:$W$430,0),0))</f>
        <v>32</v>
      </c>
      <c r="D48" s="5">
        <f ca="1">IF($A48="","",OFFSET(Nafnalisti!$A$3,MATCH('Einst staða'!$A48,Nafnalisti!$W$4:$W$430,0),2))</f>
        <v>243</v>
      </c>
      <c r="E48" s="6">
        <f ca="1">IF($A48="","",IF(OFFSET(Nafnalisti!$A$3,MATCH('Einst staða'!$A48,Nafnalisti!$W$4:$W$430,0),3)="","",OFFSET(Nafnalisti!$A$3,MATCH('Einst staða'!$A48,Nafnalisti!$W$4:$W$430,0),3)))</f>
        <v>57</v>
      </c>
      <c r="F48" s="6">
        <f ca="1">IF($A48="","",IF(OFFSET(Nafnalisti!$A$3,MATCH('Einst staða'!$A48,Nafnalisti!$W$4:$W$430,0),4)="","",OFFSET(Nafnalisti!$A$3,MATCH('Einst staða'!$A48,Nafnalisti!$W$4:$W$430,0),4)))</f>
        <v>63</v>
      </c>
      <c r="G48" s="6">
        <f ca="1">IF($A48="","",IF(OFFSET(Nafnalisti!$A$3,MATCH('Einst staða'!$A48,Nafnalisti!$W$4:$W$430,0),5)="","",OFFSET(Nafnalisti!$A$3,MATCH('Einst staða'!$A48,Nafnalisti!$W$4:$W$430,0),5)))</f>
        <v>62</v>
      </c>
      <c r="H48" s="6">
        <f ca="1">IF($A48="","",IF(OFFSET(Nafnalisti!$A$3,MATCH('Einst staða'!$A48,Nafnalisti!$W$4:$W$430,0),6)="","",OFFSET(Nafnalisti!$A$3,MATCH('Einst staða'!$A48,Nafnalisti!$W$4:$W$430,0),6)))</f>
        <v>61</v>
      </c>
      <c r="I48" s="6" t="str">
        <f ca="1">IF($A48="","",IF(OFFSET(Nafnalisti!$A$3,MATCH('Einst staða'!$A48,Nafnalisti!$W$4:$W$430,0),7)="","",OFFSET(Nafnalisti!$A$3,MATCH('Einst staða'!$A48,Nafnalisti!$W$4:$W$430,0),7)))</f>
        <v/>
      </c>
      <c r="J48" s="6" t="str">
        <f ca="1">IF($A48="","",IF(OFFSET(Nafnalisti!$A$3,MATCH('Einst staða'!$A48,Nafnalisti!$W$4:$W$430,0),8)="","",OFFSET(Nafnalisti!$A$3,MATCH('Einst staða'!$A48,Nafnalisti!$W$4:$W$430,0),8)))</f>
        <v/>
      </c>
      <c r="K48" s="6" t="str">
        <f ca="1">IF($A48="","",IF(OFFSET(Nafnalisti!$A$3,MATCH('Einst staða'!$A48,Nafnalisti!$W$4:$W$430,0),9)="","",OFFSET(Nafnalisti!$A$3,MATCH('Einst staða'!$A48,Nafnalisti!$W$4:$W$430,0),9)))</f>
        <v/>
      </c>
      <c r="L48" s="6" t="str">
        <f ca="1">IF($A48="","",IF(OFFSET(Nafnalisti!$A$3,MATCH('Einst staða'!$A48,Nafnalisti!$W$4:$W$430,0),10)="","",OFFSET(Nafnalisti!$A$3,MATCH('Einst staða'!$A48,Nafnalisti!$W$4:$W$430,0),10)))</f>
        <v/>
      </c>
      <c r="O48" s="60"/>
      <c r="S48" s="60"/>
      <c r="T48" s="60"/>
      <c r="U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</row>
    <row r="49" spans="1:34" ht="18" customHeight="1" x14ac:dyDescent="0.3">
      <c r="A49" s="4">
        <f>IF(COUNT($A$4:A48)+1&gt;Nafnalisti!$Z$4,"",A48+1)</f>
        <v>46</v>
      </c>
      <c r="B49" t="str">
        <f ca="1">IF($A49="","",OFFSET(Nafnalisti!$A$3,MATCH('Einst staða'!$A49,Nafnalisti!$W$4:$W$430,0),1))</f>
        <v>Jón Friðrik Egilsson</v>
      </c>
      <c r="C49" s="64">
        <f ca="1">IF($A49="","",OFFSET(Nafnalisti!$A$3,MATCH('Einst staða'!$A49,Nafnalisti!$W$4:$W$430,0),0))</f>
        <v>22</v>
      </c>
      <c r="D49" s="5">
        <f ca="1">IF($A49="","",OFFSET(Nafnalisti!$A$3,MATCH('Einst staða'!$A49,Nafnalisti!$W$4:$W$430,0),2))</f>
        <v>244</v>
      </c>
      <c r="E49" s="6">
        <f ca="1">IF($A49="","",IF(OFFSET(Nafnalisti!$A$3,MATCH('Einst staða'!$A49,Nafnalisti!$W$4:$W$430,0),3)="","",OFFSET(Nafnalisti!$A$3,MATCH('Einst staða'!$A49,Nafnalisti!$W$4:$W$430,0),3)))</f>
        <v>61</v>
      </c>
      <c r="F49" s="6">
        <f ca="1">IF($A49="","",IF(OFFSET(Nafnalisti!$A$3,MATCH('Einst staða'!$A49,Nafnalisti!$W$4:$W$430,0),4)="","",OFFSET(Nafnalisti!$A$3,MATCH('Einst staða'!$A49,Nafnalisti!$W$4:$W$430,0),4)))</f>
        <v>57</v>
      </c>
      <c r="G49" s="6">
        <f ca="1">IF($A49="","",IF(OFFSET(Nafnalisti!$A$3,MATCH('Einst staða'!$A49,Nafnalisti!$W$4:$W$430,0),5)="","",OFFSET(Nafnalisti!$A$3,MATCH('Einst staða'!$A49,Nafnalisti!$W$4:$W$430,0),5)))</f>
        <v>63</v>
      </c>
      <c r="H49" s="6">
        <f ca="1">IF($A49="","",IF(OFFSET(Nafnalisti!$A$3,MATCH('Einst staða'!$A49,Nafnalisti!$W$4:$W$430,0),6)="","",OFFSET(Nafnalisti!$A$3,MATCH('Einst staða'!$A49,Nafnalisti!$W$4:$W$430,0),6)))</f>
        <v>63</v>
      </c>
      <c r="I49" s="6" t="str">
        <f ca="1">IF($A49="","",IF(OFFSET(Nafnalisti!$A$3,MATCH('Einst staða'!$A49,Nafnalisti!$W$4:$W$430,0),7)="","",OFFSET(Nafnalisti!$A$3,MATCH('Einst staða'!$A49,Nafnalisti!$W$4:$W$430,0),7)))</f>
        <v/>
      </c>
      <c r="J49" s="6" t="str">
        <f ca="1">IF($A49="","",IF(OFFSET(Nafnalisti!$A$3,MATCH('Einst staða'!$A49,Nafnalisti!$W$4:$W$430,0),8)="","",OFFSET(Nafnalisti!$A$3,MATCH('Einst staða'!$A49,Nafnalisti!$W$4:$W$430,0),8)))</f>
        <v/>
      </c>
      <c r="K49" s="6" t="str">
        <f ca="1">IF($A49="","",IF(OFFSET(Nafnalisti!$A$3,MATCH('Einst staða'!$A49,Nafnalisti!$W$4:$W$430,0),9)="","",OFFSET(Nafnalisti!$A$3,MATCH('Einst staða'!$A49,Nafnalisti!$W$4:$W$430,0),9)))</f>
        <v/>
      </c>
      <c r="L49" s="6" t="str">
        <f ca="1">IF($A49="","",IF(OFFSET(Nafnalisti!$A$3,MATCH('Einst staða'!$A49,Nafnalisti!$W$4:$W$430,0),10)="","",OFFSET(Nafnalisti!$A$3,MATCH('Einst staða'!$A49,Nafnalisti!$W$4:$W$430,0),10)))</f>
        <v/>
      </c>
      <c r="O49" s="60"/>
      <c r="S49" s="60"/>
      <c r="T49" s="60"/>
      <c r="U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</row>
    <row r="50" spans="1:34" ht="18" customHeight="1" x14ac:dyDescent="0.3">
      <c r="A50" s="4">
        <f>IF(COUNT($A$4:A49)+1&gt;Nafnalisti!$Z$4,"",A49+1)</f>
        <v>47</v>
      </c>
      <c r="B50" t="str">
        <f ca="1">IF($A50="","",OFFSET(Nafnalisti!$A$3,MATCH('Einst staða'!$A50,Nafnalisti!$W$4:$W$430,0),1))</f>
        <v>Guðjón Kristinn Sigurðsson</v>
      </c>
      <c r="C50" s="64">
        <f ca="1">IF($A50="","",OFFSET(Nafnalisti!$A$3,MATCH('Einst staða'!$A50,Nafnalisti!$W$4:$W$430,0),0))</f>
        <v>51</v>
      </c>
      <c r="D50" s="5">
        <f ca="1">IF($A50="","",OFFSET(Nafnalisti!$A$3,MATCH('Einst staða'!$A50,Nafnalisti!$W$4:$W$430,0),2))</f>
        <v>244</v>
      </c>
      <c r="E50" s="6">
        <f ca="1">IF($A50="","",IF(OFFSET(Nafnalisti!$A$3,MATCH('Einst staða'!$A50,Nafnalisti!$W$4:$W$430,0),3)="","",OFFSET(Nafnalisti!$A$3,MATCH('Einst staða'!$A50,Nafnalisti!$W$4:$W$430,0),3)))</f>
        <v>59</v>
      </c>
      <c r="F50" s="6">
        <f ca="1">IF($A50="","",IF(OFFSET(Nafnalisti!$A$3,MATCH('Einst staða'!$A50,Nafnalisti!$W$4:$W$430,0),4)="","",OFFSET(Nafnalisti!$A$3,MATCH('Einst staða'!$A50,Nafnalisti!$W$4:$W$430,0),4)))</f>
        <v>61</v>
      </c>
      <c r="G50" s="6">
        <f ca="1">IF($A50="","",IF(OFFSET(Nafnalisti!$A$3,MATCH('Einst staða'!$A50,Nafnalisti!$W$4:$W$430,0),5)="","",OFFSET(Nafnalisti!$A$3,MATCH('Einst staða'!$A50,Nafnalisti!$W$4:$W$430,0),5)))</f>
        <v>63</v>
      </c>
      <c r="H50" s="6">
        <f ca="1">IF($A50="","",IF(OFFSET(Nafnalisti!$A$3,MATCH('Einst staða'!$A50,Nafnalisti!$W$4:$W$430,0),6)="","",OFFSET(Nafnalisti!$A$3,MATCH('Einst staða'!$A50,Nafnalisti!$W$4:$W$430,0),6)))</f>
        <v>61</v>
      </c>
      <c r="I50" s="6" t="str">
        <f ca="1">IF($A50="","",IF(OFFSET(Nafnalisti!$A$3,MATCH('Einst staða'!$A50,Nafnalisti!$W$4:$W$430,0),7)="","",OFFSET(Nafnalisti!$A$3,MATCH('Einst staða'!$A50,Nafnalisti!$W$4:$W$430,0),7)))</f>
        <v/>
      </c>
      <c r="J50" s="6" t="str">
        <f ca="1">IF($A50="","",IF(OFFSET(Nafnalisti!$A$3,MATCH('Einst staða'!$A50,Nafnalisti!$W$4:$W$430,0),8)="","",OFFSET(Nafnalisti!$A$3,MATCH('Einst staða'!$A50,Nafnalisti!$W$4:$W$430,0),8)))</f>
        <v/>
      </c>
      <c r="K50" s="6" t="str">
        <f ca="1">IF($A50="","",IF(OFFSET(Nafnalisti!$A$3,MATCH('Einst staða'!$A50,Nafnalisti!$W$4:$W$430,0),9)="","",OFFSET(Nafnalisti!$A$3,MATCH('Einst staða'!$A50,Nafnalisti!$W$4:$W$430,0),9)))</f>
        <v/>
      </c>
      <c r="L50" s="6" t="str">
        <f ca="1">IF($A50="","",IF(OFFSET(Nafnalisti!$A$3,MATCH('Einst staða'!$A50,Nafnalisti!$W$4:$W$430,0),10)="","",OFFSET(Nafnalisti!$A$3,MATCH('Einst staða'!$A50,Nafnalisti!$W$4:$W$430,0),10)))</f>
        <v/>
      </c>
      <c r="O50" s="60"/>
      <c r="S50" s="60"/>
      <c r="T50" s="60"/>
      <c r="U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</row>
    <row r="51" spans="1:34" ht="18" customHeight="1" x14ac:dyDescent="0.3">
      <c r="A51" s="4">
        <f>IF(COUNT($A$4:A50)+1&gt;Nafnalisti!$Z$4,"",A50+1)</f>
        <v>48</v>
      </c>
      <c r="B51" t="str">
        <f ca="1">IF($A51="","",OFFSET(Nafnalisti!$A$3,MATCH('Einst staða'!$A51,Nafnalisti!$W$4:$W$430,0),1))</f>
        <v>Garðar Halldórsson</v>
      </c>
      <c r="C51" s="64">
        <f ca="1">IF($A51="","",OFFSET(Nafnalisti!$A$3,MATCH('Einst staða'!$A51,Nafnalisti!$W$4:$W$430,0),0))</f>
        <v>36</v>
      </c>
      <c r="D51" s="5">
        <f ca="1">IF($A51="","",OFFSET(Nafnalisti!$A$3,MATCH('Einst staða'!$A51,Nafnalisti!$W$4:$W$430,0),2))</f>
        <v>244</v>
      </c>
      <c r="E51" s="6">
        <f ca="1">IF($A51="","",IF(OFFSET(Nafnalisti!$A$3,MATCH('Einst staða'!$A51,Nafnalisti!$W$4:$W$430,0),3)="","",OFFSET(Nafnalisti!$A$3,MATCH('Einst staða'!$A51,Nafnalisti!$W$4:$W$430,0),3)))</f>
        <v>60</v>
      </c>
      <c r="F51" s="6">
        <f ca="1">IF($A51="","",IF(OFFSET(Nafnalisti!$A$3,MATCH('Einst staða'!$A51,Nafnalisti!$W$4:$W$430,0),4)="","",OFFSET(Nafnalisti!$A$3,MATCH('Einst staða'!$A51,Nafnalisti!$W$4:$W$430,0),4)))</f>
        <v>57</v>
      </c>
      <c r="G51" s="6">
        <f ca="1">IF($A51="","",IF(OFFSET(Nafnalisti!$A$3,MATCH('Einst staða'!$A51,Nafnalisti!$W$4:$W$430,0),5)="","",OFFSET(Nafnalisti!$A$3,MATCH('Einst staða'!$A51,Nafnalisti!$W$4:$W$430,0),5)))</f>
        <v>64</v>
      </c>
      <c r="H51" s="6">
        <f ca="1">IF($A51="","",IF(OFFSET(Nafnalisti!$A$3,MATCH('Einst staða'!$A51,Nafnalisti!$W$4:$W$430,0),6)="","",OFFSET(Nafnalisti!$A$3,MATCH('Einst staða'!$A51,Nafnalisti!$W$4:$W$430,0),6)))</f>
        <v>63</v>
      </c>
      <c r="I51" s="6" t="str">
        <f ca="1">IF($A51="","",IF(OFFSET(Nafnalisti!$A$3,MATCH('Einst staða'!$A51,Nafnalisti!$W$4:$W$430,0),7)="","",OFFSET(Nafnalisti!$A$3,MATCH('Einst staða'!$A51,Nafnalisti!$W$4:$W$430,0),7)))</f>
        <v/>
      </c>
      <c r="J51" s="6" t="str">
        <f ca="1">IF($A51="","",IF(OFFSET(Nafnalisti!$A$3,MATCH('Einst staða'!$A51,Nafnalisti!$W$4:$W$430,0),8)="","",OFFSET(Nafnalisti!$A$3,MATCH('Einst staða'!$A51,Nafnalisti!$W$4:$W$430,0),8)))</f>
        <v/>
      </c>
      <c r="K51" s="6" t="str">
        <f ca="1">IF($A51="","",IF(OFFSET(Nafnalisti!$A$3,MATCH('Einst staða'!$A51,Nafnalisti!$W$4:$W$430,0),9)="","",OFFSET(Nafnalisti!$A$3,MATCH('Einst staða'!$A51,Nafnalisti!$W$4:$W$430,0),9)))</f>
        <v/>
      </c>
      <c r="L51" s="6" t="str">
        <f ca="1">IF($A51="","",IF(OFFSET(Nafnalisti!$A$3,MATCH('Einst staða'!$A51,Nafnalisti!$W$4:$W$430,0),10)="","",OFFSET(Nafnalisti!$A$3,MATCH('Einst staða'!$A51,Nafnalisti!$W$4:$W$430,0),10)))</f>
        <v/>
      </c>
      <c r="O51" s="60"/>
      <c r="S51" s="60"/>
      <c r="T51" s="60"/>
      <c r="U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</row>
    <row r="52" spans="1:34" ht="18" customHeight="1" x14ac:dyDescent="0.3">
      <c r="A52" s="4">
        <f>IF(COUNT($A$4:A51)+1&gt;Nafnalisti!$Z$4,"",A51+1)</f>
        <v>49</v>
      </c>
      <c r="B52" t="str">
        <f ca="1">IF($A52="","",OFFSET(Nafnalisti!$A$3,MATCH('Einst staða'!$A52,Nafnalisti!$W$4:$W$430,0),1))</f>
        <v>Helgi Örn Viggósson</v>
      </c>
      <c r="C52" s="64">
        <f ca="1">IF($A52="","",OFFSET(Nafnalisti!$A$3,MATCH('Einst staða'!$A52,Nafnalisti!$W$4:$W$430,0),0))</f>
        <v>18</v>
      </c>
      <c r="D52" s="5">
        <f ca="1">IF($A52="","",OFFSET(Nafnalisti!$A$3,MATCH('Einst staða'!$A52,Nafnalisti!$W$4:$W$430,0),2))</f>
        <v>244</v>
      </c>
      <c r="E52" s="6">
        <f ca="1">IF($A52="","",IF(OFFSET(Nafnalisti!$A$3,MATCH('Einst staða'!$A52,Nafnalisti!$W$4:$W$430,0),3)="","",OFFSET(Nafnalisti!$A$3,MATCH('Einst staða'!$A52,Nafnalisti!$W$4:$W$430,0),3)))</f>
        <v>60</v>
      </c>
      <c r="F52" s="6">
        <f ca="1">IF($A52="","",IF(OFFSET(Nafnalisti!$A$3,MATCH('Einst staða'!$A52,Nafnalisti!$W$4:$W$430,0),4)="","",OFFSET(Nafnalisti!$A$3,MATCH('Einst staða'!$A52,Nafnalisti!$W$4:$W$430,0),4)))</f>
        <v>58</v>
      </c>
      <c r="G52" s="6">
        <f ca="1">IF($A52="","",IF(OFFSET(Nafnalisti!$A$3,MATCH('Einst staða'!$A52,Nafnalisti!$W$4:$W$430,0),5)="","",OFFSET(Nafnalisti!$A$3,MATCH('Einst staða'!$A52,Nafnalisti!$W$4:$W$430,0),5)))</f>
        <v>64</v>
      </c>
      <c r="H52" s="6">
        <f ca="1">IF($A52="","",IF(OFFSET(Nafnalisti!$A$3,MATCH('Einst staða'!$A52,Nafnalisti!$W$4:$W$430,0),6)="","",OFFSET(Nafnalisti!$A$3,MATCH('Einst staða'!$A52,Nafnalisti!$W$4:$W$430,0),6)))</f>
        <v>62</v>
      </c>
      <c r="I52" s="6" t="str">
        <f ca="1">IF($A52="","",IF(OFFSET(Nafnalisti!$A$3,MATCH('Einst staða'!$A52,Nafnalisti!$W$4:$W$430,0),7)="","",OFFSET(Nafnalisti!$A$3,MATCH('Einst staða'!$A52,Nafnalisti!$W$4:$W$430,0),7)))</f>
        <v/>
      </c>
      <c r="J52" s="6" t="str">
        <f ca="1">IF($A52="","",IF(OFFSET(Nafnalisti!$A$3,MATCH('Einst staða'!$A52,Nafnalisti!$W$4:$W$430,0),8)="","",OFFSET(Nafnalisti!$A$3,MATCH('Einst staða'!$A52,Nafnalisti!$W$4:$W$430,0),8)))</f>
        <v/>
      </c>
      <c r="K52" s="6" t="str">
        <f ca="1">IF($A52="","",IF(OFFSET(Nafnalisti!$A$3,MATCH('Einst staða'!$A52,Nafnalisti!$W$4:$W$430,0),9)="","",OFFSET(Nafnalisti!$A$3,MATCH('Einst staða'!$A52,Nafnalisti!$W$4:$W$430,0),9)))</f>
        <v/>
      </c>
      <c r="L52" s="6" t="str">
        <f ca="1">IF($A52="","",IF(OFFSET(Nafnalisti!$A$3,MATCH('Einst staða'!$A52,Nafnalisti!$W$4:$W$430,0),10)="","",OFFSET(Nafnalisti!$A$3,MATCH('Einst staða'!$A52,Nafnalisti!$W$4:$W$430,0),10)))</f>
        <v/>
      </c>
      <c r="O52" s="60"/>
      <c r="S52" s="60"/>
      <c r="T52" s="60"/>
      <c r="U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</row>
    <row r="53" spans="1:34" ht="18" customHeight="1" x14ac:dyDescent="0.3">
      <c r="A53" s="4">
        <f>IF(COUNT($A$4:A52)+1&gt;Nafnalisti!$Z$4,"",A52+1)</f>
        <v>50</v>
      </c>
      <c r="B53" t="str">
        <f ca="1">IF($A53="","",OFFSET(Nafnalisti!$A$3,MATCH('Einst staða'!$A53,Nafnalisti!$W$4:$W$430,0),1))</f>
        <v>Rúnar Guðmundsson</v>
      </c>
      <c r="C53" s="64">
        <f ca="1">IF($A53="","",OFFSET(Nafnalisti!$A$3,MATCH('Einst staða'!$A53,Nafnalisti!$W$4:$W$430,0),0))</f>
        <v>41</v>
      </c>
      <c r="D53" s="5">
        <f ca="1">IF($A53="","",OFFSET(Nafnalisti!$A$3,MATCH('Einst staða'!$A53,Nafnalisti!$W$4:$W$430,0),2))</f>
        <v>244</v>
      </c>
      <c r="E53" s="6">
        <f ca="1">IF($A53="","",IF(OFFSET(Nafnalisti!$A$3,MATCH('Einst staða'!$A53,Nafnalisti!$W$4:$W$430,0),3)="","",OFFSET(Nafnalisti!$A$3,MATCH('Einst staða'!$A53,Nafnalisti!$W$4:$W$430,0),3)))</f>
        <v>58</v>
      </c>
      <c r="F53" s="6">
        <f ca="1">IF($A53="","",IF(OFFSET(Nafnalisti!$A$3,MATCH('Einst staða'!$A53,Nafnalisti!$W$4:$W$430,0),4)="","",OFFSET(Nafnalisti!$A$3,MATCH('Einst staða'!$A53,Nafnalisti!$W$4:$W$430,0),4)))</f>
        <v>62</v>
      </c>
      <c r="G53" s="6">
        <f ca="1">IF($A53="","",IF(OFFSET(Nafnalisti!$A$3,MATCH('Einst staða'!$A53,Nafnalisti!$W$4:$W$430,0),5)="","",OFFSET(Nafnalisti!$A$3,MATCH('Einst staða'!$A53,Nafnalisti!$W$4:$W$430,0),5)))</f>
        <v>62</v>
      </c>
      <c r="H53" s="6">
        <f ca="1">IF($A53="","",IF(OFFSET(Nafnalisti!$A$3,MATCH('Einst staða'!$A53,Nafnalisti!$W$4:$W$430,0),6)="","",OFFSET(Nafnalisti!$A$3,MATCH('Einst staða'!$A53,Nafnalisti!$W$4:$W$430,0),6)))</f>
        <v>62</v>
      </c>
      <c r="I53" s="6" t="str">
        <f ca="1">IF($A53="","",IF(OFFSET(Nafnalisti!$A$3,MATCH('Einst staða'!$A53,Nafnalisti!$W$4:$W$430,0),7)="","",OFFSET(Nafnalisti!$A$3,MATCH('Einst staða'!$A53,Nafnalisti!$W$4:$W$430,0),7)))</f>
        <v/>
      </c>
      <c r="J53" s="6" t="str">
        <f ca="1">IF($A53="","",IF(OFFSET(Nafnalisti!$A$3,MATCH('Einst staða'!$A53,Nafnalisti!$W$4:$W$430,0),8)="","",OFFSET(Nafnalisti!$A$3,MATCH('Einst staða'!$A53,Nafnalisti!$W$4:$W$430,0),8)))</f>
        <v/>
      </c>
      <c r="K53" s="6" t="str">
        <f ca="1">IF($A53="","",IF(OFFSET(Nafnalisti!$A$3,MATCH('Einst staða'!$A53,Nafnalisti!$W$4:$W$430,0),9)="","",OFFSET(Nafnalisti!$A$3,MATCH('Einst staða'!$A53,Nafnalisti!$W$4:$W$430,0),9)))</f>
        <v/>
      </c>
      <c r="L53" s="6" t="str">
        <f ca="1">IF($A53="","",IF(OFFSET(Nafnalisti!$A$3,MATCH('Einst staða'!$A53,Nafnalisti!$W$4:$W$430,0),10)="","",OFFSET(Nafnalisti!$A$3,MATCH('Einst staða'!$A53,Nafnalisti!$W$4:$W$430,0),10)))</f>
        <v/>
      </c>
      <c r="O53" s="60"/>
      <c r="S53" s="60"/>
      <c r="T53" s="60"/>
      <c r="U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</row>
    <row r="54" spans="1:34" ht="18" customHeight="1" x14ac:dyDescent="0.3">
      <c r="A54" s="4">
        <f>IF(COUNT($A$4:A53)+1&gt;Nafnalisti!$Z$4,"",A53+1)</f>
        <v>51</v>
      </c>
      <c r="B54" t="str">
        <f ca="1">IF($A54="","",OFFSET(Nafnalisti!$A$3,MATCH('Einst staða'!$A54,Nafnalisti!$W$4:$W$430,0),1))</f>
        <v>Trausti Elísson</v>
      </c>
      <c r="C54" s="64">
        <f ca="1">IF($A54="","",OFFSET(Nafnalisti!$A$3,MATCH('Einst staða'!$A54,Nafnalisti!$W$4:$W$430,0),0))</f>
        <v>32</v>
      </c>
      <c r="D54" s="5">
        <f ca="1">IF($A54="","",OFFSET(Nafnalisti!$A$3,MATCH('Einst staða'!$A54,Nafnalisti!$W$4:$W$430,0),2))</f>
        <v>245</v>
      </c>
      <c r="E54" s="6">
        <f ca="1">IF($A54="","",IF(OFFSET(Nafnalisti!$A$3,MATCH('Einst staða'!$A54,Nafnalisti!$W$4:$W$430,0),3)="","",OFFSET(Nafnalisti!$A$3,MATCH('Einst staða'!$A54,Nafnalisti!$W$4:$W$430,0),3)))</f>
        <v>58</v>
      </c>
      <c r="F54" s="6">
        <f ca="1">IF($A54="","",IF(OFFSET(Nafnalisti!$A$3,MATCH('Einst staða'!$A54,Nafnalisti!$W$4:$W$430,0),4)="","",OFFSET(Nafnalisti!$A$3,MATCH('Einst staða'!$A54,Nafnalisti!$W$4:$W$430,0),4)))</f>
        <v>62</v>
      </c>
      <c r="G54" s="6">
        <f ca="1">IF($A54="","",IF(OFFSET(Nafnalisti!$A$3,MATCH('Einst staða'!$A54,Nafnalisti!$W$4:$W$430,0),5)="","",OFFSET(Nafnalisti!$A$3,MATCH('Einst staða'!$A54,Nafnalisti!$W$4:$W$430,0),5)))</f>
        <v>66</v>
      </c>
      <c r="H54" s="6">
        <f ca="1">IF($A54="","",IF(OFFSET(Nafnalisti!$A$3,MATCH('Einst staða'!$A54,Nafnalisti!$W$4:$W$430,0),6)="","",OFFSET(Nafnalisti!$A$3,MATCH('Einst staða'!$A54,Nafnalisti!$W$4:$W$430,0),6)))</f>
        <v>59</v>
      </c>
      <c r="I54" s="6" t="str">
        <f ca="1">IF($A54="","",IF(OFFSET(Nafnalisti!$A$3,MATCH('Einst staða'!$A54,Nafnalisti!$W$4:$W$430,0),7)="","",OFFSET(Nafnalisti!$A$3,MATCH('Einst staða'!$A54,Nafnalisti!$W$4:$W$430,0),7)))</f>
        <v/>
      </c>
      <c r="J54" s="6" t="str">
        <f ca="1">IF($A54="","",IF(OFFSET(Nafnalisti!$A$3,MATCH('Einst staða'!$A54,Nafnalisti!$W$4:$W$430,0),8)="","",OFFSET(Nafnalisti!$A$3,MATCH('Einst staða'!$A54,Nafnalisti!$W$4:$W$430,0),8)))</f>
        <v/>
      </c>
      <c r="K54" s="6" t="str">
        <f ca="1">IF($A54="","",IF(OFFSET(Nafnalisti!$A$3,MATCH('Einst staða'!$A54,Nafnalisti!$W$4:$W$430,0),9)="","",OFFSET(Nafnalisti!$A$3,MATCH('Einst staða'!$A54,Nafnalisti!$W$4:$W$430,0),9)))</f>
        <v/>
      </c>
      <c r="L54" s="6" t="str">
        <f ca="1">IF($A54="","",IF(OFFSET(Nafnalisti!$A$3,MATCH('Einst staða'!$A54,Nafnalisti!$W$4:$W$430,0),10)="","",OFFSET(Nafnalisti!$A$3,MATCH('Einst staða'!$A54,Nafnalisti!$W$4:$W$430,0),10)))</f>
        <v/>
      </c>
      <c r="O54" s="60"/>
      <c r="S54" s="60"/>
      <c r="T54" s="60"/>
      <c r="U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</row>
    <row r="55" spans="1:34" ht="18" customHeight="1" x14ac:dyDescent="0.3">
      <c r="A55" s="4">
        <f>IF(COUNT($A$4:A54)+1&gt;Nafnalisti!$Z$4,"",A54+1)</f>
        <v>52</v>
      </c>
      <c r="B55" t="str">
        <f ca="1">IF($A55="","",OFFSET(Nafnalisti!$A$3,MATCH('Einst staða'!$A55,Nafnalisti!$W$4:$W$430,0),1))</f>
        <v>Ágúst Líndal</v>
      </c>
      <c r="C55" s="64">
        <f ca="1">IF($A55="","",OFFSET(Nafnalisti!$A$3,MATCH('Einst staða'!$A55,Nafnalisti!$W$4:$W$430,0),0))</f>
        <v>43</v>
      </c>
      <c r="D55" s="5">
        <f ca="1">IF($A55="","",OFFSET(Nafnalisti!$A$3,MATCH('Einst staða'!$A55,Nafnalisti!$W$4:$W$430,0),2))</f>
        <v>245</v>
      </c>
      <c r="E55" s="6">
        <f ca="1">IF($A55="","",IF(OFFSET(Nafnalisti!$A$3,MATCH('Einst staða'!$A55,Nafnalisti!$W$4:$W$430,0),3)="","",OFFSET(Nafnalisti!$A$3,MATCH('Einst staða'!$A55,Nafnalisti!$W$4:$W$430,0),3)))</f>
        <v>62</v>
      </c>
      <c r="F55" s="6">
        <f ca="1">IF($A55="","",IF(OFFSET(Nafnalisti!$A$3,MATCH('Einst staða'!$A55,Nafnalisti!$W$4:$W$430,0),4)="","",OFFSET(Nafnalisti!$A$3,MATCH('Einst staða'!$A55,Nafnalisti!$W$4:$W$430,0),4)))</f>
        <v>62</v>
      </c>
      <c r="G55" s="6">
        <f ca="1">IF($A55="","",IF(OFFSET(Nafnalisti!$A$3,MATCH('Einst staða'!$A55,Nafnalisti!$W$4:$W$430,0),5)="","",OFFSET(Nafnalisti!$A$3,MATCH('Einst staða'!$A55,Nafnalisti!$W$4:$W$430,0),5)))</f>
        <v>59</v>
      </c>
      <c r="H55" s="6">
        <f ca="1">IF($A55="","",IF(OFFSET(Nafnalisti!$A$3,MATCH('Einst staða'!$A55,Nafnalisti!$W$4:$W$430,0),6)="","",OFFSET(Nafnalisti!$A$3,MATCH('Einst staða'!$A55,Nafnalisti!$W$4:$W$430,0),6)))</f>
        <v>62</v>
      </c>
      <c r="I55" s="6" t="str">
        <f ca="1">IF($A55="","",IF(OFFSET(Nafnalisti!$A$3,MATCH('Einst staða'!$A55,Nafnalisti!$W$4:$W$430,0),7)="","",OFFSET(Nafnalisti!$A$3,MATCH('Einst staða'!$A55,Nafnalisti!$W$4:$W$430,0),7)))</f>
        <v/>
      </c>
      <c r="J55" s="6" t="str">
        <f ca="1">IF($A55="","",IF(OFFSET(Nafnalisti!$A$3,MATCH('Einst staða'!$A55,Nafnalisti!$W$4:$W$430,0),8)="","",OFFSET(Nafnalisti!$A$3,MATCH('Einst staða'!$A55,Nafnalisti!$W$4:$W$430,0),8)))</f>
        <v/>
      </c>
      <c r="K55" s="6" t="str">
        <f ca="1">IF($A55="","",IF(OFFSET(Nafnalisti!$A$3,MATCH('Einst staða'!$A55,Nafnalisti!$W$4:$W$430,0),9)="","",OFFSET(Nafnalisti!$A$3,MATCH('Einst staða'!$A55,Nafnalisti!$W$4:$W$430,0),9)))</f>
        <v/>
      </c>
      <c r="L55" s="6" t="str">
        <f ca="1">IF($A55="","",IF(OFFSET(Nafnalisti!$A$3,MATCH('Einst staða'!$A55,Nafnalisti!$W$4:$W$430,0),10)="","",OFFSET(Nafnalisti!$A$3,MATCH('Einst staða'!$A55,Nafnalisti!$W$4:$W$430,0),10)))</f>
        <v/>
      </c>
      <c r="O55" s="60"/>
      <c r="S55" s="60"/>
      <c r="T55" s="60"/>
      <c r="U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</row>
    <row r="56" spans="1:34" ht="18" customHeight="1" x14ac:dyDescent="0.3">
      <c r="A56" s="4">
        <f>IF(COUNT($A$4:A55)+1&gt;Nafnalisti!$Z$4,"",A55+1)</f>
        <v>53</v>
      </c>
      <c r="B56" t="str">
        <f ca="1">IF($A56="","",OFFSET(Nafnalisti!$A$3,MATCH('Einst staða'!$A56,Nafnalisti!$W$4:$W$430,0),1))</f>
        <v>Bragi Már Bragason</v>
      </c>
      <c r="C56" s="64">
        <f ca="1">IF($A56="","",OFFSET(Nafnalisti!$A$3,MATCH('Einst staða'!$A56,Nafnalisti!$W$4:$W$430,0),0))</f>
        <v>12</v>
      </c>
      <c r="D56" s="5">
        <f ca="1">IF($A56="","",OFFSET(Nafnalisti!$A$3,MATCH('Einst staða'!$A56,Nafnalisti!$W$4:$W$430,0),2))</f>
        <v>245</v>
      </c>
      <c r="E56" s="6">
        <f ca="1">IF($A56="","",IF(OFFSET(Nafnalisti!$A$3,MATCH('Einst staða'!$A56,Nafnalisti!$W$4:$W$430,0),3)="","",OFFSET(Nafnalisti!$A$3,MATCH('Einst staða'!$A56,Nafnalisti!$W$4:$W$430,0),3)))</f>
        <v>63</v>
      </c>
      <c r="F56" s="6">
        <f ca="1">IF($A56="","",IF(OFFSET(Nafnalisti!$A$3,MATCH('Einst staða'!$A56,Nafnalisti!$W$4:$W$430,0),4)="","",OFFSET(Nafnalisti!$A$3,MATCH('Einst staða'!$A56,Nafnalisti!$W$4:$W$430,0),4)))</f>
        <v>64</v>
      </c>
      <c r="G56" s="6">
        <f ca="1">IF($A56="","",IF(OFFSET(Nafnalisti!$A$3,MATCH('Einst staða'!$A56,Nafnalisti!$W$4:$W$430,0),5)="","",OFFSET(Nafnalisti!$A$3,MATCH('Einst staða'!$A56,Nafnalisti!$W$4:$W$430,0),5)))</f>
        <v>55</v>
      </c>
      <c r="H56" s="6">
        <f ca="1">IF($A56="","",IF(OFFSET(Nafnalisti!$A$3,MATCH('Einst staða'!$A56,Nafnalisti!$W$4:$W$430,0),6)="","",OFFSET(Nafnalisti!$A$3,MATCH('Einst staða'!$A56,Nafnalisti!$W$4:$W$430,0),6)))</f>
        <v>63</v>
      </c>
      <c r="I56" s="6" t="str">
        <f ca="1">IF($A56="","",IF(OFFSET(Nafnalisti!$A$3,MATCH('Einst staða'!$A56,Nafnalisti!$W$4:$W$430,0),7)="","",OFFSET(Nafnalisti!$A$3,MATCH('Einst staða'!$A56,Nafnalisti!$W$4:$W$430,0),7)))</f>
        <v/>
      </c>
      <c r="J56" s="6" t="str">
        <f ca="1">IF($A56="","",IF(OFFSET(Nafnalisti!$A$3,MATCH('Einst staða'!$A56,Nafnalisti!$W$4:$W$430,0),8)="","",OFFSET(Nafnalisti!$A$3,MATCH('Einst staða'!$A56,Nafnalisti!$W$4:$W$430,0),8)))</f>
        <v/>
      </c>
      <c r="K56" s="6" t="str">
        <f ca="1">IF($A56="","",IF(OFFSET(Nafnalisti!$A$3,MATCH('Einst staða'!$A56,Nafnalisti!$W$4:$W$430,0),9)="","",OFFSET(Nafnalisti!$A$3,MATCH('Einst staða'!$A56,Nafnalisti!$W$4:$W$430,0),9)))</f>
        <v/>
      </c>
      <c r="L56" s="6" t="str">
        <f ca="1">IF($A56="","",IF(OFFSET(Nafnalisti!$A$3,MATCH('Einst staða'!$A56,Nafnalisti!$W$4:$W$430,0),10)="","",OFFSET(Nafnalisti!$A$3,MATCH('Einst staða'!$A56,Nafnalisti!$W$4:$W$430,0),10)))</f>
        <v/>
      </c>
      <c r="O56" s="60"/>
      <c r="S56" s="60"/>
      <c r="T56" s="60"/>
      <c r="U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</row>
    <row r="57" spans="1:34" ht="18" customHeight="1" x14ac:dyDescent="0.3">
      <c r="A57" s="4">
        <f>IF(COUNT($A$4:A56)+1&gt;Nafnalisti!$Z$4,"",A56+1)</f>
        <v>54</v>
      </c>
      <c r="B57" t="str">
        <f ca="1">IF($A57="","",OFFSET(Nafnalisti!$A$3,MATCH('Einst staða'!$A57,Nafnalisti!$W$4:$W$430,0),1))</f>
        <v>Árni Freyr Sigurjónsson</v>
      </c>
      <c r="C57" s="64">
        <f ca="1">IF($A57="","",OFFSET(Nafnalisti!$A$3,MATCH('Einst staða'!$A57,Nafnalisti!$W$4:$W$430,0),0))</f>
        <v>7</v>
      </c>
      <c r="D57" s="5">
        <f ca="1">IF($A57="","",OFFSET(Nafnalisti!$A$3,MATCH('Einst staða'!$A57,Nafnalisti!$W$4:$W$430,0),2))</f>
        <v>245</v>
      </c>
      <c r="E57" s="6">
        <f ca="1">IF($A57="","",IF(OFFSET(Nafnalisti!$A$3,MATCH('Einst staða'!$A57,Nafnalisti!$W$4:$W$430,0),3)="","",OFFSET(Nafnalisti!$A$3,MATCH('Einst staða'!$A57,Nafnalisti!$W$4:$W$430,0),3)))</f>
        <v>63</v>
      </c>
      <c r="F57" s="6">
        <f ca="1">IF($A57="","",IF(OFFSET(Nafnalisti!$A$3,MATCH('Einst staða'!$A57,Nafnalisti!$W$4:$W$430,0),4)="","",OFFSET(Nafnalisti!$A$3,MATCH('Einst staða'!$A57,Nafnalisti!$W$4:$W$430,0),4)))</f>
        <v>61</v>
      </c>
      <c r="G57" s="6">
        <f ca="1">IF($A57="","",IF(OFFSET(Nafnalisti!$A$3,MATCH('Einst staða'!$A57,Nafnalisti!$W$4:$W$430,0),5)="","",OFFSET(Nafnalisti!$A$3,MATCH('Einst staða'!$A57,Nafnalisti!$W$4:$W$430,0),5)))</f>
        <v>63</v>
      </c>
      <c r="H57" s="6">
        <f ca="1">IF($A57="","",IF(OFFSET(Nafnalisti!$A$3,MATCH('Einst staða'!$A57,Nafnalisti!$W$4:$W$430,0),6)="","",OFFSET(Nafnalisti!$A$3,MATCH('Einst staða'!$A57,Nafnalisti!$W$4:$W$430,0),6)))</f>
        <v>58</v>
      </c>
      <c r="I57" s="6" t="str">
        <f ca="1">IF($A57="","",IF(OFFSET(Nafnalisti!$A$3,MATCH('Einst staða'!$A57,Nafnalisti!$W$4:$W$430,0),7)="","",OFFSET(Nafnalisti!$A$3,MATCH('Einst staða'!$A57,Nafnalisti!$W$4:$W$430,0),7)))</f>
        <v/>
      </c>
      <c r="J57" s="6" t="str">
        <f ca="1">IF($A57="","",IF(OFFSET(Nafnalisti!$A$3,MATCH('Einst staða'!$A57,Nafnalisti!$W$4:$W$430,0),8)="","",OFFSET(Nafnalisti!$A$3,MATCH('Einst staða'!$A57,Nafnalisti!$W$4:$W$430,0),8)))</f>
        <v/>
      </c>
      <c r="K57" s="6" t="str">
        <f ca="1">IF($A57="","",IF(OFFSET(Nafnalisti!$A$3,MATCH('Einst staða'!$A57,Nafnalisti!$W$4:$W$430,0),9)="","",OFFSET(Nafnalisti!$A$3,MATCH('Einst staða'!$A57,Nafnalisti!$W$4:$W$430,0),9)))</f>
        <v/>
      </c>
      <c r="L57" s="6" t="str">
        <f ca="1">IF($A57="","",IF(OFFSET(Nafnalisti!$A$3,MATCH('Einst staða'!$A57,Nafnalisti!$W$4:$W$430,0),10)="","",OFFSET(Nafnalisti!$A$3,MATCH('Einst staða'!$A57,Nafnalisti!$W$4:$W$430,0),10)))</f>
        <v/>
      </c>
      <c r="O57" s="60"/>
      <c r="S57" s="60"/>
      <c r="T57" s="60"/>
      <c r="U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</row>
    <row r="58" spans="1:34" ht="18" customHeight="1" x14ac:dyDescent="0.3">
      <c r="A58" s="4">
        <f>IF(COUNT($A$4:A57)+1&gt;Nafnalisti!$Z$4,"",A57+1)</f>
        <v>55</v>
      </c>
      <c r="B58" t="str">
        <f ca="1">IF($A58="","",OFFSET(Nafnalisti!$A$3,MATCH('Einst staða'!$A58,Nafnalisti!$W$4:$W$430,0),1))</f>
        <v>Kristmann Már Ísleifsson</v>
      </c>
      <c r="C58" s="64">
        <f ca="1">IF($A58="","",OFFSET(Nafnalisti!$A$3,MATCH('Einst staða'!$A58,Nafnalisti!$W$4:$W$430,0),0))</f>
        <v>42</v>
      </c>
      <c r="D58" s="5">
        <f ca="1">IF($A58="","",OFFSET(Nafnalisti!$A$3,MATCH('Einst staða'!$A58,Nafnalisti!$W$4:$W$430,0),2))</f>
        <v>245</v>
      </c>
      <c r="E58" s="6">
        <f ca="1">IF($A58="","",IF(OFFSET(Nafnalisti!$A$3,MATCH('Einst staða'!$A58,Nafnalisti!$W$4:$W$430,0),3)="","",OFFSET(Nafnalisti!$A$3,MATCH('Einst staða'!$A58,Nafnalisti!$W$4:$W$430,0),3)))</f>
        <v>60</v>
      </c>
      <c r="F58" s="6">
        <f ca="1">IF($A58="","",IF(OFFSET(Nafnalisti!$A$3,MATCH('Einst staða'!$A58,Nafnalisti!$W$4:$W$430,0),4)="","",OFFSET(Nafnalisti!$A$3,MATCH('Einst staða'!$A58,Nafnalisti!$W$4:$W$430,0),4)))</f>
        <v>62</v>
      </c>
      <c r="G58" s="6">
        <f ca="1">IF($A58="","",IF(OFFSET(Nafnalisti!$A$3,MATCH('Einst staða'!$A58,Nafnalisti!$W$4:$W$430,0),5)="","",OFFSET(Nafnalisti!$A$3,MATCH('Einst staða'!$A58,Nafnalisti!$W$4:$W$430,0),5)))</f>
        <v>62</v>
      </c>
      <c r="H58" s="6">
        <f ca="1">IF($A58="","",IF(OFFSET(Nafnalisti!$A$3,MATCH('Einst staða'!$A58,Nafnalisti!$W$4:$W$430,0),6)="","",OFFSET(Nafnalisti!$A$3,MATCH('Einst staða'!$A58,Nafnalisti!$W$4:$W$430,0),6)))</f>
        <v>61</v>
      </c>
      <c r="I58" s="6" t="str">
        <f ca="1">IF($A58="","",IF(OFFSET(Nafnalisti!$A$3,MATCH('Einst staða'!$A58,Nafnalisti!$W$4:$W$430,0),7)="","",OFFSET(Nafnalisti!$A$3,MATCH('Einst staða'!$A58,Nafnalisti!$W$4:$W$430,0),7)))</f>
        <v/>
      </c>
      <c r="J58" s="6" t="str">
        <f ca="1">IF($A58="","",IF(OFFSET(Nafnalisti!$A$3,MATCH('Einst staða'!$A58,Nafnalisti!$W$4:$W$430,0),8)="","",OFFSET(Nafnalisti!$A$3,MATCH('Einst staða'!$A58,Nafnalisti!$W$4:$W$430,0),8)))</f>
        <v/>
      </c>
      <c r="K58" s="6" t="str">
        <f ca="1">IF($A58="","",IF(OFFSET(Nafnalisti!$A$3,MATCH('Einst staða'!$A58,Nafnalisti!$W$4:$W$430,0),9)="","",OFFSET(Nafnalisti!$A$3,MATCH('Einst staða'!$A58,Nafnalisti!$W$4:$W$430,0),9)))</f>
        <v/>
      </c>
      <c r="L58" s="6" t="str">
        <f ca="1">IF($A58="","",IF(OFFSET(Nafnalisti!$A$3,MATCH('Einst staða'!$A58,Nafnalisti!$W$4:$W$430,0),10)="","",OFFSET(Nafnalisti!$A$3,MATCH('Einst staða'!$A58,Nafnalisti!$W$4:$W$430,0),10)))</f>
        <v/>
      </c>
      <c r="O58" s="60"/>
      <c r="S58" s="60"/>
      <c r="T58" s="60"/>
      <c r="U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</row>
    <row r="59" spans="1:34" ht="18" customHeight="1" x14ac:dyDescent="0.3">
      <c r="A59" s="4">
        <f>IF(COUNT($A$4:A58)+1&gt;Nafnalisti!$Z$4,"",A58+1)</f>
        <v>56</v>
      </c>
      <c r="B59" t="str">
        <f ca="1">IF($A59="","",OFFSET(Nafnalisti!$A$3,MATCH('Einst staða'!$A59,Nafnalisti!$W$4:$W$430,0),1))</f>
        <v>Kristinn Már Matthíasson</v>
      </c>
      <c r="C59" s="64">
        <f ca="1">IF($A59="","",OFFSET(Nafnalisti!$A$3,MATCH('Einst staða'!$A59,Nafnalisti!$W$4:$W$430,0),0))</f>
        <v>26</v>
      </c>
      <c r="D59" s="5">
        <f ca="1">IF($A59="","",OFFSET(Nafnalisti!$A$3,MATCH('Einst staða'!$A59,Nafnalisti!$W$4:$W$430,0),2))</f>
        <v>245</v>
      </c>
      <c r="E59" s="6">
        <f ca="1">IF($A59="","",IF(OFFSET(Nafnalisti!$A$3,MATCH('Einst staða'!$A59,Nafnalisti!$W$4:$W$430,0),3)="","",OFFSET(Nafnalisti!$A$3,MATCH('Einst staða'!$A59,Nafnalisti!$W$4:$W$430,0),3)))</f>
        <v>59</v>
      </c>
      <c r="F59" s="6">
        <f ca="1">IF($A59="","",IF(OFFSET(Nafnalisti!$A$3,MATCH('Einst staða'!$A59,Nafnalisti!$W$4:$W$430,0),4)="","",OFFSET(Nafnalisti!$A$3,MATCH('Einst staða'!$A59,Nafnalisti!$W$4:$W$430,0),4)))</f>
        <v>60</v>
      </c>
      <c r="G59" s="6">
        <f ca="1">IF($A59="","",IF(OFFSET(Nafnalisti!$A$3,MATCH('Einst staða'!$A59,Nafnalisti!$W$4:$W$430,0),5)="","",OFFSET(Nafnalisti!$A$3,MATCH('Einst staða'!$A59,Nafnalisti!$W$4:$W$430,0),5)))</f>
        <v>63</v>
      </c>
      <c r="H59" s="6">
        <f ca="1">IF($A59="","",IF(OFFSET(Nafnalisti!$A$3,MATCH('Einst staða'!$A59,Nafnalisti!$W$4:$W$430,0),6)="","",OFFSET(Nafnalisti!$A$3,MATCH('Einst staða'!$A59,Nafnalisti!$W$4:$W$430,0),6)))</f>
        <v>63</v>
      </c>
      <c r="I59" s="6" t="str">
        <f ca="1">IF($A59="","",IF(OFFSET(Nafnalisti!$A$3,MATCH('Einst staða'!$A59,Nafnalisti!$W$4:$W$430,0),7)="","",OFFSET(Nafnalisti!$A$3,MATCH('Einst staða'!$A59,Nafnalisti!$W$4:$W$430,0),7)))</f>
        <v/>
      </c>
      <c r="J59" s="6" t="str">
        <f ca="1">IF($A59="","",IF(OFFSET(Nafnalisti!$A$3,MATCH('Einst staða'!$A59,Nafnalisti!$W$4:$W$430,0),8)="","",OFFSET(Nafnalisti!$A$3,MATCH('Einst staða'!$A59,Nafnalisti!$W$4:$W$430,0),8)))</f>
        <v/>
      </c>
      <c r="K59" s="6" t="str">
        <f ca="1">IF($A59="","",IF(OFFSET(Nafnalisti!$A$3,MATCH('Einst staða'!$A59,Nafnalisti!$W$4:$W$430,0),9)="","",OFFSET(Nafnalisti!$A$3,MATCH('Einst staða'!$A59,Nafnalisti!$W$4:$W$430,0),9)))</f>
        <v/>
      </c>
      <c r="L59" s="6" t="str">
        <f ca="1">IF($A59="","",IF(OFFSET(Nafnalisti!$A$3,MATCH('Einst staða'!$A59,Nafnalisti!$W$4:$W$430,0),10)="","",OFFSET(Nafnalisti!$A$3,MATCH('Einst staða'!$A59,Nafnalisti!$W$4:$W$430,0),10)))</f>
        <v/>
      </c>
      <c r="O59" s="60"/>
      <c r="S59" s="60"/>
      <c r="T59" s="60"/>
      <c r="U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</row>
    <row r="60" spans="1:34" ht="18" customHeight="1" x14ac:dyDescent="0.3">
      <c r="A60" s="4">
        <f>IF(COUNT($A$4:A59)+1&gt;Nafnalisti!$Z$4,"",A59+1)</f>
        <v>57</v>
      </c>
      <c r="B60" t="str">
        <f ca="1">IF($A60="","",OFFSET(Nafnalisti!$A$3,MATCH('Einst staða'!$A60,Nafnalisti!$W$4:$W$430,0),1))</f>
        <v>Ragnar Guðmundsson</v>
      </c>
      <c r="C60" s="64">
        <f ca="1">IF($A60="","",OFFSET(Nafnalisti!$A$3,MATCH('Einst staða'!$A60,Nafnalisti!$W$4:$W$430,0),0))</f>
        <v>23</v>
      </c>
      <c r="D60" s="5">
        <f ca="1">IF($A60="","",OFFSET(Nafnalisti!$A$3,MATCH('Einst staða'!$A60,Nafnalisti!$W$4:$W$430,0),2))</f>
        <v>245</v>
      </c>
      <c r="E60" s="6">
        <f ca="1">IF($A60="","",IF(OFFSET(Nafnalisti!$A$3,MATCH('Einst staða'!$A60,Nafnalisti!$W$4:$W$430,0),3)="","",OFFSET(Nafnalisti!$A$3,MATCH('Einst staða'!$A60,Nafnalisti!$W$4:$W$430,0),3)))</f>
        <v>60</v>
      </c>
      <c r="F60" s="6">
        <f ca="1">IF($A60="","",IF(OFFSET(Nafnalisti!$A$3,MATCH('Einst staða'!$A60,Nafnalisti!$W$4:$W$430,0),4)="","",OFFSET(Nafnalisti!$A$3,MATCH('Einst staða'!$A60,Nafnalisti!$W$4:$W$430,0),4)))</f>
        <v>64</v>
      </c>
      <c r="G60" s="6">
        <f ca="1">IF($A60="","",IF(OFFSET(Nafnalisti!$A$3,MATCH('Einst staða'!$A60,Nafnalisti!$W$4:$W$430,0),5)="","",OFFSET(Nafnalisti!$A$3,MATCH('Einst staða'!$A60,Nafnalisti!$W$4:$W$430,0),5)))</f>
        <v>62</v>
      </c>
      <c r="H60" s="6">
        <f ca="1">IF($A60="","",IF(OFFSET(Nafnalisti!$A$3,MATCH('Einst staða'!$A60,Nafnalisti!$W$4:$W$430,0),6)="","",OFFSET(Nafnalisti!$A$3,MATCH('Einst staða'!$A60,Nafnalisti!$W$4:$W$430,0),6)))</f>
        <v>59</v>
      </c>
      <c r="I60" s="6" t="str">
        <f ca="1">IF($A60="","",IF(OFFSET(Nafnalisti!$A$3,MATCH('Einst staða'!$A60,Nafnalisti!$W$4:$W$430,0),7)="","",OFFSET(Nafnalisti!$A$3,MATCH('Einst staða'!$A60,Nafnalisti!$W$4:$W$430,0),7)))</f>
        <v/>
      </c>
      <c r="J60" s="6" t="str">
        <f ca="1">IF($A60="","",IF(OFFSET(Nafnalisti!$A$3,MATCH('Einst staða'!$A60,Nafnalisti!$W$4:$W$430,0),8)="","",OFFSET(Nafnalisti!$A$3,MATCH('Einst staða'!$A60,Nafnalisti!$W$4:$W$430,0),8)))</f>
        <v/>
      </c>
      <c r="K60" s="6" t="str">
        <f ca="1">IF($A60="","",IF(OFFSET(Nafnalisti!$A$3,MATCH('Einst staða'!$A60,Nafnalisti!$W$4:$W$430,0),9)="","",OFFSET(Nafnalisti!$A$3,MATCH('Einst staða'!$A60,Nafnalisti!$W$4:$W$430,0),9)))</f>
        <v/>
      </c>
      <c r="L60" s="6" t="str">
        <f ca="1">IF($A60="","",IF(OFFSET(Nafnalisti!$A$3,MATCH('Einst staða'!$A60,Nafnalisti!$W$4:$W$430,0),10)="","",OFFSET(Nafnalisti!$A$3,MATCH('Einst staða'!$A60,Nafnalisti!$W$4:$W$430,0),10)))</f>
        <v/>
      </c>
      <c r="O60" s="60"/>
      <c r="S60" s="60"/>
      <c r="T60" s="60"/>
      <c r="U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</row>
    <row r="61" spans="1:34" ht="18" customHeight="1" x14ac:dyDescent="0.3">
      <c r="A61" s="4">
        <f>IF(COUNT($A$4:A60)+1&gt;Nafnalisti!$Z$4,"",A60+1)</f>
        <v>58</v>
      </c>
      <c r="B61" t="str">
        <f ca="1">IF($A61="","",OFFSET(Nafnalisti!$A$3,MATCH('Einst staða'!$A61,Nafnalisti!$W$4:$W$430,0),1))</f>
        <v>Jón Sigurðsson</v>
      </c>
      <c r="C61" s="64">
        <f ca="1">IF($A61="","",OFFSET(Nafnalisti!$A$3,MATCH('Einst staða'!$A61,Nafnalisti!$W$4:$W$430,0),0))</f>
        <v>43</v>
      </c>
      <c r="D61" s="5">
        <f ca="1">IF($A61="","",OFFSET(Nafnalisti!$A$3,MATCH('Einst staða'!$A61,Nafnalisti!$W$4:$W$430,0),2))</f>
        <v>245</v>
      </c>
      <c r="E61" s="6">
        <f ca="1">IF($A61="","",IF(OFFSET(Nafnalisti!$A$3,MATCH('Einst staða'!$A61,Nafnalisti!$W$4:$W$430,0),3)="","",OFFSET(Nafnalisti!$A$3,MATCH('Einst staða'!$A61,Nafnalisti!$W$4:$W$430,0),3)))</f>
        <v>61</v>
      </c>
      <c r="F61" s="6">
        <f ca="1">IF($A61="","",IF(OFFSET(Nafnalisti!$A$3,MATCH('Einst staða'!$A61,Nafnalisti!$W$4:$W$430,0),4)="","",OFFSET(Nafnalisti!$A$3,MATCH('Einst staða'!$A61,Nafnalisti!$W$4:$W$430,0),4)))</f>
        <v>64</v>
      </c>
      <c r="G61" s="6">
        <f ca="1">IF($A61="","",IF(OFFSET(Nafnalisti!$A$3,MATCH('Einst staða'!$A61,Nafnalisti!$W$4:$W$430,0),5)="","",OFFSET(Nafnalisti!$A$3,MATCH('Einst staða'!$A61,Nafnalisti!$W$4:$W$430,0),5)))</f>
        <v>60</v>
      </c>
      <c r="H61" s="6">
        <f ca="1">IF($A61="","",IF(OFFSET(Nafnalisti!$A$3,MATCH('Einst staða'!$A61,Nafnalisti!$W$4:$W$430,0),6)="","",OFFSET(Nafnalisti!$A$3,MATCH('Einst staða'!$A61,Nafnalisti!$W$4:$W$430,0),6)))</f>
        <v>60</v>
      </c>
      <c r="I61" s="6" t="str">
        <f ca="1">IF($A61="","",IF(OFFSET(Nafnalisti!$A$3,MATCH('Einst staða'!$A61,Nafnalisti!$W$4:$W$430,0),7)="","",OFFSET(Nafnalisti!$A$3,MATCH('Einst staða'!$A61,Nafnalisti!$W$4:$W$430,0),7)))</f>
        <v/>
      </c>
      <c r="J61" s="6" t="str">
        <f ca="1">IF($A61="","",IF(OFFSET(Nafnalisti!$A$3,MATCH('Einst staða'!$A61,Nafnalisti!$W$4:$W$430,0),8)="","",OFFSET(Nafnalisti!$A$3,MATCH('Einst staða'!$A61,Nafnalisti!$W$4:$W$430,0),8)))</f>
        <v/>
      </c>
      <c r="K61" s="6" t="str">
        <f ca="1">IF($A61="","",IF(OFFSET(Nafnalisti!$A$3,MATCH('Einst staða'!$A61,Nafnalisti!$W$4:$W$430,0),9)="","",OFFSET(Nafnalisti!$A$3,MATCH('Einst staða'!$A61,Nafnalisti!$W$4:$W$430,0),9)))</f>
        <v/>
      </c>
      <c r="L61" s="6" t="str">
        <f ca="1">IF($A61="","",IF(OFFSET(Nafnalisti!$A$3,MATCH('Einst staða'!$A61,Nafnalisti!$W$4:$W$430,0),10)="","",OFFSET(Nafnalisti!$A$3,MATCH('Einst staða'!$A61,Nafnalisti!$W$4:$W$430,0),10)))</f>
        <v/>
      </c>
      <c r="O61" s="60"/>
      <c r="S61" s="60"/>
      <c r="T61" s="60"/>
      <c r="U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</row>
    <row r="62" spans="1:34" ht="18" customHeight="1" x14ac:dyDescent="0.3">
      <c r="A62" s="4">
        <f>IF(COUNT($A$4:A61)+1&gt;Nafnalisti!$Z$4,"",A61+1)</f>
        <v>59</v>
      </c>
      <c r="B62" t="str">
        <f ca="1">IF($A62="","",OFFSET(Nafnalisti!$A$3,MATCH('Einst staða'!$A62,Nafnalisti!$W$4:$W$430,0),1))</f>
        <v>Hjörtur Þorgilsson</v>
      </c>
      <c r="C62" s="64">
        <f ca="1">IF($A62="","",OFFSET(Nafnalisti!$A$3,MATCH('Einst staða'!$A62,Nafnalisti!$W$4:$W$430,0),0))</f>
        <v>45</v>
      </c>
      <c r="D62" s="5">
        <f ca="1">IF($A62="","",OFFSET(Nafnalisti!$A$3,MATCH('Einst staða'!$A62,Nafnalisti!$W$4:$W$430,0),2))</f>
        <v>246</v>
      </c>
      <c r="E62" s="6">
        <f ca="1">IF($A62="","",IF(OFFSET(Nafnalisti!$A$3,MATCH('Einst staða'!$A62,Nafnalisti!$W$4:$W$430,0),3)="","",OFFSET(Nafnalisti!$A$3,MATCH('Einst staða'!$A62,Nafnalisti!$W$4:$W$430,0),3)))</f>
        <v>62</v>
      </c>
      <c r="F62" s="6">
        <f ca="1">IF($A62="","",IF(OFFSET(Nafnalisti!$A$3,MATCH('Einst staða'!$A62,Nafnalisti!$W$4:$W$430,0),4)="","",OFFSET(Nafnalisti!$A$3,MATCH('Einst staða'!$A62,Nafnalisti!$W$4:$W$430,0),4)))</f>
        <v>64</v>
      </c>
      <c r="G62" s="6">
        <f ca="1">IF($A62="","",IF(OFFSET(Nafnalisti!$A$3,MATCH('Einst staða'!$A62,Nafnalisti!$W$4:$W$430,0),5)="","",OFFSET(Nafnalisti!$A$3,MATCH('Einst staða'!$A62,Nafnalisti!$W$4:$W$430,0),5)))</f>
        <v>62</v>
      </c>
      <c r="H62" s="6">
        <f ca="1">IF($A62="","",IF(OFFSET(Nafnalisti!$A$3,MATCH('Einst staða'!$A62,Nafnalisti!$W$4:$W$430,0),6)="","",OFFSET(Nafnalisti!$A$3,MATCH('Einst staða'!$A62,Nafnalisti!$W$4:$W$430,0),6)))</f>
        <v>58</v>
      </c>
      <c r="I62" s="6" t="str">
        <f ca="1">IF($A62="","",IF(OFFSET(Nafnalisti!$A$3,MATCH('Einst staða'!$A62,Nafnalisti!$W$4:$W$430,0),7)="","",OFFSET(Nafnalisti!$A$3,MATCH('Einst staða'!$A62,Nafnalisti!$W$4:$W$430,0),7)))</f>
        <v/>
      </c>
      <c r="J62" s="6" t="str">
        <f ca="1">IF($A62="","",IF(OFFSET(Nafnalisti!$A$3,MATCH('Einst staða'!$A62,Nafnalisti!$W$4:$W$430,0),8)="","",OFFSET(Nafnalisti!$A$3,MATCH('Einst staða'!$A62,Nafnalisti!$W$4:$W$430,0),8)))</f>
        <v/>
      </c>
      <c r="K62" s="6" t="str">
        <f ca="1">IF($A62="","",IF(OFFSET(Nafnalisti!$A$3,MATCH('Einst staða'!$A62,Nafnalisti!$W$4:$W$430,0),9)="","",OFFSET(Nafnalisti!$A$3,MATCH('Einst staða'!$A62,Nafnalisti!$W$4:$W$430,0),9)))</f>
        <v/>
      </c>
      <c r="L62" s="6" t="str">
        <f ca="1">IF($A62="","",IF(OFFSET(Nafnalisti!$A$3,MATCH('Einst staða'!$A62,Nafnalisti!$W$4:$W$430,0),10)="","",OFFSET(Nafnalisti!$A$3,MATCH('Einst staða'!$A62,Nafnalisti!$W$4:$W$430,0),10)))</f>
        <v/>
      </c>
      <c r="O62" s="60"/>
      <c r="S62" s="60"/>
      <c r="T62" s="60"/>
      <c r="U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</row>
    <row r="63" spans="1:34" ht="18" customHeight="1" x14ac:dyDescent="0.3">
      <c r="A63" s="4">
        <f>IF(COUNT($A$4:A62)+1&gt;Nafnalisti!$Z$4,"",A62+1)</f>
        <v>60</v>
      </c>
      <c r="B63" t="str">
        <f ca="1">IF($A63="","",OFFSET(Nafnalisti!$A$3,MATCH('Einst staða'!$A63,Nafnalisti!$W$4:$W$430,0),1))</f>
        <v>Guðmundur S. Guðmundsson</v>
      </c>
      <c r="C63" s="64">
        <f ca="1">IF($A63="","",OFFSET(Nafnalisti!$A$3,MATCH('Einst staða'!$A63,Nafnalisti!$W$4:$W$430,0),0))</f>
        <v>5</v>
      </c>
      <c r="D63" s="5">
        <f ca="1">IF($A63="","",OFFSET(Nafnalisti!$A$3,MATCH('Einst staða'!$A63,Nafnalisti!$W$4:$W$430,0),2))</f>
        <v>246</v>
      </c>
      <c r="E63" s="6">
        <f ca="1">IF($A63="","",IF(OFFSET(Nafnalisti!$A$3,MATCH('Einst staða'!$A63,Nafnalisti!$W$4:$W$430,0),3)="","",OFFSET(Nafnalisti!$A$3,MATCH('Einst staða'!$A63,Nafnalisti!$W$4:$W$430,0),3)))</f>
        <v>61</v>
      </c>
      <c r="F63" s="6">
        <f ca="1">IF($A63="","",IF(OFFSET(Nafnalisti!$A$3,MATCH('Einst staða'!$A63,Nafnalisti!$W$4:$W$430,0),4)="","",OFFSET(Nafnalisti!$A$3,MATCH('Einst staða'!$A63,Nafnalisti!$W$4:$W$430,0),4)))</f>
        <v>61</v>
      </c>
      <c r="G63" s="6">
        <f ca="1">IF($A63="","",IF(OFFSET(Nafnalisti!$A$3,MATCH('Einst staða'!$A63,Nafnalisti!$W$4:$W$430,0),5)="","",OFFSET(Nafnalisti!$A$3,MATCH('Einst staða'!$A63,Nafnalisti!$W$4:$W$430,0),5)))</f>
        <v>62</v>
      </c>
      <c r="H63" s="6">
        <f ca="1">IF($A63="","",IF(OFFSET(Nafnalisti!$A$3,MATCH('Einst staða'!$A63,Nafnalisti!$W$4:$W$430,0),6)="","",OFFSET(Nafnalisti!$A$3,MATCH('Einst staða'!$A63,Nafnalisti!$W$4:$W$430,0),6)))</f>
        <v>62</v>
      </c>
      <c r="I63" s="6" t="str">
        <f ca="1">IF($A63="","",IF(OFFSET(Nafnalisti!$A$3,MATCH('Einst staða'!$A63,Nafnalisti!$W$4:$W$430,0),7)="","",OFFSET(Nafnalisti!$A$3,MATCH('Einst staða'!$A63,Nafnalisti!$W$4:$W$430,0),7)))</f>
        <v/>
      </c>
      <c r="J63" s="6" t="str">
        <f ca="1">IF($A63="","",IF(OFFSET(Nafnalisti!$A$3,MATCH('Einst staða'!$A63,Nafnalisti!$W$4:$W$430,0),8)="","",OFFSET(Nafnalisti!$A$3,MATCH('Einst staða'!$A63,Nafnalisti!$W$4:$W$430,0),8)))</f>
        <v/>
      </c>
      <c r="K63" s="6" t="str">
        <f ca="1">IF($A63="","",IF(OFFSET(Nafnalisti!$A$3,MATCH('Einst staða'!$A63,Nafnalisti!$W$4:$W$430,0),9)="","",OFFSET(Nafnalisti!$A$3,MATCH('Einst staða'!$A63,Nafnalisti!$W$4:$W$430,0),9)))</f>
        <v/>
      </c>
      <c r="L63" s="6" t="str">
        <f ca="1">IF($A63="","",IF(OFFSET(Nafnalisti!$A$3,MATCH('Einst staða'!$A63,Nafnalisti!$W$4:$W$430,0),10)="","",OFFSET(Nafnalisti!$A$3,MATCH('Einst staða'!$A63,Nafnalisti!$W$4:$W$430,0),10)))</f>
        <v/>
      </c>
      <c r="O63" s="60"/>
      <c r="S63" s="60"/>
      <c r="T63" s="60"/>
      <c r="U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</row>
    <row r="64" spans="1:34" ht="18" customHeight="1" x14ac:dyDescent="0.3">
      <c r="A64" s="4">
        <f>IF(COUNT($A$4:A63)+1&gt;Nafnalisti!$Z$4,"",A63+1)</f>
        <v>61</v>
      </c>
      <c r="B64" t="str">
        <f ca="1">IF($A64="","",OFFSET(Nafnalisti!$A$3,MATCH('Einst staða'!$A64,Nafnalisti!$W$4:$W$430,0),1))</f>
        <v>Steinar Ágústsson</v>
      </c>
      <c r="C64" s="64">
        <f ca="1">IF($A64="","",OFFSET(Nafnalisti!$A$3,MATCH('Einst staða'!$A64,Nafnalisti!$W$4:$W$430,0),0))</f>
        <v>11</v>
      </c>
      <c r="D64" s="5">
        <f ca="1">IF($A64="","",OFFSET(Nafnalisti!$A$3,MATCH('Einst staða'!$A64,Nafnalisti!$W$4:$W$430,0),2))</f>
        <v>246</v>
      </c>
      <c r="E64" s="6">
        <f ca="1">IF($A64="","",IF(OFFSET(Nafnalisti!$A$3,MATCH('Einst staða'!$A64,Nafnalisti!$W$4:$W$430,0),3)="","",OFFSET(Nafnalisti!$A$3,MATCH('Einst staða'!$A64,Nafnalisti!$W$4:$W$430,0),3)))</f>
        <v>57</v>
      </c>
      <c r="F64" s="6">
        <f ca="1">IF($A64="","",IF(OFFSET(Nafnalisti!$A$3,MATCH('Einst staða'!$A64,Nafnalisti!$W$4:$W$430,0),4)="","",OFFSET(Nafnalisti!$A$3,MATCH('Einst staða'!$A64,Nafnalisti!$W$4:$W$430,0),4)))</f>
        <v>65</v>
      </c>
      <c r="G64" s="6">
        <f ca="1">IF($A64="","",IF(OFFSET(Nafnalisti!$A$3,MATCH('Einst staða'!$A64,Nafnalisti!$W$4:$W$430,0),5)="","",OFFSET(Nafnalisti!$A$3,MATCH('Einst staða'!$A64,Nafnalisti!$W$4:$W$430,0),5)))</f>
        <v>62</v>
      </c>
      <c r="H64" s="6">
        <f ca="1">IF($A64="","",IF(OFFSET(Nafnalisti!$A$3,MATCH('Einst staða'!$A64,Nafnalisti!$W$4:$W$430,0),6)="","",OFFSET(Nafnalisti!$A$3,MATCH('Einst staða'!$A64,Nafnalisti!$W$4:$W$430,0),6)))</f>
        <v>62</v>
      </c>
      <c r="I64" s="6" t="str">
        <f ca="1">IF($A64="","",IF(OFFSET(Nafnalisti!$A$3,MATCH('Einst staða'!$A64,Nafnalisti!$W$4:$W$430,0),7)="","",OFFSET(Nafnalisti!$A$3,MATCH('Einst staða'!$A64,Nafnalisti!$W$4:$W$430,0),7)))</f>
        <v/>
      </c>
      <c r="J64" s="6" t="str">
        <f ca="1">IF($A64="","",IF(OFFSET(Nafnalisti!$A$3,MATCH('Einst staða'!$A64,Nafnalisti!$W$4:$W$430,0),8)="","",OFFSET(Nafnalisti!$A$3,MATCH('Einst staða'!$A64,Nafnalisti!$W$4:$W$430,0),8)))</f>
        <v/>
      </c>
      <c r="K64" s="6" t="str">
        <f ca="1">IF($A64="","",IF(OFFSET(Nafnalisti!$A$3,MATCH('Einst staða'!$A64,Nafnalisti!$W$4:$W$430,0),9)="","",OFFSET(Nafnalisti!$A$3,MATCH('Einst staða'!$A64,Nafnalisti!$W$4:$W$430,0),9)))</f>
        <v/>
      </c>
      <c r="L64" s="6" t="str">
        <f ca="1">IF($A64="","",IF(OFFSET(Nafnalisti!$A$3,MATCH('Einst staða'!$A64,Nafnalisti!$W$4:$W$430,0),10)="","",OFFSET(Nafnalisti!$A$3,MATCH('Einst staða'!$A64,Nafnalisti!$W$4:$W$430,0),10)))</f>
        <v/>
      </c>
      <c r="O64" s="60"/>
      <c r="S64" s="60"/>
      <c r="T64" s="60"/>
      <c r="U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</row>
    <row r="65" spans="1:34" ht="18" customHeight="1" x14ac:dyDescent="0.3">
      <c r="A65" s="4">
        <f>IF(COUNT($A$4:A64)+1&gt;Nafnalisti!$Z$4,"",A64+1)</f>
        <v>62</v>
      </c>
      <c r="B65" t="str">
        <f ca="1">IF($A65="","",OFFSET(Nafnalisti!$A$3,MATCH('Einst staða'!$A65,Nafnalisti!$W$4:$W$430,0),1))</f>
        <v>Jóhannes Ragnar Ólafsson</v>
      </c>
      <c r="C65" s="64">
        <f ca="1">IF($A65="","",OFFSET(Nafnalisti!$A$3,MATCH('Einst staða'!$A65,Nafnalisti!$W$4:$W$430,0),0))</f>
        <v>12</v>
      </c>
      <c r="D65" s="5">
        <f ca="1">IF($A65="","",OFFSET(Nafnalisti!$A$3,MATCH('Einst staða'!$A65,Nafnalisti!$W$4:$W$430,0),2))</f>
        <v>246</v>
      </c>
      <c r="E65" s="6">
        <f ca="1">IF($A65="","",IF(OFFSET(Nafnalisti!$A$3,MATCH('Einst staða'!$A65,Nafnalisti!$W$4:$W$430,0),3)="","",OFFSET(Nafnalisti!$A$3,MATCH('Einst staða'!$A65,Nafnalisti!$W$4:$W$430,0),3)))</f>
        <v>63</v>
      </c>
      <c r="F65" s="6">
        <f ca="1">IF($A65="","",IF(OFFSET(Nafnalisti!$A$3,MATCH('Einst staða'!$A65,Nafnalisti!$W$4:$W$430,0),4)="","",OFFSET(Nafnalisti!$A$3,MATCH('Einst staða'!$A65,Nafnalisti!$W$4:$W$430,0),4)))</f>
        <v>60</v>
      </c>
      <c r="G65" s="6">
        <f ca="1">IF($A65="","",IF(OFFSET(Nafnalisti!$A$3,MATCH('Einst staða'!$A65,Nafnalisti!$W$4:$W$430,0),5)="","",OFFSET(Nafnalisti!$A$3,MATCH('Einst staða'!$A65,Nafnalisti!$W$4:$W$430,0),5)))</f>
        <v>58</v>
      </c>
      <c r="H65" s="6">
        <f ca="1">IF($A65="","",IF(OFFSET(Nafnalisti!$A$3,MATCH('Einst staða'!$A65,Nafnalisti!$W$4:$W$430,0),6)="","",OFFSET(Nafnalisti!$A$3,MATCH('Einst staða'!$A65,Nafnalisti!$W$4:$W$430,0),6)))</f>
        <v>65</v>
      </c>
      <c r="I65" s="6" t="str">
        <f ca="1">IF($A65="","",IF(OFFSET(Nafnalisti!$A$3,MATCH('Einst staða'!$A65,Nafnalisti!$W$4:$W$430,0),7)="","",OFFSET(Nafnalisti!$A$3,MATCH('Einst staða'!$A65,Nafnalisti!$W$4:$W$430,0),7)))</f>
        <v/>
      </c>
      <c r="J65" s="6" t="str">
        <f ca="1">IF($A65="","",IF(OFFSET(Nafnalisti!$A$3,MATCH('Einst staða'!$A65,Nafnalisti!$W$4:$W$430,0),8)="","",OFFSET(Nafnalisti!$A$3,MATCH('Einst staða'!$A65,Nafnalisti!$W$4:$W$430,0),8)))</f>
        <v/>
      </c>
      <c r="K65" s="6" t="str">
        <f ca="1">IF($A65="","",IF(OFFSET(Nafnalisti!$A$3,MATCH('Einst staða'!$A65,Nafnalisti!$W$4:$W$430,0),9)="","",OFFSET(Nafnalisti!$A$3,MATCH('Einst staða'!$A65,Nafnalisti!$W$4:$W$430,0),9)))</f>
        <v/>
      </c>
      <c r="L65" s="6" t="str">
        <f ca="1">IF($A65="","",IF(OFFSET(Nafnalisti!$A$3,MATCH('Einst staða'!$A65,Nafnalisti!$W$4:$W$430,0),10)="","",OFFSET(Nafnalisti!$A$3,MATCH('Einst staða'!$A65,Nafnalisti!$W$4:$W$430,0),10)))</f>
        <v/>
      </c>
      <c r="O65" s="60"/>
      <c r="S65" s="60"/>
      <c r="T65" s="60"/>
      <c r="U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</row>
    <row r="66" spans="1:34" ht="18" customHeight="1" x14ac:dyDescent="0.3">
      <c r="A66" s="4">
        <f>IF(COUNT($A$4:A65)+1&gt;Nafnalisti!$Z$4,"",A65+1)</f>
        <v>63</v>
      </c>
      <c r="B66" t="str">
        <f ca="1">IF($A66="","",OFFSET(Nafnalisti!$A$3,MATCH('Einst staða'!$A66,Nafnalisti!$W$4:$W$430,0),1))</f>
        <v>Sigurður Olsen</v>
      </c>
      <c r="C66" s="64">
        <f ca="1">IF($A66="","",OFFSET(Nafnalisti!$A$3,MATCH('Einst staða'!$A66,Nafnalisti!$W$4:$W$430,0),0))</f>
        <v>42</v>
      </c>
      <c r="D66" s="5">
        <f ca="1">IF($A66="","",OFFSET(Nafnalisti!$A$3,MATCH('Einst staða'!$A66,Nafnalisti!$W$4:$W$430,0),2))</f>
        <v>247</v>
      </c>
      <c r="E66" s="6">
        <f ca="1">IF($A66="","",IF(OFFSET(Nafnalisti!$A$3,MATCH('Einst staða'!$A66,Nafnalisti!$W$4:$W$430,0),3)="","",OFFSET(Nafnalisti!$A$3,MATCH('Einst staða'!$A66,Nafnalisti!$W$4:$W$430,0),3)))</f>
        <v>61</v>
      </c>
      <c r="F66" s="6">
        <f ca="1">IF($A66="","",IF(OFFSET(Nafnalisti!$A$3,MATCH('Einst staða'!$A66,Nafnalisti!$W$4:$W$430,0),4)="","",OFFSET(Nafnalisti!$A$3,MATCH('Einst staða'!$A66,Nafnalisti!$W$4:$W$430,0),4)))</f>
        <v>63</v>
      </c>
      <c r="G66" s="6">
        <f ca="1">IF($A66="","",IF(OFFSET(Nafnalisti!$A$3,MATCH('Einst staða'!$A66,Nafnalisti!$W$4:$W$430,0),5)="","",OFFSET(Nafnalisti!$A$3,MATCH('Einst staða'!$A66,Nafnalisti!$W$4:$W$430,0),5)))</f>
        <v>63</v>
      </c>
      <c r="H66" s="6">
        <f ca="1">IF($A66="","",IF(OFFSET(Nafnalisti!$A$3,MATCH('Einst staða'!$A66,Nafnalisti!$W$4:$W$430,0),6)="","",OFFSET(Nafnalisti!$A$3,MATCH('Einst staða'!$A66,Nafnalisti!$W$4:$W$430,0),6)))</f>
        <v>60</v>
      </c>
      <c r="I66" s="6" t="str">
        <f ca="1">IF($A66="","",IF(OFFSET(Nafnalisti!$A$3,MATCH('Einst staða'!$A66,Nafnalisti!$W$4:$W$430,0),7)="","",OFFSET(Nafnalisti!$A$3,MATCH('Einst staða'!$A66,Nafnalisti!$W$4:$W$430,0),7)))</f>
        <v/>
      </c>
      <c r="J66" s="6" t="str">
        <f ca="1">IF($A66="","",IF(OFFSET(Nafnalisti!$A$3,MATCH('Einst staða'!$A66,Nafnalisti!$W$4:$W$430,0),8)="","",OFFSET(Nafnalisti!$A$3,MATCH('Einst staða'!$A66,Nafnalisti!$W$4:$W$430,0),8)))</f>
        <v/>
      </c>
      <c r="K66" s="6" t="str">
        <f ca="1">IF($A66="","",IF(OFFSET(Nafnalisti!$A$3,MATCH('Einst staða'!$A66,Nafnalisti!$W$4:$W$430,0),9)="","",OFFSET(Nafnalisti!$A$3,MATCH('Einst staða'!$A66,Nafnalisti!$W$4:$W$430,0),9)))</f>
        <v/>
      </c>
      <c r="L66" s="6" t="str">
        <f ca="1">IF($A66="","",IF(OFFSET(Nafnalisti!$A$3,MATCH('Einst staða'!$A66,Nafnalisti!$W$4:$W$430,0),10)="","",OFFSET(Nafnalisti!$A$3,MATCH('Einst staða'!$A66,Nafnalisti!$W$4:$W$430,0),10)))</f>
        <v/>
      </c>
      <c r="O66" s="60"/>
      <c r="S66" s="60"/>
      <c r="T66" s="60"/>
      <c r="U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</row>
    <row r="67" spans="1:34" ht="18" customHeight="1" x14ac:dyDescent="0.3">
      <c r="A67" s="4">
        <f>IF(COUNT($A$4:A66)+1&gt;Nafnalisti!$Z$4,"",A66+1)</f>
        <v>64</v>
      </c>
      <c r="B67" t="str">
        <f ca="1">IF($A67="","",OFFSET(Nafnalisti!$A$3,MATCH('Einst staða'!$A67,Nafnalisti!$W$4:$W$430,0),1))</f>
        <v>Steinar Þórisson</v>
      </c>
      <c r="C67" s="64">
        <f ca="1">IF($A67="","",OFFSET(Nafnalisti!$A$3,MATCH('Einst staða'!$A67,Nafnalisti!$W$4:$W$430,0),0))</f>
        <v>11</v>
      </c>
      <c r="D67" s="5">
        <f ca="1">IF($A67="","",OFFSET(Nafnalisti!$A$3,MATCH('Einst staða'!$A67,Nafnalisti!$W$4:$W$430,0),2))</f>
        <v>247</v>
      </c>
      <c r="E67" s="6">
        <f ca="1">IF($A67="","",IF(OFFSET(Nafnalisti!$A$3,MATCH('Einst staða'!$A67,Nafnalisti!$W$4:$W$430,0),3)="","",OFFSET(Nafnalisti!$A$3,MATCH('Einst staða'!$A67,Nafnalisti!$W$4:$W$430,0),3)))</f>
        <v>65</v>
      </c>
      <c r="F67" s="6">
        <f ca="1">IF($A67="","",IF(OFFSET(Nafnalisti!$A$3,MATCH('Einst staða'!$A67,Nafnalisti!$W$4:$W$430,0),4)="","",OFFSET(Nafnalisti!$A$3,MATCH('Einst staða'!$A67,Nafnalisti!$W$4:$W$430,0),4)))</f>
        <v>60</v>
      </c>
      <c r="G67" s="6">
        <f ca="1">IF($A67="","",IF(OFFSET(Nafnalisti!$A$3,MATCH('Einst staða'!$A67,Nafnalisti!$W$4:$W$430,0),5)="","",OFFSET(Nafnalisti!$A$3,MATCH('Einst staða'!$A67,Nafnalisti!$W$4:$W$430,0),5)))</f>
        <v>60</v>
      </c>
      <c r="H67" s="6">
        <f ca="1">IF($A67="","",IF(OFFSET(Nafnalisti!$A$3,MATCH('Einst staða'!$A67,Nafnalisti!$W$4:$W$430,0),6)="","",OFFSET(Nafnalisti!$A$3,MATCH('Einst staða'!$A67,Nafnalisti!$W$4:$W$430,0),6)))</f>
        <v>62</v>
      </c>
      <c r="I67" s="6" t="str">
        <f ca="1">IF($A67="","",IF(OFFSET(Nafnalisti!$A$3,MATCH('Einst staða'!$A67,Nafnalisti!$W$4:$W$430,0),7)="","",OFFSET(Nafnalisti!$A$3,MATCH('Einst staða'!$A67,Nafnalisti!$W$4:$W$430,0),7)))</f>
        <v/>
      </c>
      <c r="J67" s="6" t="str">
        <f ca="1">IF($A67="","",IF(OFFSET(Nafnalisti!$A$3,MATCH('Einst staða'!$A67,Nafnalisti!$W$4:$W$430,0),8)="","",OFFSET(Nafnalisti!$A$3,MATCH('Einst staða'!$A67,Nafnalisti!$W$4:$W$430,0),8)))</f>
        <v/>
      </c>
      <c r="K67" s="6" t="str">
        <f ca="1">IF($A67="","",IF(OFFSET(Nafnalisti!$A$3,MATCH('Einst staða'!$A67,Nafnalisti!$W$4:$W$430,0),9)="","",OFFSET(Nafnalisti!$A$3,MATCH('Einst staða'!$A67,Nafnalisti!$W$4:$W$430,0),9)))</f>
        <v/>
      </c>
      <c r="L67" s="6" t="str">
        <f ca="1">IF($A67="","",IF(OFFSET(Nafnalisti!$A$3,MATCH('Einst staða'!$A67,Nafnalisti!$W$4:$W$430,0),10)="","",OFFSET(Nafnalisti!$A$3,MATCH('Einst staða'!$A67,Nafnalisti!$W$4:$W$430,0),10)))</f>
        <v/>
      </c>
      <c r="O67" s="60"/>
      <c r="S67" s="60"/>
      <c r="T67" s="60"/>
      <c r="U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</row>
    <row r="68" spans="1:34" ht="18" customHeight="1" x14ac:dyDescent="0.3">
      <c r="A68" s="4">
        <f>IF(COUNT($A$4:A67)+1&gt;Nafnalisti!$Z$4,"",A67+1)</f>
        <v>65</v>
      </c>
      <c r="B68" t="str">
        <f ca="1">IF($A68="","",OFFSET(Nafnalisti!$A$3,MATCH('Einst staða'!$A68,Nafnalisti!$W$4:$W$430,0),1))</f>
        <v>Jón Karl Ólafsson</v>
      </c>
      <c r="C68" s="64">
        <f ca="1">IF($A68="","",OFFSET(Nafnalisti!$A$3,MATCH('Einst staða'!$A68,Nafnalisti!$W$4:$W$430,0),0))</f>
        <v>45</v>
      </c>
      <c r="D68" s="5">
        <f ca="1">IF($A68="","",OFFSET(Nafnalisti!$A$3,MATCH('Einst staða'!$A68,Nafnalisti!$W$4:$W$430,0),2))</f>
        <v>248</v>
      </c>
      <c r="E68" s="6">
        <f ca="1">IF($A68="","",IF(OFFSET(Nafnalisti!$A$3,MATCH('Einst staða'!$A68,Nafnalisti!$W$4:$W$430,0),3)="","",OFFSET(Nafnalisti!$A$3,MATCH('Einst staða'!$A68,Nafnalisti!$W$4:$W$430,0),3)))</f>
        <v>62</v>
      </c>
      <c r="F68" s="6">
        <f ca="1">IF($A68="","",IF(OFFSET(Nafnalisti!$A$3,MATCH('Einst staða'!$A68,Nafnalisti!$W$4:$W$430,0),4)="","",OFFSET(Nafnalisti!$A$3,MATCH('Einst staða'!$A68,Nafnalisti!$W$4:$W$430,0),4)))</f>
        <v>60</v>
      </c>
      <c r="G68" s="6">
        <f ca="1">IF($A68="","",IF(OFFSET(Nafnalisti!$A$3,MATCH('Einst staða'!$A68,Nafnalisti!$W$4:$W$430,0),5)="","",OFFSET(Nafnalisti!$A$3,MATCH('Einst staða'!$A68,Nafnalisti!$W$4:$W$430,0),5)))</f>
        <v>64</v>
      </c>
      <c r="H68" s="6">
        <f ca="1">IF($A68="","",IF(OFFSET(Nafnalisti!$A$3,MATCH('Einst staða'!$A68,Nafnalisti!$W$4:$W$430,0),6)="","",OFFSET(Nafnalisti!$A$3,MATCH('Einst staða'!$A68,Nafnalisti!$W$4:$W$430,0),6)))</f>
        <v>62</v>
      </c>
      <c r="I68" s="6" t="str">
        <f ca="1">IF($A68="","",IF(OFFSET(Nafnalisti!$A$3,MATCH('Einst staða'!$A68,Nafnalisti!$W$4:$W$430,0),7)="","",OFFSET(Nafnalisti!$A$3,MATCH('Einst staða'!$A68,Nafnalisti!$W$4:$W$430,0),7)))</f>
        <v/>
      </c>
      <c r="J68" s="6" t="str">
        <f ca="1">IF($A68="","",IF(OFFSET(Nafnalisti!$A$3,MATCH('Einst staða'!$A68,Nafnalisti!$W$4:$W$430,0),8)="","",OFFSET(Nafnalisti!$A$3,MATCH('Einst staða'!$A68,Nafnalisti!$W$4:$W$430,0),8)))</f>
        <v/>
      </c>
      <c r="K68" s="6" t="str">
        <f ca="1">IF($A68="","",IF(OFFSET(Nafnalisti!$A$3,MATCH('Einst staða'!$A68,Nafnalisti!$W$4:$W$430,0),9)="","",OFFSET(Nafnalisti!$A$3,MATCH('Einst staða'!$A68,Nafnalisti!$W$4:$W$430,0),9)))</f>
        <v/>
      </c>
      <c r="L68" s="6" t="str">
        <f ca="1">IF($A68="","",IF(OFFSET(Nafnalisti!$A$3,MATCH('Einst staða'!$A68,Nafnalisti!$W$4:$W$430,0),10)="","",OFFSET(Nafnalisti!$A$3,MATCH('Einst staða'!$A68,Nafnalisti!$W$4:$W$430,0),10)))</f>
        <v/>
      </c>
      <c r="O68" s="60"/>
      <c r="S68" s="60"/>
      <c r="T68" s="60"/>
      <c r="U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</row>
    <row r="69" spans="1:34" ht="18" customHeight="1" x14ac:dyDescent="0.3">
      <c r="A69" s="4">
        <f>IF(COUNT($A$4:A68)+1&gt;Nafnalisti!$Z$4,"",A68+1)</f>
        <v>66</v>
      </c>
      <c r="B69" t="str">
        <f ca="1">IF($A69="","",OFFSET(Nafnalisti!$A$3,MATCH('Einst staða'!$A69,Nafnalisti!$W$4:$W$430,0),1))</f>
        <v>Þorsteinn Örn Finnbogason</v>
      </c>
      <c r="C69" s="64">
        <f ca="1">IF($A69="","",OFFSET(Nafnalisti!$A$3,MATCH('Einst staða'!$A69,Nafnalisti!$W$4:$W$430,0),0))</f>
        <v>16</v>
      </c>
      <c r="D69" s="5">
        <f ca="1">IF($A69="","",OFFSET(Nafnalisti!$A$3,MATCH('Einst staða'!$A69,Nafnalisti!$W$4:$W$430,0),2))</f>
        <v>249</v>
      </c>
      <c r="E69" s="6">
        <f ca="1">IF($A69="","",IF(OFFSET(Nafnalisti!$A$3,MATCH('Einst staða'!$A69,Nafnalisti!$W$4:$W$430,0),3)="","",OFFSET(Nafnalisti!$A$3,MATCH('Einst staða'!$A69,Nafnalisti!$W$4:$W$430,0),3)))</f>
        <v>62</v>
      </c>
      <c r="F69" s="6">
        <f ca="1">IF($A69="","",IF(OFFSET(Nafnalisti!$A$3,MATCH('Einst staða'!$A69,Nafnalisti!$W$4:$W$430,0),4)="","",OFFSET(Nafnalisti!$A$3,MATCH('Einst staða'!$A69,Nafnalisti!$W$4:$W$430,0),4)))</f>
        <v>63</v>
      </c>
      <c r="G69" s="6">
        <f ca="1">IF($A69="","",IF(OFFSET(Nafnalisti!$A$3,MATCH('Einst staða'!$A69,Nafnalisti!$W$4:$W$430,0),5)="","",OFFSET(Nafnalisti!$A$3,MATCH('Einst staða'!$A69,Nafnalisti!$W$4:$W$430,0),5)))</f>
        <v>62</v>
      </c>
      <c r="H69" s="6">
        <f ca="1">IF($A69="","",IF(OFFSET(Nafnalisti!$A$3,MATCH('Einst staða'!$A69,Nafnalisti!$W$4:$W$430,0),6)="","",OFFSET(Nafnalisti!$A$3,MATCH('Einst staða'!$A69,Nafnalisti!$W$4:$W$430,0),6)))</f>
        <v>62</v>
      </c>
      <c r="I69" s="6" t="str">
        <f ca="1">IF($A69="","",IF(OFFSET(Nafnalisti!$A$3,MATCH('Einst staða'!$A69,Nafnalisti!$W$4:$W$430,0),7)="","",OFFSET(Nafnalisti!$A$3,MATCH('Einst staða'!$A69,Nafnalisti!$W$4:$W$430,0),7)))</f>
        <v/>
      </c>
      <c r="J69" s="6" t="str">
        <f ca="1">IF($A69="","",IF(OFFSET(Nafnalisti!$A$3,MATCH('Einst staða'!$A69,Nafnalisti!$W$4:$W$430,0),8)="","",OFFSET(Nafnalisti!$A$3,MATCH('Einst staða'!$A69,Nafnalisti!$W$4:$W$430,0),8)))</f>
        <v/>
      </c>
      <c r="K69" s="6" t="str">
        <f ca="1">IF($A69="","",IF(OFFSET(Nafnalisti!$A$3,MATCH('Einst staða'!$A69,Nafnalisti!$W$4:$W$430,0),9)="","",OFFSET(Nafnalisti!$A$3,MATCH('Einst staða'!$A69,Nafnalisti!$W$4:$W$430,0),9)))</f>
        <v/>
      </c>
      <c r="L69" s="6" t="str">
        <f ca="1">IF($A69="","",IF(OFFSET(Nafnalisti!$A$3,MATCH('Einst staða'!$A69,Nafnalisti!$W$4:$W$430,0),10)="","",OFFSET(Nafnalisti!$A$3,MATCH('Einst staða'!$A69,Nafnalisti!$W$4:$W$430,0),10)))</f>
        <v/>
      </c>
      <c r="O69" s="60"/>
      <c r="S69" s="60"/>
      <c r="T69" s="60"/>
      <c r="U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</row>
    <row r="70" spans="1:34" ht="18" customHeight="1" x14ac:dyDescent="0.3">
      <c r="A70" s="4">
        <f>IF(COUNT($A$4:A69)+1&gt;Nafnalisti!$Z$4,"",A69+1)</f>
        <v>67</v>
      </c>
      <c r="B70" t="str">
        <f ca="1">IF($A70="","",OFFSET(Nafnalisti!$A$3,MATCH('Einst staða'!$A70,Nafnalisti!$W$4:$W$430,0),1))</f>
        <v>Emil Hilmarsson</v>
      </c>
      <c r="C70" s="64">
        <f ca="1">IF($A70="","",OFFSET(Nafnalisti!$A$3,MATCH('Einst staða'!$A70,Nafnalisti!$W$4:$W$430,0),0))</f>
        <v>23</v>
      </c>
      <c r="D70" s="5">
        <f ca="1">IF($A70="","",OFFSET(Nafnalisti!$A$3,MATCH('Einst staða'!$A70,Nafnalisti!$W$4:$W$430,0),2))</f>
        <v>249</v>
      </c>
      <c r="E70" s="6">
        <f ca="1">IF($A70="","",IF(OFFSET(Nafnalisti!$A$3,MATCH('Einst staða'!$A70,Nafnalisti!$W$4:$W$430,0),3)="","",OFFSET(Nafnalisti!$A$3,MATCH('Einst staða'!$A70,Nafnalisti!$W$4:$W$430,0),3)))</f>
        <v>61</v>
      </c>
      <c r="F70" s="6">
        <f ca="1">IF($A70="","",IF(OFFSET(Nafnalisti!$A$3,MATCH('Einst staða'!$A70,Nafnalisti!$W$4:$W$430,0),4)="","",OFFSET(Nafnalisti!$A$3,MATCH('Einst staða'!$A70,Nafnalisti!$W$4:$W$430,0),4)))</f>
        <v>63</v>
      </c>
      <c r="G70" s="6">
        <f ca="1">IF($A70="","",IF(OFFSET(Nafnalisti!$A$3,MATCH('Einst staða'!$A70,Nafnalisti!$W$4:$W$430,0),5)="","",OFFSET(Nafnalisti!$A$3,MATCH('Einst staða'!$A70,Nafnalisti!$W$4:$W$430,0),5)))</f>
        <v>62</v>
      </c>
      <c r="H70" s="6">
        <f ca="1">IF($A70="","",IF(OFFSET(Nafnalisti!$A$3,MATCH('Einst staða'!$A70,Nafnalisti!$W$4:$W$430,0),6)="","",OFFSET(Nafnalisti!$A$3,MATCH('Einst staða'!$A70,Nafnalisti!$W$4:$W$430,0),6)))</f>
        <v>63</v>
      </c>
      <c r="I70" s="6" t="str">
        <f ca="1">IF($A70="","",IF(OFFSET(Nafnalisti!$A$3,MATCH('Einst staða'!$A70,Nafnalisti!$W$4:$W$430,0),7)="","",OFFSET(Nafnalisti!$A$3,MATCH('Einst staða'!$A70,Nafnalisti!$W$4:$W$430,0),7)))</f>
        <v/>
      </c>
      <c r="J70" s="6" t="str">
        <f ca="1">IF($A70="","",IF(OFFSET(Nafnalisti!$A$3,MATCH('Einst staða'!$A70,Nafnalisti!$W$4:$W$430,0),8)="","",OFFSET(Nafnalisti!$A$3,MATCH('Einst staða'!$A70,Nafnalisti!$W$4:$W$430,0),8)))</f>
        <v/>
      </c>
      <c r="K70" s="6" t="str">
        <f ca="1">IF($A70="","",IF(OFFSET(Nafnalisti!$A$3,MATCH('Einst staða'!$A70,Nafnalisti!$W$4:$W$430,0),9)="","",OFFSET(Nafnalisti!$A$3,MATCH('Einst staða'!$A70,Nafnalisti!$W$4:$W$430,0),9)))</f>
        <v/>
      </c>
      <c r="L70" s="6" t="str">
        <f ca="1">IF($A70="","",IF(OFFSET(Nafnalisti!$A$3,MATCH('Einst staða'!$A70,Nafnalisti!$W$4:$W$430,0),10)="","",OFFSET(Nafnalisti!$A$3,MATCH('Einst staða'!$A70,Nafnalisti!$W$4:$W$430,0),10)))</f>
        <v/>
      </c>
      <c r="O70" s="60"/>
      <c r="S70" s="60"/>
      <c r="T70" s="60"/>
      <c r="U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</row>
    <row r="71" spans="1:34" ht="18" customHeight="1" x14ac:dyDescent="0.3">
      <c r="A71" s="4">
        <f>IF(COUNT($A$4:A70)+1&gt;Nafnalisti!$Z$4,"",A70+1)</f>
        <v>68</v>
      </c>
      <c r="B71" t="str">
        <f ca="1">IF($A71="","",OFFSET(Nafnalisti!$A$3,MATCH('Einst staða'!$A71,Nafnalisti!$W$4:$W$430,0),1))</f>
        <v>Daði Kolbeinsson</v>
      </c>
      <c r="C71" s="64">
        <f ca="1">IF($A71="","",OFFSET(Nafnalisti!$A$3,MATCH('Einst staða'!$A71,Nafnalisti!$W$4:$W$430,0),0))</f>
        <v>8</v>
      </c>
      <c r="D71" s="5">
        <f ca="1">IF($A71="","",OFFSET(Nafnalisti!$A$3,MATCH('Einst staða'!$A71,Nafnalisti!$W$4:$W$430,0),2))</f>
        <v>249</v>
      </c>
      <c r="E71" s="6">
        <f ca="1">IF($A71="","",IF(OFFSET(Nafnalisti!$A$3,MATCH('Einst staða'!$A71,Nafnalisti!$W$4:$W$430,0),3)="","",OFFSET(Nafnalisti!$A$3,MATCH('Einst staða'!$A71,Nafnalisti!$W$4:$W$430,0),3)))</f>
        <v>64</v>
      </c>
      <c r="F71" s="6">
        <f ca="1">IF($A71="","",IF(OFFSET(Nafnalisti!$A$3,MATCH('Einst staða'!$A71,Nafnalisti!$W$4:$W$430,0),4)="","",OFFSET(Nafnalisti!$A$3,MATCH('Einst staða'!$A71,Nafnalisti!$W$4:$W$430,0),4)))</f>
        <v>62</v>
      </c>
      <c r="G71" s="6">
        <f ca="1">IF($A71="","",IF(OFFSET(Nafnalisti!$A$3,MATCH('Einst staða'!$A71,Nafnalisti!$W$4:$W$430,0),5)="","",OFFSET(Nafnalisti!$A$3,MATCH('Einst staða'!$A71,Nafnalisti!$W$4:$W$430,0),5)))</f>
        <v>62</v>
      </c>
      <c r="H71" s="6">
        <f ca="1">IF($A71="","",IF(OFFSET(Nafnalisti!$A$3,MATCH('Einst staða'!$A71,Nafnalisti!$W$4:$W$430,0),6)="","",OFFSET(Nafnalisti!$A$3,MATCH('Einst staða'!$A71,Nafnalisti!$W$4:$W$430,0),6)))</f>
        <v>61</v>
      </c>
      <c r="I71" s="6" t="str">
        <f ca="1">IF($A71="","",IF(OFFSET(Nafnalisti!$A$3,MATCH('Einst staða'!$A71,Nafnalisti!$W$4:$W$430,0),7)="","",OFFSET(Nafnalisti!$A$3,MATCH('Einst staða'!$A71,Nafnalisti!$W$4:$W$430,0),7)))</f>
        <v/>
      </c>
      <c r="J71" s="6" t="str">
        <f ca="1">IF($A71="","",IF(OFFSET(Nafnalisti!$A$3,MATCH('Einst staða'!$A71,Nafnalisti!$W$4:$W$430,0),8)="","",OFFSET(Nafnalisti!$A$3,MATCH('Einst staða'!$A71,Nafnalisti!$W$4:$W$430,0),8)))</f>
        <v/>
      </c>
      <c r="K71" s="6" t="str">
        <f ca="1">IF($A71="","",IF(OFFSET(Nafnalisti!$A$3,MATCH('Einst staða'!$A71,Nafnalisti!$W$4:$W$430,0),9)="","",OFFSET(Nafnalisti!$A$3,MATCH('Einst staða'!$A71,Nafnalisti!$W$4:$W$430,0),9)))</f>
        <v/>
      </c>
      <c r="L71" s="6" t="str">
        <f ca="1">IF($A71="","",IF(OFFSET(Nafnalisti!$A$3,MATCH('Einst staða'!$A71,Nafnalisti!$W$4:$W$430,0),10)="","",OFFSET(Nafnalisti!$A$3,MATCH('Einst staða'!$A71,Nafnalisti!$W$4:$W$430,0),10)))</f>
        <v/>
      </c>
      <c r="O71" s="60"/>
      <c r="S71" s="60"/>
      <c r="T71" s="60"/>
      <c r="U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</row>
    <row r="72" spans="1:34" ht="18" customHeight="1" x14ac:dyDescent="0.3">
      <c r="A72" s="4">
        <f>IF(COUNT($A$4:A71)+1&gt;Nafnalisti!$Z$4,"",A71+1)</f>
        <v>69</v>
      </c>
      <c r="B72" t="str">
        <f ca="1">IF($A72="","",OFFSET(Nafnalisti!$A$3,MATCH('Einst staða'!$A72,Nafnalisti!$W$4:$W$430,0),1))</f>
        <v>Sigurjón Einarsson</v>
      </c>
      <c r="C72" s="64">
        <f ca="1">IF($A72="","",OFFSET(Nafnalisti!$A$3,MATCH('Einst staða'!$A72,Nafnalisti!$W$4:$W$430,0),0))</f>
        <v>33</v>
      </c>
      <c r="D72" s="5">
        <f ca="1">IF($A72="","",OFFSET(Nafnalisti!$A$3,MATCH('Einst staða'!$A72,Nafnalisti!$W$4:$W$430,0),2))</f>
        <v>249</v>
      </c>
      <c r="E72" s="6">
        <f ca="1">IF($A72="","",IF(OFFSET(Nafnalisti!$A$3,MATCH('Einst staða'!$A72,Nafnalisti!$W$4:$W$430,0),3)="","",OFFSET(Nafnalisti!$A$3,MATCH('Einst staða'!$A72,Nafnalisti!$W$4:$W$430,0),3)))</f>
        <v>63</v>
      </c>
      <c r="F72" s="6">
        <f ca="1">IF($A72="","",IF(OFFSET(Nafnalisti!$A$3,MATCH('Einst staða'!$A72,Nafnalisti!$W$4:$W$430,0),4)="","",OFFSET(Nafnalisti!$A$3,MATCH('Einst staða'!$A72,Nafnalisti!$W$4:$W$430,0),4)))</f>
        <v>62</v>
      </c>
      <c r="G72" s="6">
        <f ca="1">IF($A72="","",IF(OFFSET(Nafnalisti!$A$3,MATCH('Einst staða'!$A72,Nafnalisti!$W$4:$W$430,0),5)="","",OFFSET(Nafnalisti!$A$3,MATCH('Einst staða'!$A72,Nafnalisti!$W$4:$W$430,0),5)))</f>
        <v>60</v>
      </c>
      <c r="H72" s="6">
        <f ca="1">IF($A72="","",IF(OFFSET(Nafnalisti!$A$3,MATCH('Einst staða'!$A72,Nafnalisti!$W$4:$W$430,0),6)="","",OFFSET(Nafnalisti!$A$3,MATCH('Einst staða'!$A72,Nafnalisti!$W$4:$W$430,0),6)))</f>
        <v>64</v>
      </c>
      <c r="I72" s="6" t="str">
        <f ca="1">IF($A72="","",IF(OFFSET(Nafnalisti!$A$3,MATCH('Einst staða'!$A72,Nafnalisti!$W$4:$W$430,0),7)="","",OFFSET(Nafnalisti!$A$3,MATCH('Einst staða'!$A72,Nafnalisti!$W$4:$W$430,0),7)))</f>
        <v/>
      </c>
      <c r="J72" s="6" t="str">
        <f ca="1">IF($A72="","",IF(OFFSET(Nafnalisti!$A$3,MATCH('Einst staða'!$A72,Nafnalisti!$W$4:$W$430,0),8)="","",OFFSET(Nafnalisti!$A$3,MATCH('Einst staða'!$A72,Nafnalisti!$W$4:$W$430,0),8)))</f>
        <v/>
      </c>
      <c r="K72" s="6" t="str">
        <f ca="1">IF($A72="","",IF(OFFSET(Nafnalisti!$A$3,MATCH('Einst staða'!$A72,Nafnalisti!$W$4:$W$430,0),9)="","",OFFSET(Nafnalisti!$A$3,MATCH('Einst staða'!$A72,Nafnalisti!$W$4:$W$430,0),9)))</f>
        <v/>
      </c>
      <c r="L72" s="6" t="str">
        <f ca="1">IF($A72="","",IF(OFFSET(Nafnalisti!$A$3,MATCH('Einst staða'!$A72,Nafnalisti!$W$4:$W$430,0),10)="","",OFFSET(Nafnalisti!$A$3,MATCH('Einst staða'!$A72,Nafnalisti!$W$4:$W$430,0),10)))</f>
        <v/>
      </c>
      <c r="O72" s="60"/>
      <c r="S72" s="60"/>
      <c r="T72" s="60"/>
      <c r="U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</row>
    <row r="73" spans="1:34" ht="18" customHeight="1" x14ac:dyDescent="0.3">
      <c r="A73" s="4">
        <f>IF(COUNT($A$4:A72)+1&gt;Nafnalisti!$Z$4,"",A72+1)</f>
        <v>70</v>
      </c>
      <c r="B73" t="str">
        <f ca="1">IF($A73="","",OFFSET(Nafnalisti!$A$3,MATCH('Einst staða'!$A73,Nafnalisti!$W$4:$W$430,0),1))</f>
        <v>Guðmundur B. Ingason</v>
      </c>
      <c r="C73" s="64">
        <f ca="1">IF($A73="","",OFFSET(Nafnalisti!$A$3,MATCH('Einst staða'!$A73,Nafnalisti!$W$4:$W$430,0),0))</f>
        <v>45</v>
      </c>
      <c r="D73" s="5">
        <f ca="1">IF($A73="","",OFFSET(Nafnalisti!$A$3,MATCH('Einst staða'!$A73,Nafnalisti!$W$4:$W$430,0),2))</f>
        <v>250</v>
      </c>
      <c r="E73" s="6">
        <f ca="1">IF($A73="","",IF(OFFSET(Nafnalisti!$A$3,MATCH('Einst staða'!$A73,Nafnalisti!$W$4:$W$430,0),3)="","",OFFSET(Nafnalisti!$A$3,MATCH('Einst staða'!$A73,Nafnalisti!$W$4:$W$430,0),3)))</f>
        <v>59</v>
      </c>
      <c r="F73" s="6">
        <f ca="1">IF($A73="","",IF(OFFSET(Nafnalisti!$A$3,MATCH('Einst staða'!$A73,Nafnalisti!$W$4:$W$430,0),4)="","",OFFSET(Nafnalisti!$A$3,MATCH('Einst staða'!$A73,Nafnalisti!$W$4:$W$430,0),4)))</f>
        <v>67</v>
      </c>
      <c r="G73" s="6">
        <f ca="1">IF($A73="","",IF(OFFSET(Nafnalisti!$A$3,MATCH('Einst staða'!$A73,Nafnalisti!$W$4:$W$430,0),5)="","",OFFSET(Nafnalisti!$A$3,MATCH('Einst staða'!$A73,Nafnalisti!$W$4:$W$430,0),5)))</f>
        <v>63</v>
      </c>
      <c r="H73" s="6">
        <f ca="1">IF($A73="","",IF(OFFSET(Nafnalisti!$A$3,MATCH('Einst staða'!$A73,Nafnalisti!$W$4:$W$430,0),6)="","",OFFSET(Nafnalisti!$A$3,MATCH('Einst staða'!$A73,Nafnalisti!$W$4:$W$430,0),6)))</f>
        <v>61</v>
      </c>
      <c r="I73" s="6" t="str">
        <f ca="1">IF($A73="","",IF(OFFSET(Nafnalisti!$A$3,MATCH('Einst staða'!$A73,Nafnalisti!$W$4:$W$430,0),7)="","",OFFSET(Nafnalisti!$A$3,MATCH('Einst staða'!$A73,Nafnalisti!$W$4:$W$430,0),7)))</f>
        <v/>
      </c>
      <c r="J73" s="6" t="str">
        <f ca="1">IF($A73="","",IF(OFFSET(Nafnalisti!$A$3,MATCH('Einst staða'!$A73,Nafnalisti!$W$4:$W$430,0),8)="","",OFFSET(Nafnalisti!$A$3,MATCH('Einst staða'!$A73,Nafnalisti!$W$4:$W$430,0),8)))</f>
        <v/>
      </c>
      <c r="K73" s="6" t="str">
        <f ca="1">IF($A73="","",IF(OFFSET(Nafnalisti!$A$3,MATCH('Einst staða'!$A73,Nafnalisti!$W$4:$W$430,0),9)="","",OFFSET(Nafnalisti!$A$3,MATCH('Einst staða'!$A73,Nafnalisti!$W$4:$W$430,0),9)))</f>
        <v/>
      </c>
      <c r="L73" s="6" t="str">
        <f ca="1">IF($A73="","",IF(OFFSET(Nafnalisti!$A$3,MATCH('Einst staða'!$A73,Nafnalisti!$W$4:$W$430,0),10)="","",OFFSET(Nafnalisti!$A$3,MATCH('Einst staða'!$A73,Nafnalisti!$W$4:$W$430,0),10)))</f>
        <v/>
      </c>
      <c r="O73" s="60"/>
      <c r="S73" s="60"/>
      <c r="T73" s="60"/>
      <c r="U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</row>
    <row r="74" spans="1:34" ht="18" customHeight="1" x14ac:dyDescent="0.3">
      <c r="A74" s="4">
        <f>IF(COUNT($A$4:A73)+1&gt;Nafnalisti!$Z$4,"",A73+1)</f>
        <v>71</v>
      </c>
      <c r="B74" t="str">
        <f ca="1">IF($A74="","",OFFSET(Nafnalisti!$A$3,MATCH('Einst staða'!$A74,Nafnalisti!$W$4:$W$430,0),1))</f>
        <v>Ásmundur Kristinsson</v>
      </c>
      <c r="C74" s="64">
        <f ca="1">IF($A74="","",OFFSET(Nafnalisti!$A$3,MATCH('Einst staða'!$A74,Nafnalisti!$W$4:$W$430,0),0))</f>
        <v>2</v>
      </c>
      <c r="D74" s="5">
        <f ca="1">IF($A74="","",OFFSET(Nafnalisti!$A$3,MATCH('Einst staða'!$A74,Nafnalisti!$W$4:$W$430,0),2))</f>
        <v>250</v>
      </c>
      <c r="E74" s="6">
        <f ca="1">IF($A74="","",IF(OFFSET(Nafnalisti!$A$3,MATCH('Einst staða'!$A74,Nafnalisti!$W$4:$W$430,0),3)="","",OFFSET(Nafnalisti!$A$3,MATCH('Einst staða'!$A74,Nafnalisti!$W$4:$W$430,0),3)))</f>
        <v>58</v>
      </c>
      <c r="F74" s="6">
        <f ca="1">IF($A74="","",IF(OFFSET(Nafnalisti!$A$3,MATCH('Einst staða'!$A74,Nafnalisti!$W$4:$W$430,0),4)="","",OFFSET(Nafnalisti!$A$3,MATCH('Einst staða'!$A74,Nafnalisti!$W$4:$W$430,0),4)))</f>
        <v>67</v>
      </c>
      <c r="G74" s="6">
        <f ca="1">IF($A74="","",IF(OFFSET(Nafnalisti!$A$3,MATCH('Einst staða'!$A74,Nafnalisti!$W$4:$W$430,0),5)="","",OFFSET(Nafnalisti!$A$3,MATCH('Einst staða'!$A74,Nafnalisti!$W$4:$W$430,0),5)))</f>
        <v>63</v>
      </c>
      <c r="H74" s="6">
        <f ca="1">IF($A74="","",IF(OFFSET(Nafnalisti!$A$3,MATCH('Einst staða'!$A74,Nafnalisti!$W$4:$W$430,0),6)="","",OFFSET(Nafnalisti!$A$3,MATCH('Einst staða'!$A74,Nafnalisti!$W$4:$W$430,0),6)))</f>
        <v>62</v>
      </c>
      <c r="I74" s="6" t="str">
        <f ca="1">IF($A74="","",IF(OFFSET(Nafnalisti!$A$3,MATCH('Einst staða'!$A74,Nafnalisti!$W$4:$W$430,0),7)="","",OFFSET(Nafnalisti!$A$3,MATCH('Einst staða'!$A74,Nafnalisti!$W$4:$W$430,0),7)))</f>
        <v/>
      </c>
      <c r="J74" s="6" t="str">
        <f ca="1">IF($A74="","",IF(OFFSET(Nafnalisti!$A$3,MATCH('Einst staða'!$A74,Nafnalisti!$W$4:$W$430,0),8)="","",OFFSET(Nafnalisti!$A$3,MATCH('Einst staða'!$A74,Nafnalisti!$W$4:$W$430,0),8)))</f>
        <v/>
      </c>
      <c r="K74" s="6" t="str">
        <f ca="1">IF($A74="","",IF(OFFSET(Nafnalisti!$A$3,MATCH('Einst staða'!$A74,Nafnalisti!$W$4:$W$430,0),9)="","",OFFSET(Nafnalisti!$A$3,MATCH('Einst staða'!$A74,Nafnalisti!$W$4:$W$430,0),9)))</f>
        <v/>
      </c>
      <c r="L74" s="6" t="str">
        <f ca="1">IF($A74="","",IF(OFFSET(Nafnalisti!$A$3,MATCH('Einst staða'!$A74,Nafnalisti!$W$4:$W$430,0),10)="","",OFFSET(Nafnalisti!$A$3,MATCH('Einst staða'!$A74,Nafnalisti!$W$4:$W$430,0),10)))</f>
        <v/>
      </c>
      <c r="O74" s="60"/>
      <c r="S74" s="60"/>
      <c r="T74" s="60"/>
      <c r="U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</row>
    <row r="75" spans="1:34" ht="18" customHeight="1" x14ac:dyDescent="0.3">
      <c r="A75" s="4">
        <f>IF(COUNT($A$4:A74)+1&gt;Nafnalisti!$Z$4,"",A74+1)</f>
        <v>72</v>
      </c>
      <c r="B75" t="str">
        <f ca="1">IF($A75="","",OFFSET(Nafnalisti!$A$3,MATCH('Einst staða'!$A75,Nafnalisti!$W$4:$W$430,0),1))</f>
        <v>Magnús Ólafsson</v>
      </c>
      <c r="C75" s="64">
        <f ca="1">IF($A75="","",OFFSET(Nafnalisti!$A$3,MATCH('Einst staða'!$A75,Nafnalisti!$W$4:$W$430,0),0))</f>
        <v>24</v>
      </c>
      <c r="D75" s="5">
        <f ca="1">IF($A75="","",OFFSET(Nafnalisti!$A$3,MATCH('Einst staða'!$A75,Nafnalisti!$W$4:$W$430,0),2))</f>
        <v>250</v>
      </c>
      <c r="E75" s="6">
        <f ca="1">IF($A75="","",IF(OFFSET(Nafnalisti!$A$3,MATCH('Einst staða'!$A75,Nafnalisti!$W$4:$W$430,0),3)="","",OFFSET(Nafnalisti!$A$3,MATCH('Einst staða'!$A75,Nafnalisti!$W$4:$W$430,0),3)))</f>
        <v>64</v>
      </c>
      <c r="F75" s="6">
        <f ca="1">IF($A75="","",IF(OFFSET(Nafnalisti!$A$3,MATCH('Einst staða'!$A75,Nafnalisti!$W$4:$W$430,0),4)="","",OFFSET(Nafnalisti!$A$3,MATCH('Einst staða'!$A75,Nafnalisti!$W$4:$W$430,0),4)))</f>
        <v>62</v>
      </c>
      <c r="G75" s="6">
        <f ca="1">IF($A75="","",IF(OFFSET(Nafnalisti!$A$3,MATCH('Einst staða'!$A75,Nafnalisti!$W$4:$W$430,0),5)="","",OFFSET(Nafnalisti!$A$3,MATCH('Einst staða'!$A75,Nafnalisti!$W$4:$W$430,0),5)))</f>
        <v>63</v>
      </c>
      <c r="H75" s="6">
        <f ca="1">IF($A75="","",IF(OFFSET(Nafnalisti!$A$3,MATCH('Einst staða'!$A75,Nafnalisti!$W$4:$W$430,0),6)="","",OFFSET(Nafnalisti!$A$3,MATCH('Einst staða'!$A75,Nafnalisti!$W$4:$W$430,0),6)))</f>
        <v>61</v>
      </c>
      <c r="I75" s="6" t="str">
        <f ca="1">IF($A75="","",IF(OFFSET(Nafnalisti!$A$3,MATCH('Einst staða'!$A75,Nafnalisti!$W$4:$W$430,0),7)="","",OFFSET(Nafnalisti!$A$3,MATCH('Einst staða'!$A75,Nafnalisti!$W$4:$W$430,0),7)))</f>
        <v/>
      </c>
      <c r="J75" s="6" t="str">
        <f ca="1">IF($A75="","",IF(OFFSET(Nafnalisti!$A$3,MATCH('Einst staða'!$A75,Nafnalisti!$W$4:$W$430,0),8)="","",OFFSET(Nafnalisti!$A$3,MATCH('Einst staða'!$A75,Nafnalisti!$W$4:$W$430,0),8)))</f>
        <v/>
      </c>
      <c r="K75" s="6" t="str">
        <f ca="1">IF($A75="","",IF(OFFSET(Nafnalisti!$A$3,MATCH('Einst staða'!$A75,Nafnalisti!$W$4:$W$430,0),9)="","",OFFSET(Nafnalisti!$A$3,MATCH('Einst staða'!$A75,Nafnalisti!$W$4:$W$430,0),9)))</f>
        <v/>
      </c>
      <c r="L75" s="6" t="str">
        <f ca="1">IF($A75="","",IF(OFFSET(Nafnalisti!$A$3,MATCH('Einst staða'!$A75,Nafnalisti!$W$4:$W$430,0),10)="","",OFFSET(Nafnalisti!$A$3,MATCH('Einst staða'!$A75,Nafnalisti!$W$4:$W$430,0),10)))</f>
        <v/>
      </c>
      <c r="O75" s="60"/>
      <c r="S75" s="60"/>
      <c r="T75" s="60"/>
      <c r="U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</row>
    <row r="76" spans="1:34" ht="18" customHeight="1" x14ac:dyDescent="0.3">
      <c r="A76" s="4">
        <f>IF(COUNT($A$4:A75)+1&gt;Nafnalisti!$Z$4,"",A75+1)</f>
        <v>73</v>
      </c>
      <c r="B76" t="str">
        <f ca="1">IF($A76="","",OFFSET(Nafnalisti!$A$3,MATCH('Einst staða'!$A76,Nafnalisti!$W$4:$W$430,0),1))</f>
        <v>Svanur Ingimundarson</v>
      </c>
      <c r="C76" s="64">
        <f ca="1">IF($A76="","",OFFSET(Nafnalisti!$A$3,MATCH('Einst staða'!$A76,Nafnalisti!$W$4:$W$430,0),0))</f>
        <v>40</v>
      </c>
      <c r="D76" s="5">
        <f ca="1">IF($A76="","",OFFSET(Nafnalisti!$A$3,MATCH('Einst staða'!$A76,Nafnalisti!$W$4:$W$430,0),2))</f>
        <v>251</v>
      </c>
      <c r="E76" s="6">
        <f ca="1">IF($A76="","",IF(OFFSET(Nafnalisti!$A$3,MATCH('Einst staða'!$A76,Nafnalisti!$W$4:$W$430,0),3)="","",OFFSET(Nafnalisti!$A$3,MATCH('Einst staða'!$A76,Nafnalisti!$W$4:$W$430,0),3)))</f>
        <v>62</v>
      </c>
      <c r="F76" s="6">
        <f ca="1">IF($A76="","",IF(OFFSET(Nafnalisti!$A$3,MATCH('Einst staða'!$A76,Nafnalisti!$W$4:$W$430,0),4)="","",OFFSET(Nafnalisti!$A$3,MATCH('Einst staða'!$A76,Nafnalisti!$W$4:$W$430,0),4)))</f>
        <v>58</v>
      </c>
      <c r="G76" s="6">
        <f ca="1">IF($A76="","",IF(OFFSET(Nafnalisti!$A$3,MATCH('Einst staða'!$A76,Nafnalisti!$W$4:$W$430,0),5)="","",OFFSET(Nafnalisti!$A$3,MATCH('Einst staða'!$A76,Nafnalisti!$W$4:$W$430,0),5)))</f>
        <v>64</v>
      </c>
      <c r="H76" s="6">
        <f ca="1">IF($A76="","",IF(OFFSET(Nafnalisti!$A$3,MATCH('Einst staða'!$A76,Nafnalisti!$W$4:$W$430,0),6)="","",OFFSET(Nafnalisti!$A$3,MATCH('Einst staða'!$A76,Nafnalisti!$W$4:$W$430,0),6)))</f>
        <v>67</v>
      </c>
      <c r="I76" s="6" t="str">
        <f ca="1">IF($A76="","",IF(OFFSET(Nafnalisti!$A$3,MATCH('Einst staða'!$A76,Nafnalisti!$W$4:$W$430,0),7)="","",OFFSET(Nafnalisti!$A$3,MATCH('Einst staða'!$A76,Nafnalisti!$W$4:$W$430,0),7)))</f>
        <v/>
      </c>
      <c r="J76" s="6" t="str">
        <f ca="1">IF($A76="","",IF(OFFSET(Nafnalisti!$A$3,MATCH('Einst staða'!$A76,Nafnalisti!$W$4:$W$430,0),8)="","",OFFSET(Nafnalisti!$A$3,MATCH('Einst staða'!$A76,Nafnalisti!$W$4:$W$430,0),8)))</f>
        <v/>
      </c>
      <c r="K76" s="6" t="str">
        <f ca="1">IF($A76="","",IF(OFFSET(Nafnalisti!$A$3,MATCH('Einst staða'!$A76,Nafnalisti!$W$4:$W$430,0),9)="","",OFFSET(Nafnalisti!$A$3,MATCH('Einst staða'!$A76,Nafnalisti!$W$4:$W$430,0),9)))</f>
        <v/>
      </c>
      <c r="L76" s="6" t="str">
        <f ca="1">IF($A76="","",IF(OFFSET(Nafnalisti!$A$3,MATCH('Einst staða'!$A76,Nafnalisti!$W$4:$W$430,0),10)="","",OFFSET(Nafnalisti!$A$3,MATCH('Einst staða'!$A76,Nafnalisti!$W$4:$W$430,0),10)))</f>
        <v/>
      </c>
      <c r="O76" s="60"/>
      <c r="S76" s="60"/>
      <c r="T76" s="60"/>
      <c r="U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</row>
    <row r="77" spans="1:34" ht="18" customHeight="1" x14ac:dyDescent="0.3">
      <c r="A77" s="4">
        <f>IF(COUNT($A$4:A76)+1&gt;Nafnalisti!$Z$4,"",A76+1)</f>
        <v>74</v>
      </c>
      <c r="B77" t="str">
        <f ca="1">IF($A77="","",OFFSET(Nafnalisti!$A$3,MATCH('Einst staða'!$A77,Nafnalisti!$W$4:$W$430,0),1))</f>
        <v>Björgvin Valdimarsson</v>
      </c>
      <c r="C77" s="64">
        <f ca="1">IF($A77="","",OFFSET(Nafnalisti!$A$3,MATCH('Einst staða'!$A77,Nafnalisti!$W$4:$W$430,0),0))</f>
        <v>47</v>
      </c>
      <c r="D77" s="5">
        <f ca="1">IF($A77="","",OFFSET(Nafnalisti!$A$3,MATCH('Einst staða'!$A77,Nafnalisti!$W$4:$W$430,0),2))</f>
        <v>251</v>
      </c>
      <c r="E77" s="6">
        <f ca="1">IF($A77="","",IF(OFFSET(Nafnalisti!$A$3,MATCH('Einst staða'!$A77,Nafnalisti!$W$4:$W$430,0),3)="","",OFFSET(Nafnalisti!$A$3,MATCH('Einst staða'!$A77,Nafnalisti!$W$4:$W$430,0),3)))</f>
        <v>64</v>
      </c>
      <c r="F77" s="6">
        <f ca="1">IF($A77="","",IF(OFFSET(Nafnalisti!$A$3,MATCH('Einst staða'!$A77,Nafnalisti!$W$4:$W$430,0),4)="","",OFFSET(Nafnalisti!$A$3,MATCH('Einst staða'!$A77,Nafnalisti!$W$4:$W$430,0),4)))</f>
        <v>70</v>
      </c>
      <c r="G77" s="6">
        <f ca="1">IF($A77="","",IF(OFFSET(Nafnalisti!$A$3,MATCH('Einst staða'!$A77,Nafnalisti!$W$4:$W$430,0),5)="","",OFFSET(Nafnalisti!$A$3,MATCH('Einst staða'!$A77,Nafnalisti!$W$4:$W$430,0),5)))</f>
        <v>61</v>
      </c>
      <c r="H77" s="6">
        <f ca="1">IF($A77="","",IF(OFFSET(Nafnalisti!$A$3,MATCH('Einst staða'!$A77,Nafnalisti!$W$4:$W$430,0),6)="","",OFFSET(Nafnalisti!$A$3,MATCH('Einst staða'!$A77,Nafnalisti!$W$4:$W$430,0),6)))</f>
        <v>56</v>
      </c>
      <c r="I77" s="6" t="str">
        <f ca="1">IF($A77="","",IF(OFFSET(Nafnalisti!$A$3,MATCH('Einst staða'!$A77,Nafnalisti!$W$4:$W$430,0),7)="","",OFFSET(Nafnalisti!$A$3,MATCH('Einst staða'!$A77,Nafnalisti!$W$4:$W$430,0),7)))</f>
        <v/>
      </c>
      <c r="J77" s="6" t="str">
        <f ca="1">IF($A77="","",IF(OFFSET(Nafnalisti!$A$3,MATCH('Einst staða'!$A77,Nafnalisti!$W$4:$W$430,0),8)="","",OFFSET(Nafnalisti!$A$3,MATCH('Einst staða'!$A77,Nafnalisti!$W$4:$W$430,0),8)))</f>
        <v/>
      </c>
      <c r="K77" s="6" t="str">
        <f ca="1">IF($A77="","",IF(OFFSET(Nafnalisti!$A$3,MATCH('Einst staða'!$A77,Nafnalisti!$W$4:$W$430,0),9)="","",OFFSET(Nafnalisti!$A$3,MATCH('Einst staða'!$A77,Nafnalisti!$W$4:$W$430,0),9)))</f>
        <v/>
      </c>
      <c r="L77" s="6" t="str">
        <f ca="1">IF($A77="","",IF(OFFSET(Nafnalisti!$A$3,MATCH('Einst staða'!$A77,Nafnalisti!$W$4:$W$430,0),10)="","",OFFSET(Nafnalisti!$A$3,MATCH('Einst staða'!$A77,Nafnalisti!$W$4:$W$430,0),10)))</f>
        <v/>
      </c>
      <c r="O77" s="60"/>
      <c r="S77" s="60"/>
      <c r="T77" s="60"/>
      <c r="U77" s="60"/>
      <c r="Y77" s="60"/>
      <c r="Z77" s="60"/>
      <c r="AA77" s="60"/>
      <c r="AB77" s="60"/>
      <c r="AC77" s="60"/>
      <c r="AD77" s="60"/>
      <c r="AE77" s="60"/>
      <c r="AF77" s="60"/>
      <c r="AG77" s="60"/>
      <c r="AH77" s="60"/>
    </row>
    <row r="78" spans="1:34" ht="18" customHeight="1" x14ac:dyDescent="0.3">
      <c r="A78" s="4">
        <f>IF(COUNT($A$4:A77)+1&gt;Nafnalisti!$Z$4,"",A77+1)</f>
        <v>75</v>
      </c>
      <c r="B78" t="str">
        <f ca="1">IF($A78="","",OFFSET(Nafnalisti!$A$3,MATCH('Einst staða'!$A78,Nafnalisti!$W$4:$W$430,0),1))</f>
        <v>Jón Þór Ólafsson</v>
      </c>
      <c r="C78" s="64">
        <f ca="1">IF($A78="","",OFFSET(Nafnalisti!$A$3,MATCH('Einst staða'!$A78,Nafnalisti!$W$4:$W$430,0),0))</f>
        <v>1</v>
      </c>
      <c r="D78" s="5">
        <f ca="1">IF($A78="","",OFFSET(Nafnalisti!$A$3,MATCH('Einst staða'!$A78,Nafnalisti!$W$4:$W$430,0),2))</f>
        <v>252</v>
      </c>
      <c r="E78" s="6">
        <f ca="1">IF($A78="","",IF(OFFSET(Nafnalisti!$A$3,MATCH('Einst staða'!$A78,Nafnalisti!$W$4:$W$430,0),3)="","",OFFSET(Nafnalisti!$A$3,MATCH('Einst staða'!$A78,Nafnalisti!$W$4:$W$430,0),3)))</f>
        <v>61</v>
      </c>
      <c r="F78" s="6">
        <f ca="1">IF($A78="","",IF(OFFSET(Nafnalisti!$A$3,MATCH('Einst staða'!$A78,Nafnalisti!$W$4:$W$430,0),4)="","",OFFSET(Nafnalisti!$A$3,MATCH('Einst staða'!$A78,Nafnalisti!$W$4:$W$430,0),4)))</f>
        <v>62</v>
      </c>
      <c r="G78" s="6">
        <f ca="1">IF($A78="","",IF(OFFSET(Nafnalisti!$A$3,MATCH('Einst staða'!$A78,Nafnalisti!$W$4:$W$430,0),5)="","",OFFSET(Nafnalisti!$A$3,MATCH('Einst staða'!$A78,Nafnalisti!$W$4:$W$430,0),5)))</f>
        <v>62</v>
      </c>
      <c r="H78" s="6">
        <f ca="1">IF($A78="","",IF(OFFSET(Nafnalisti!$A$3,MATCH('Einst staða'!$A78,Nafnalisti!$W$4:$W$430,0),6)="","",OFFSET(Nafnalisti!$A$3,MATCH('Einst staða'!$A78,Nafnalisti!$W$4:$W$430,0),6)))</f>
        <v>67</v>
      </c>
      <c r="I78" s="6" t="str">
        <f ca="1">IF($A78="","",IF(OFFSET(Nafnalisti!$A$3,MATCH('Einst staða'!$A78,Nafnalisti!$W$4:$W$430,0),7)="","",OFFSET(Nafnalisti!$A$3,MATCH('Einst staða'!$A78,Nafnalisti!$W$4:$W$430,0),7)))</f>
        <v/>
      </c>
      <c r="J78" s="6" t="str">
        <f ca="1">IF($A78="","",IF(OFFSET(Nafnalisti!$A$3,MATCH('Einst staða'!$A78,Nafnalisti!$W$4:$W$430,0),8)="","",OFFSET(Nafnalisti!$A$3,MATCH('Einst staða'!$A78,Nafnalisti!$W$4:$W$430,0),8)))</f>
        <v/>
      </c>
      <c r="K78" s="6" t="str">
        <f ca="1">IF($A78="","",IF(OFFSET(Nafnalisti!$A$3,MATCH('Einst staða'!$A78,Nafnalisti!$W$4:$W$430,0),9)="","",OFFSET(Nafnalisti!$A$3,MATCH('Einst staða'!$A78,Nafnalisti!$W$4:$W$430,0),9)))</f>
        <v/>
      </c>
      <c r="L78" s="6" t="str">
        <f ca="1">IF($A78="","",IF(OFFSET(Nafnalisti!$A$3,MATCH('Einst staða'!$A78,Nafnalisti!$W$4:$W$430,0),10)="","",OFFSET(Nafnalisti!$A$3,MATCH('Einst staða'!$A78,Nafnalisti!$W$4:$W$430,0),10)))</f>
        <v/>
      </c>
      <c r="O78" s="60"/>
      <c r="S78" s="60"/>
      <c r="T78" s="60"/>
      <c r="U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</row>
    <row r="79" spans="1:34" ht="18" customHeight="1" x14ac:dyDescent="0.3">
      <c r="A79" s="4">
        <f>IF(COUNT($A$4:A78)+1&gt;Nafnalisti!$Z$4,"",A78+1)</f>
        <v>76</v>
      </c>
      <c r="B79" t="str">
        <f ca="1">IF($A79="","",OFFSET(Nafnalisti!$A$3,MATCH('Einst staða'!$A79,Nafnalisti!$W$4:$W$430,0),1))</f>
        <v>Ásgeir Ingvason</v>
      </c>
      <c r="C79" s="64">
        <f ca="1">IF($A79="","",OFFSET(Nafnalisti!$A$3,MATCH('Einst staða'!$A79,Nafnalisti!$W$4:$W$430,0),0))</f>
        <v>3</v>
      </c>
      <c r="D79" s="5">
        <f ca="1">IF($A79="","",OFFSET(Nafnalisti!$A$3,MATCH('Einst staða'!$A79,Nafnalisti!$W$4:$W$430,0),2))</f>
        <v>252</v>
      </c>
      <c r="E79" s="6">
        <f ca="1">IF($A79="","",IF(OFFSET(Nafnalisti!$A$3,MATCH('Einst staða'!$A79,Nafnalisti!$W$4:$W$430,0),3)="","",OFFSET(Nafnalisti!$A$3,MATCH('Einst staða'!$A79,Nafnalisti!$W$4:$W$430,0),3)))</f>
        <v>57</v>
      </c>
      <c r="F79" s="6">
        <f ca="1">IF($A79="","",IF(OFFSET(Nafnalisti!$A$3,MATCH('Einst staða'!$A79,Nafnalisti!$W$4:$W$430,0),4)="","",OFFSET(Nafnalisti!$A$3,MATCH('Einst staða'!$A79,Nafnalisti!$W$4:$W$430,0),4)))</f>
        <v>67</v>
      </c>
      <c r="G79" s="6">
        <f ca="1">IF($A79="","",IF(OFFSET(Nafnalisti!$A$3,MATCH('Einst staða'!$A79,Nafnalisti!$W$4:$W$430,0),5)="","",OFFSET(Nafnalisti!$A$3,MATCH('Einst staða'!$A79,Nafnalisti!$W$4:$W$430,0),5)))</f>
        <v>62</v>
      </c>
      <c r="H79" s="6">
        <f ca="1">IF($A79="","",IF(OFFSET(Nafnalisti!$A$3,MATCH('Einst staða'!$A79,Nafnalisti!$W$4:$W$430,0),6)="","",OFFSET(Nafnalisti!$A$3,MATCH('Einst staða'!$A79,Nafnalisti!$W$4:$W$430,0),6)))</f>
        <v>66</v>
      </c>
      <c r="I79" s="6" t="str">
        <f ca="1">IF($A79="","",IF(OFFSET(Nafnalisti!$A$3,MATCH('Einst staða'!$A79,Nafnalisti!$W$4:$W$430,0),7)="","",OFFSET(Nafnalisti!$A$3,MATCH('Einst staða'!$A79,Nafnalisti!$W$4:$W$430,0),7)))</f>
        <v/>
      </c>
      <c r="J79" s="6" t="str">
        <f ca="1">IF($A79="","",IF(OFFSET(Nafnalisti!$A$3,MATCH('Einst staða'!$A79,Nafnalisti!$W$4:$W$430,0),8)="","",OFFSET(Nafnalisti!$A$3,MATCH('Einst staða'!$A79,Nafnalisti!$W$4:$W$430,0),8)))</f>
        <v/>
      </c>
      <c r="K79" s="6" t="str">
        <f ca="1">IF($A79="","",IF(OFFSET(Nafnalisti!$A$3,MATCH('Einst staða'!$A79,Nafnalisti!$W$4:$W$430,0),9)="","",OFFSET(Nafnalisti!$A$3,MATCH('Einst staða'!$A79,Nafnalisti!$W$4:$W$430,0),9)))</f>
        <v/>
      </c>
      <c r="L79" s="6" t="str">
        <f ca="1">IF($A79="","",IF(OFFSET(Nafnalisti!$A$3,MATCH('Einst staða'!$A79,Nafnalisti!$W$4:$W$430,0),10)="","",OFFSET(Nafnalisti!$A$3,MATCH('Einst staða'!$A79,Nafnalisti!$W$4:$W$430,0),10)))</f>
        <v/>
      </c>
      <c r="O79" s="60"/>
      <c r="S79" s="60"/>
      <c r="T79" s="60"/>
      <c r="U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</row>
    <row r="80" spans="1:34" ht="18" customHeight="1" x14ac:dyDescent="0.3">
      <c r="A80" s="4">
        <f>IF(COUNT($A$4:A79)+1&gt;Nafnalisti!$Z$4,"",A79+1)</f>
        <v>77</v>
      </c>
      <c r="B80" t="str">
        <f ca="1">IF($A80="","",OFFSET(Nafnalisti!$A$3,MATCH('Einst staða'!$A80,Nafnalisti!$W$4:$W$430,0),1))</f>
        <v>Gísli Bogason</v>
      </c>
      <c r="C80" s="64">
        <f ca="1">IF($A80="","",OFFSET(Nafnalisti!$A$3,MATCH('Einst staða'!$A80,Nafnalisti!$W$4:$W$430,0),0))</f>
        <v>21</v>
      </c>
      <c r="D80" s="5">
        <f ca="1">IF($A80="","",OFFSET(Nafnalisti!$A$3,MATCH('Einst staða'!$A80,Nafnalisti!$W$4:$W$430,0),2))</f>
        <v>252</v>
      </c>
      <c r="E80" s="6">
        <f ca="1">IF($A80="","",IF(OFFSET(Nafnalisti!$A$3,MATCH('Einst staða'!$A80,Nafnalisti!$W$4:$W$430,0),3)="","",OFFSET(Nafnalisti!$A$3,MATCH('Einst staða'!$A80,Nafnalisti!$W$4:$W$430,0),3)))</f>
        <v>64</v>
      </c>
      <c r="F80" s="6">
        <f ca="1">IF($A80="","",IF(OFFSET(Nafnalisti!$A$3,MATCH('Einst staða'!$A80,Nafnalisti!$W$4:$W$430,0),4)="","",OFFSET(Nafnalisti!$A$3,MATCH('Einst staða'!$A80,Nafnalisti!$W$4:$W$430,0),4)))</f>
        <v>60</v>
      </c>
      <c r="G80" s="6">
        <f ca="1">IF($A80="","",IF(OFFSET(Nafnalisti!$A$3,MATCH('Einst staða'!$A80,Nafnalisti!$W$4:$W$430,0),5)="","",OFFSET(Nafnalisti!$A$3,MATCH('Einst staða'!$A80,Nafnalisti!$W$4:$W$430,0),5)))</f>
        <v>66</v>
      </c>
      <c r="H80" s="6">
        <f ca="1">IF($A80="","",IF(OFFSET(Nafnalisti!$A$3,MATCH('Einst staða'!$A80,Nafnalisti!$W$4:$W$430,0),6)="","",OFFSET(Nafnalisti!$A$3,MATCH('Einst staða'!$A80,Nafnalisti!$W$4:$W$430,0),6)))</f>
        <v>62</v>
      </c>
      <c r="I80" s="6" t="str">
        <f ca="1">IF($A80="","",IF(OFFSET(Nafnalisti!$A$3,MATCH('Einst staða'!$A80,Nafnalisti!$W$4:$W$430,0),7)="","",OFFSET(Nafnalisti!$A$3,MATCH('Einst staða'!$A80,Nafnalisti!$W$4:$W$430,0),7)))</f>
        <v/>
      </c>
      <c r="J80" s="6" t="str">
        <f ca="1">IF($A80="","",IF(OFFSET(Nafnalisti!$A$3,MATCH('Einst staða'!$A80,Nafnalisti!$W$4:$W$430,0),8)="","",OFFSET(Nafnalisti!$A$3,MATCH('Einst staða'!$A80,Nafnalisti!$W$4:$W$430,0),8)))</f>
        <v/>
      </c>
      <c r="K80" s="6" t="str">
        <f ca="1">IF($A80="","",IF(OFFSET(Nafnalisti!$A$3,MATCH('Einst staða'!$A80,Nafnalisti!$W$4:$W$430,0),9)="","",OFFSET(Nafnalisti!$A$3,MATCH('Einst staða'!$A80,Nafnalisti!$W$4:$W$430,0),9)))</f>
        <v/>
      </c>
      <c r="L80" s="6" t="str">
        <f ca="1">IF($A80="","",IF(OFFSET(Nafnalisti!$A$3,MATCH('Einst staða'!$A80,Nafnalisti!$W$4:$W$430,0),10)="","",OFFSET(Nafnalisti!$A$3,MATCH('Einst staða'!$A80,Nafnalisti!$W$4:$W$430,0),10)))</f>
        <v/>
      </c>
      <c r="O80" s="60"/>
      <c r="S80" s="60"/>
      <c r="T80" s="60"/>
      <c r="U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</row>
    <row r="81" spans="1:34" ht="18" customHeight="1" x14ac:dyDescent="0.3">
      <c r="A81" s="4">
        <f>IF(COUNT($A$4:A80)+1&gt;Nafnalisti!$Z$4,"",A80+1)</f>
        <v>78</v>
      </c>
      <c r="B81" t="str">
        <f ca="1">IF($A81="","",OFFSET(Nafnalisti!$A$3,MATCH('Einst staða'!$A81,Nafnalisti!$W$4:$W$430,0),1))</f>
        <v>Walter Hjartarson</v>
      </c>
      <c r="C81" s="64">
        <f ca="1">IF($A81="","",OFFSET(Nafnalisti!$A$3,MATCH('Einst staða'!$A81,Nafnalisti!$W$4:$W$430,0),0))</f>
        <v>43</v>
      </c>
      <c r="D81" s="5">
        <f ca="1">IF($A81="","",OFFSET(Nafnalisti!$A$3,MATCH('Einst staða'!$A81,Nafnalisti!$W$4:$W$430,0),2))</f>
        <v>252</v>
      </c>
      <c r="E81" s="6">
        <f ca="1">IF($A81="","",IF(OFFSET(Nafnalisti!$A$3,MATCH('Einst staða'!$A81,Nafnalisti!$W$4:$W$430,0),3)="","",OFFSET(Nafnalisti!$A$3,MATCH('Einst staða'!$A81,Nafnalisti!$W$4:$W$430,0),3)))</f>
        <v>60</v>
      </c>
      <c r="F81" s="6">
        <f ca="1">IF($A81="","",IF(OFFSET(Nafnalisti!$A$3,MATCH('Einst staða'!$A81,Nafnalisti!$W$4:$W$430,0),4)="","",OFFSET(Nafnalisti!$A$3,MATCH('Einst staða'!$A81,Nafnalisti!$W$4:$W$430,0),4)))</f>
        <v>65</v>
      </c>
      <c r="G81" s="6">
        <f ca="1">IF($A81="","",IF(OFFSET(Nafnalisti!$A$3,MATCH('Einst staða'!$A81,Nafnalisti!$W$4:$W$430,0),5)="","",OFFSET(Nafnalisti!$A$3,MATCH('Einst staða'!$A81,Nafnalisti!$W$4:$W$430,0),5)))</f>
        <v>65</v>
      </c>
      <c r="H81" s="6">
        <f ca="1">IF($A81="","",IF(OFFSET(Nafnalisti!$A$3,MATCH('Einst staða'!$A81,Nafnalisti!$W$4:$W$430,0),6)="","",OFFSET(Nafnalisti!$A$3,MATCH('Einst staða'!$A81,Nafnalisti!$W$4:$W$430,0),6)))</f>
        <v>62</v>
      </c>
      <c r="I81" s="6" t="str">
        <f ca="1">IF($A81="","",IF(OFFSET(Nafnalisti!$A$3,MATCH('Einst staða'!$A81,Nafnalisti!$W$4:$W$430,0),7)="","",OFFSET(Nafnalisti!$A$3,MATCH('Einst staða'!$A81,Nafnalisti!$W$4:$W$430,0),7)))</f>
        <v/>
      </c>
      <c r="J81" s="6" t="str">
        <f ca="1">IF($A81="","",IF(OFFSET(Nafnalisti!$A$3,MATCH('Einst staða'!$A81,Nafnalisti!$W$4:$W$430,0),8)="","",OFFSET(Nafnalisti!$A$3,MATCH('Einst staða'!$A81,Nafnalisti!$W$4:$W$430,0),8)))</f>
        <v/>
      </c>
      <c r="K81" s="6" t="str">
        <f ca="1">IF($A81="","",IF(OFFSET(Nafnalisti!$A$3,MATCH('Einst staða'!$A81,Nafnalisti!$W$4:$W$430,0),9)="","",OFFSET(Nafnalisti!$A$3,MATCH('Einst staða'!$A81,Nafnalisti!$W$4:$W$430,0),9)))</f>
        <v/>
      </c>
      <c r="L81" s="6" t="str">
        <f ca="1">IF($A81="","",IF(OFFSET(Nafnalisti!$A$3,MATCH('Einst staða'!$A81,Nafnalisti!$W$4:$W$430,0),10)="","",OFFSET(Nafnalisti!$A$3,MATCH('Einst staða'!$A81,Nafnalisti!$W$4:$W$430,0),10)))</f>
        <v/>
      </c>
      <c r="O81" s="60"/>
      <c r="S81" s="60"/>
      <c r="T81" s="60"/>
      <c r="U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</row>
    <row r="82" spans="1:34" ht="18" customHeight="1" x14ac:dyDescent="0.3">
      <c r="A82" s="4">
        <f>IF(COUNT($A$4:A81)+1&gt;Nafnalisti!$Z$4,"",A81+1)</f>
        <v>79</v>
      </c>
      <c r="B82" t="str">
        <f ca="1">IF($A82="","",OFFSET(Nafnalisti!$A$3,MATCH('Einst staða'!$A82,Nafnalisti!$W$4:$W$430,0),1))</f>
        <v>Sigurdór Stefánsson</v>
      </c>
      <c r="C82" s="64">
        <f ca="1">IF($A82="","",OFFSET(Nafnalisti!$A$3,MATCH('Einst staða'!$A82,Nafnalisti!$W$4:$W$430,0),0))</f>
        <v>8</v>
      </c>
      <c r="D82" s="5">
        <f ca="1">IF($A82="","",OFFSET(Nafnalisti!$A$3,MATCH('Einst staða'!$A82,Nafnalisti!$W$4:$W$430,0),2))</f>
        <v>252</v>
      </c>
      <c r="E82" s="6">
        <f ca="1">IF($A82="","",IF(OFFSET(Nafnalisti!$A$3,MATCH('Einst staða'!$A82,Nafnalisti!$W$4:$W$430,0),3)="","",OFFSET(Nafnalisti!$A$3,MATCH('Einst staða'!$A82,Nafnalisti!$W$4:$W$430,0),3)))</f>
        <v>65</v>
      </c>
      <c r="F82" s="6">
        <f ca="1">IF($A82="","",IF(OFFSET(Nafnalisti!$A$3,MATCH('Einst staða'!$A82,Nafnalisti!$W$4:$W$430,0),4)="","",OFFSET(Nafnalisti!$A$3,MATCH('Einst staða'!$A82,Nafnalisti!$W$4:$W$430,0),4)))</f>
        <v>61</v>
      </c>
      <c r="G82" s="6">
        <f ca="1">IF($A82="","",IF(OFFSET(Nafnalisti!$A$3,MATCH('Einst staða'!$A82,Nafnalisti!$W$4:$W$430,0),5)="","",OFFSET(Nafnalisti!$A$3,MATCH('Einst staða'!$A82,Nafnalisti!$W$4:$W$430,0),5)))</f>
        <v>64</v>
      </c>
      <c r="H82" s="6">
        <f ca="1">IF($A82="","",IF(OFFSET(Nafnalisti!$A$3,MATCH('Einst staða'!$A82,Nafnalisti!$W$4:$W$430,0),6)="","",OFFSET(Nafnalisti!$A$3,MATCH('Einst staða'!$A82,Nafnalisti!$W$4:$W$430,0),6)))</f>
        <v>62</v>
      </c>
      <c r="I82" s="6" t="str">
        <f ca="1">IF($A82="","",IF(OFFSET(Nafnalisti!$A$3,MATCH('Einst staða'!$A82,Nafnalisti!$W$4:$W$430,0),7)="","",OFFSET(Nafnalisti!$A$3,MATCH('Einst staða'!$A82,Nafnalisti!$W$4:$W$430,0),7)))</f>
        <v/>
      </c>
      <c r="J82" s="6" t="str">
        <f ca="1">IF($A82="","",IF(OFFSET(Nafnalisti!$A$3,MATCH('Einst staða'!$A82,Nafnalisti!$W$4:$W$430,0),8)="","",OFFSET(Nafnalisti!$A$3,MATCH('Einst staða'!$A82,Nafnalisti!$W$4:$W$430,0),8)))</f>
        <v/>
      </c>
      <c r="K82" s="6" t="str">
        <f ca="1">IF($A82="","",IF(OFFSET(Nafnalisti!$A$3,MATCH('Einst staða'!$A82,Nafnalisti!$W$4:$W$430,0),9)="","",OFFSET(Nafnalisti!$A$3,MATCH('Einst staða'!$A82,Nafnalisti!$W$4:$W$430,0),9)))</f>
        <v/>
      </c>
      <c r="L82" s="6" t="str">
        <f ca="1">IF($A82="","",IF(OFFSET(Nafnalisti!$A$3,MATCH('Einst staða'!$A82,Nafnalisti!$W$4:$W$430,0),10)="","",OFFSET(Nafnalisti!$A$3,MATCH('Einst staða'!$A82,Nafnalisti!$W$4:$W$430,0),10)))</f>
        <v/>
      </c>
      <c r="O82" s="60"/>
      <c r="S82" s="60"/>
      <c r="T82" s="60"/>
      <c r="U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</row>
    <row r="83" spans="1:34" ht="18" customHeight="1" x14ac:dyDescent="0.3">
      <c r="A83" s="4">
        <f>IF(COUNT($A$4:A82)+1&gt;Nafnalisti!$Z$4,"",A82+1)</f>
        <v>80</v>
      </c>
      <c r="B83" t="str">
        <f ca="1">IF($A83="","",OFFSET(Nafnalisti!$A$3,MATCH('Einst staða'!$A83,Nafnalisti!$W$4:$W$430,0),1))</f>
        <v>Hilmar Jónsson</v>
      </c>
      <c r="C83" s="64">
        <f ca="1">IF($A83="","",OFFSET(Nafnalisti!$A$3,MATCH('Einst staða'!$A83,Nafnalisti!$W$4:$W$430,0),0))</f>
        <v>33</v>
      </c>
      <c r="D83" s="5">
        <f ca="1">IF($A83="","",OFFSET(Nafnalisti!$A$3,MATCH('Einst staða'!$A83,Nafnalisti!$W$4:$W$430,0),2))</f>
        <v>252</v>
      </c>
      <c r="E83" s="6">
        <f ca="1">IF($A83="","",IF(OFFSET(Nafnalisti!$A$3,MATCH('Einst staða'!$A83,Nafnalisti!$W$4:$W$430,0),3)="","",OFFSET(Nafnalisti!$A$3,MATCH('Einst staða'!$A83,Nafnalisti!$W$4:$W$430,0),3)))</f>
        <v>63</v>
      </c>
      <c r="F83" s="6">
        <f ca="1">IF($A83="","",IF(OFFSET(Nafnalisti!$A$3,MATCH('Einst staða'!$A83,Nafnalisti!$W$4:$W$430,0),4)="","",OFFSET(Nafnalisti!$A$3,MATCH('Einst staða'!$A83,Nafnalisti!$W$4:$W$430,0),4)))</f>
        <v>62</v>
      </c>
      <c r="G83" s="6">
        <f ca="1">IF($A83="","",IF(OFFSET(Nafnalisti!$A$3,MATCH('Einst staða'!$A83,Nafnalisti!$W$4:$W$430,0),5)="","",OFFSET(Nafnalisti!$A$3,MATCH('Einst staða'!$A83,Nafnalisti!$W$4:$W$430,0),5)))</f>
        <v>63</v>
      </c>
      <c r="H83" s="6">
        <f ca="1">IF($A83="","",IF(OFFSET(Nafnalisti!$A$3,MATCH('Einst staða'!$A83,Nafnalisti!$W$4:$W$430,0),6)="","",OFFSET(Nafnalisti!$A$3,MATCH('Einst staða'!$A83,Nafnalisti!$W$4:$W$430,0),6)))</f>
        <v>64</v>
      </c>
      <c r="I83" s="6" t="str">
        <f ca="1">IF($A83="","",IF(OFFSET(Nafnalisti!$A$3,MATCH('Einst staða'!$A83,Nafnalisti!$W$4:$W$430,0),7)="","",OFFSET(Nafnalisti!$A$3,MATCH('Einst staða'!$A83,Nafnalisti!$W$4:$W$430,0),7)))</f>
        <v/>
      </c>
      <c r="J83" s="6" t="str">
        <f ca="1">IF($A83="","",IF(OFFSET(Nafnalisti!$A$3,MATCH('Einst staða'!$A83,Nafnalisti!$W$4:$W$430,0),8)="","",OFFSET(Nafnalisti!$A$3,MATCH('Einst staða'!$A83,Nafnalisti!$W$4:$W$430,0),8)))</f>
        <v/>
      </c>
      <c r="K83" s="6" t="str">
        <f ca="1">IF($A83="","",IF(OFFSET(Nafnalisti!$A$3,MATCH('Einst staða'!$A83,Nafnalisti!$W$4:$W$430,0),9)="","",OFFSET(Nafnalisti!$A$3,MATCH('Einst staða'!$A83,Nafnalisti!$W$4:$W$430,0),9)))</f>
        <v/>
      </c>
      <c r="L83" s="6" t="str">
        <f ca="1">IF($A83="","",IF(OFFSET(Nafnalisti!$A$3,MATCH('Einst staða'!$A83,Nafnalisti!$W$4:$W$430,0),10)="","",OFFSET(Nafnalisti!$A$3,MATCH('Einst staða'!$A83,Nafnalisti!$W$4:$W$430,0),10)))</f>
        <v/>
      </c>
      <c r="O83" s="60"/>
      <c r="S83" s="60"/>
      <c r="T83" s="60"/>
      <c r="U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</row>
    <row r="84" spans="1:34" ht="18" customHeight="1" x14ac:dyDescent="0.3">
      <c r="A84" s="4">
        <f>IF(COUNT($A$4:A83)+1&gt;Nafnalisti!$Z$4,"",A83+1)</f>
        <v>81</v>
      </c>
      <c r="B84" t="str">
        <f ca="1">IF($A84="","",OFFSET(Nafnalisti!$A$3,MATCH('Einst staða'!$A84,Nafnalisti!$W$4:$W$430,0),1))</f>
        <v>Gunnar Bjarnason</v>
      </c>
      <c r="C84" s="64">
        <f ca="1">IF($A84="","",OFFSET(Nafnalisti!$A$3,MATCH('Einst staða'!$A84,Nafnalisti!$W$4:$W$430,0),0))</f>
        <v>22</v>
      </c>
      <c r="D84" s="5">
        <f ca="1">IF($A84="","",OFFSET(Nafnalisti!$A$3,MATCH('Einst staða'!$A84,Nafnalisti!$W$4:$W$430,0),2))</f>
        <v>252</v>
      </c>
      <c r="E84" s="6">
        <f ca="1">IF($A84="","",IF(OFFSET(Nafnalisti!$A$3,MATCH('Einst staða'!$A84,Nafnalisti!$W$4:$W$430,0),3)="","",OFFSET(Nafnalisti!$A$3,MATCH('Einst staða'!$A84,Nafnalisti!$W$4:$W$430,0),3)))</f>
        <v>64</v>
      </c>
      <c r="F84" s="6">
        <f ca="1">IF($A84="","",IF(OFFSET(Nafnalisti!$A$3,MATCH('Einst staða'!$A84,Nafnalisti!$W$4:$W$430,0),4)="","",OFFSET(Nafnalisti!$A$3,MATCH('Einst staða'!$A84,Nafnalisti!$W$4:$W$430,0),4)))</f>
        <v>61</v>
      </c>
      <c r="G84" s="6">
        <f ca="1">IF($A84="","",IF(OFFSET(Nafnalisti!$A$3,MATCH('Einst staða'!$A84,Nafnalisti!$W$4:$W$430,0),5)="","",OFFSET(Nafnalisti!$A$3,MATCH('Einst staða'!$A84,Nafnalisti!$W$4:$W$430,0),5)))</f>
        <v>64</v>
      </c>
      <c r="H84" s="6">
        <f ca="1">IF($A84="","",IF(OFFSET(Nafnalisti!$A$3,MATCH('Einst staða'!$A84,Nafnalisti!$W$4:$W$430,0),6)="","",OFFSET(Nafnalisti!$A$3,MATCH('Einst staða'!$A84,Nafnalisti!$W$4:$W$430,0),6)))</f>
        <v>63</v>
      </c>
      <c r="I84" s="6" t="str">
        <f ca="1">IF($A84="","",IF(OFFSET(Nafnalisti!$A$3,MATCH('Einst staða'!$A84,Nafnalisti!$W$4:$W$430,0),7)="","",OFFSET(Nafnalisti!$A$3,MATCH('Einst staða'!$A84,Nafnalisti!$W$4:$W$430,0),7)))</f>
        <v/>
      </c>
      <c r="J84" s="6" t="str">
        <f ca="1">IF($A84="","",IF(OFFSET(Nafnalisti!$A$3,MATCH('Einst staða'!$A84,Nafnalisti!$W$4:$W$430,0),8)="","",OFFSET(Nafnalisti!$A$3,MATCH('Einst staða'!$A84,Nafnalisti!$W$4:$W$430,0),8)))</f>
        <v/>
      </c>
      <c r="K84" s="6" t="str">
        <f ca="1">IF($A84="","",IF(OFFSET(Nafnalisti!$A$3,MATCH('Einst staða'!$A84,Nafnalisti!$W$4:$W$430,0),9)="","",OFFSET(Nafnalisti!$A$3,MATCH('Einst staða'!$A84,Nafnalisti!$W$4:$W$430,0),9)))</f>
        <v/>
      </c>
      <c r="L84" s="6" t="str">
        <f ca="1">IF($A84="","",IF(OFFSET(Nafnalisti!$A$3,MATCH('Einst staða'!$A84,Nafnalisti!$W$4:$W$430,0),10)="","",OFFSET(Nafnalisti!$A$3,MATCH('Einst staða'!$A84,Nafnalisti!$W$4:$W$430,0),10)))</f>
        <v/>
      </c>
      <c r="O84" s="60"/>
      <c r="S84" s="60"/>
      <c r="T84" s="60"/>
      <c r="U84" s="60"/>
      <c r="Y84" s="60"/>
      <c r="Z84" s="60"/>
      <c r="AA84" s="60"/>
      <c r="AB84" s="60"/>
      <c r="AC84" s="60"/>
      <c r="AD84" s="60"/>
      <c r="AE84" s="60"/>
      <c r="AF84" s="60"/>
      <c r="AG84" s="60"/>
      <c r="AH84" s="60"/>
    </row>
    <row r="85" spans="1:34" ht="18" customHeight="1" x14ac:dyDescent="0.3">
      <c r="A85" s="4">
        <f>IF(COUNT($A$4:A84)+1&gt;Nafnalisti!$Z$4,"",A84+1)</f>
        <v>82</v>
      </c>
      <c r="B85" t="str">
        <f ca="1">IF($A85="","",OFFSET(Nafnalisti!$A$3,MATCH('Einst staða'!$A85,Nafnalisti!$W$4:$W$430,0),1))</f>
        <v>Yngvi Rafn Gunnarsson</v>
      </c>
      <c r="C85" s="64">
        <f ca="1">IF($A85="","",OFFSET(Nafnalisti!$A$3,MATCH('Einst staða'!$A85,Nafnalisti!$W$4:$W$430,0),0))</f>
        <v>51</v>
      </c>
      <c r="D85" s="5">
        <f ca="1">IF($A85="","",OFFSET(Nafnalisti!$A$3,MATCH('Einst staða'!$A85,Nafnalisti!$W$4:$W$430,0),2))</f>
        <v>252</v>
      </c>
      <c r="E85" s="6">
        <f ca="1">IF($A85="","",IF(OFFSET(Nafnalisti!$A$3,MATCH('Einst staða'!$A85,Nafnalisti!$W$4:$W$430,0),3)="","",OFFSET(Nafnalisti!$A$3,MATCH('Einst staða'!$A85,Nafnalisti!$W$4:$W$430,0),3)))</f>
        <v>62</v>
      </c>
      <c r="F85" s="6">
        <f ca="1">IF($A85="","",IF(OFFSET(Nafnalisti!$A$3,MATCH('Einst staða'!$A85,Nafnalisti!$W$4:$W$430,0),4)="","",OFFSET(Nafnalisti!$A$3,MATCH('Einst staða'!$A85,Nafnalisti!$W$4:$W$430,0),4)))</f>
        <v>64</v>
      </c>
      <c r="G85" s="6">
        <f ca="1">IF($A85="","",IF(OFFSET(Nafnalisti!$A$3,MATCH('Einst staða'!$A85,Nafnalisti!$W$4:$W$430,0),5)="","",OFFSET(Nafnalisti!$A$3,MATCH('Einst staða'!$A85,Nafnalisti!$W$4:$W$430,0),5)))</f>
        <v>64</v>
      </c>
      <c r="H85" s="6">
        <f ca="1">IF($A85="","",IF(OFFSET(Nafnalisti!$A$3,MATCH('Einst staða'!$A85,Nafnalisti!$W$4:$W$430,0),6)="","",OFFSET(Nafnalisti!$A$3,MATCH('Einst staða'!$A85,Nafnalisti!$W$4:$W$430,0),6)))</f>
        <v>62</v>
      </c>
      <c r="I85" s="6" t="str">
        <f ca="1">IF($A85="","",IF(OFFSET(Nafnalisti!$A$3,MATCH('Einst staða'!$A85,Nafnalisti!$W$4:$W$430,0),7)="","",OFFSET(Nafnalisti!$A$3,MATCH('Einst staða'!$A85,Nafnalisti!$W$4:$W$430,0),7)))</f>
        <v/>
      </c>
      <c r="J85" s="6" t="str">
        <f ca="1">IF($A85="","",IF(OFFSET(Nafnalisti!$A$3,MATCH('Einst staða'!$A85,Nafnalisti!$W$4:$W$430,0),8)="","",OFFSET(Nafnalisti!$A$3,MATCH('Einst staða'!$A85,Nafnalisti!$W$4:$W$430,0),8)))</f>
        <v/>
      </c>
      <c r="K85" s="6" t="str">
        <f ca="1">IF($A85="","",IF(OFFSET(Nafnalisti!$A$3,MATCH('Einst staða'!$A85,Nafnalisti!$W$4:$W$430,0),9)="","",OFFSET(Nafnalisti!$A$3,MATCH('Einst staða'!$A85,Nafnalisti!$W$4:$W$430,0),9)))</f>
        <v/>
      </c>
      <c r="L85" s="6" t="str">
        <f ca="1">IF($A85="","",IF(OFFSET(Nafnalisti!$A$3,MATCH('Einst staða'!$A85,Nafnalisti!$W$4:$W$430,0),10)="","",OFFSET(Nafnalisti!$A$3,MATCH('Einst staða'!$A85,Nafnalisti!$W$4:$W$430,0),10)))</f>
        <v/>
      </c>
      <c r="O85" s="60"/>
      <c r="S85" s="60"/>
      <c r="T85" s="60"/>
      <c r="U85" s="60"/>
      <c r="Y85" s="60"/>
      <c r="Z85" s="60"/>
      <c r="AA85" s="60"/>
      <c r="AB85" s="60"/>
      <c r="AC85" s="60"/>
      <c r="AD85" s="60"/>
      <c r="AE85" s="60"/>
      <c r="AF85" s="60"/>
      <c r="AG85" s="60"/>
      <c r="AH85" s="60"/>
    </row>
    <row r="86" spans="1:34" ht="18" customHeight="1" x14ac:dyDescent="0.3">
      <c r="A86" s="4">
        <f>IF(COUNT($A$4:A85)+1&gt;Nafnalisti!$Z$4,"",A85+1)</f>
        <v>83</v>
      </c>
      <c r="B86" t="str">
        <f ca="1">IF($A86="","",OFFSET(Nafnalisti!$A$3,MATCH('Einst staða'!$A86,Nafnalisti!$W$4:$W$430,0),1))</f>
        <v>Magnús Ingi Gylfason</v>
      </c>
      <c r="C86" s="64">
        <f ca="1">IF($A86="","",OFFSET(Nafnalisti!$A$3,MATCH('Einst staða'!$A86,Nafnalisti!$W$4:$W$430,0),0))</f>
        <v>48</v>
      </c>
      <c r="D86" s="5">
        <f ca="1">IF($A86="","",OFFSET(Nafnalisti!$A$3,MATCH('Einst staða'!$A86,Nafnalisti!$W$4:$W$430,0),2))</f>
        <v>252</v>
      </c>
      <c r="E86" s="6">
        <f ca="1">IF($A86="","",IF(OFFSET(Nafnalisti!$A$3,MATCH('Einst staða'!$A86,Nafnalisti!$W$4:$W$430,0),3)="","",OFFSET(Nafnalisti!$A$3,MATCH('Einst staða'!$A86,Nafnalisti!$W$4:$W$430,0),3)))</f>
        <v>65</v>
      </c>
      <c r="F86" s="6">
        <f ca="1">IF($A86="","",IF(OFFSET(Nafnalisti!$A$3,MATCH('Einst staða'!$A86,Nafnalisti!$W$4:$W$430,0),4)="","",OFFSET(Nafnalisti!$A$3,MATCH('Einst staða'!$A86,Nafnalisti!$W$4:$W$430,0),4)))</f>
        <v>62</v>
      </c>
      <c r="G86" s="6">
        <f ca="1">IF($A86="","",IF(OFFSET(Nafnalisti!$A$3,MATCH('Einst staða'!$A86,Nafnalisti!$W$4:$W$430,0),5)="","",OFFSET(Nafnalisti!$A$3,MATCH('Einst staða'!$A86,Nafnalisti!$W$4:$W$430,0),5)))</f>
        <v>65</v>
      </c>
      <c r="H86" s="6">
        <f ca="1">IF($A86="","",IF(OFFSET(Nafnalisti!$A$3,MATCH('Einst staða'!$A86,Nafnalisti!$W$4:$W$430,0),6)="","",OFFSET(Nafnalisti!$A$3,MATCH('Einst staða'!$A86,Nafnalisti!$W$4:$W$430,0),6)))</f>
        <v>60</v>
      </c>
      <c r="I86" s="6" t="str">
        <f ca="1">IF($A86="","",IF(OFFSET(Nafnalisti!$A$3,MATCH('Einst staða'!$A86,Nafnalisti!$W$4:$W$430,0),7)="","",OFFSET(Nafnalisti!$A$3,MATCH('Einst staða'!$A86,Nafnalisti!$W$4:$W$430,0),7)))</f>
        <v/>
      </c>
      <c r="J86" s="6" t="str">
        <f ca="1">IF($A86="","",IF(OFFSET(Nafnalisti!$A$3,MATCH('Einst staða'!$A86,Nafnalisti!$W$4:$W$430,0),8)="","",OFFSET(Nafnalisti!$A$3,MATCH('Einst staða'!$A86,Nafnalisti!$W$4:$W$430,0),8)))</f>
        <v/>
      </c>
      <c r="K86" s="6" t="str">
        <f ca="1">IF($A86="","",IF(OFFSET(Nafnalisti!$A$3,MATCH('Einst staða'!$A86,Nafnalisti!$W$4:$W$430,0),9)="","",OFFSET(Nafnalisti!$A$3,MATCH('Einst staða'!$A86,Nafnalisti!$W$4:$W$430,0),9)))</f>
        <v/>
      </c>
      <c r="L86" s="6" t="str">
        <f ca="1">IF($A86="","",IF(OFFSET(Nafnalisti!$A$3,MATCH('Einst staða'!$A86,Nafnalisti!$W$4:$W$430,0),10)="","",OFFSET(Nafnalisti!$A$3,MATCH('Einst staða'!$A86,Nafnalisti!$W$4:$W$430,0),10)))</f>
        <v/>
      </c>
      <c r="O86" s="60"/>
      <c r="S86" s="60"/>
      <c r="T86" s="60"/>
      <c r="U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</row>
    <row r="87" spans="1:34" ht="18" customHeight="1" x14ac:dyDescent="0.3">
      <c r="A87" s="4">
        <f>IF(COUNT($A$4:A86)+1&gt;Nafnalisti!$Z$4,"",A86+1)</f>
        <v>84</v>
      </c>
      <c r="B87" t="str">
        <f ca="1">IF($A87="","",OFFSET(Nafnalisti!$A$3,MATCH('Einst staða'!$A87,Nafnalisti!$W$4:$W$430,0),1))</f>
        <v>Björn Ólafur Bragason</v>
      </c>
      <c r="C87" s="64">
        <f ca="1">IF($A87="","",OFFSET(Nafnalisti!$A$3,MATCH('Einst staða'!$A87,Nafnalisti!$W$4:$W$430,0),0))</f>
        <v>30</v>
      </c>
      <c r="D87" s="5">
        <f ca="1">IF($A87="","",OFFSET(Nafnalisti!$A$3,MATCH('Einst staða'!$A87,Nafnalisti!$W$4:$W$430,0),2))</f>
        <v>252</v>
      </c>
      <c r="E87" s="6">
        <f ca="1">IF($A87="","",IF(OFFSET(Nafnalisti!$A$3,MATCH('Einst staða'!$A87,Nafnalisti!$W$4:$W$430,0),3)="","",OFFSET(Nafnalisti!$A$3,MATCH('Einst staða'!$A87,Nafnalisti!$W$4:$W$430,0),3)))</f>
        <v>59</v>
      </c>
      <c r="F87" s="6">
        <f ca="1">IF($A87="","",IF(OFFSET(Nafnalisti!$A$3,MATCH('Einst staða'!$A87,Nafnalisti!$W$4:$W$430,0),4)="","",OFFSET(Nafnalisti!$A$3,MATCH('Einst staða'!$A87,Nafnalisti!$W$4:$W$430,0),4)))</f>
        <v>64</v>
      </c>
      <c r="G87" s="6">
        <f ca="1">IF($A87="","",IF(OFFSET(Nafnalisti!$A$3,MATCH('Einst staða'!$A87,Nafnalisti!$W$4:$W$430,0),5)="","",OFFSET(Nafnalisti!$A$3,MATCH('Einst staða'!$A87,Nafnalisti!$W$4:$W$430,0),5)))</f>
        <v>67</v>
      </c>
      <c r="H87" s="6">
        <f ca="1">IF($A87="","",IF(OFFSET(Nafnalisti!$A$3,MATCH('Einst staða'!$A87,Nafnalisti!$W$4:$W$430,0),6)="","",OFFSET(Nafnalisti!$A$3,MATCH('Einst staða'!$A87,Nafnalisti!$W$4:$W$430,0),6)))</f>
        <v>62</v>
      </c>
      <c r="I87" s="6" t="str">
        <f ca="1">IF($A87="","",IF(OFFSET(Nafnalisti!$A$3,MATCH('Einst staða'!$A87,Nafnalisti!$W$4:$W$430,0),7)="","",OFFSET(Nafnalisti!$A$3,MATCH('Einst staða'!$A87,Nafnalisti!$W$4:$W$430,0),7)))</f>
        <v/>
      </c>
      <c r="J87" s="6" t="str">
        <f ca="1">IF($A87="","",IF(OFFSET(Nafnalisti!$A$3,MATCH('Einst staða'!$A87,Nafnalisti!$W$4:$W$430,0),8)="","",OFFSET(Nafnalisti!$A$3,MATCH('Einst staða'!$A87,Nafnalisti!$W$4:$W$430,0),8)))</f>
        <v/>
      </c>
      <c r="K87" s="6" t="str">
        <f ca="1">IF($A87="","",IF(OFFSET(Nafnalisti!$A$3,MATCH('Einst staða'!$A87,Nafnalisti!$W$4:$W$430,0),9)="","",OFFSET(Nafnalisti!$A$3,MATCH('Einst staða'!$A87,Nafnalisti!$W$4:$W$430,0),9)))</f>
        <v/>
      </c>
      <c r="L87" s="6" t="str">
        <f ca="1">IF($A87="","",IF(OFFSET(Nafnalisti!$A$3,MATCH('Einst staða'!$A87,Nafnalisti!$W$4:$W$430,0),10)="","",OFFSET(Nafnalisti!$A$3,MATCH('Einst staða'!$A87,Nafnalisti!$W$4:$W$430,0),10)))</f>
        <v/>
      </c>
      <c r="O87" s="60"/>
      <c r="S87" s="60"/>
      <c r="T87" s="60"/>
      <c r="U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</row>
    <row r="88" spans="1:34" ht="18" customHeight="1" x14ac:dyDescent="0.3">
      <c r="A88" s="4">
        <f>IF(COUNT($A$4:A87)+1&gt;Nafnalisti!$Z$4,"",A87+1)</f>
        <v>85</v>
      </c>
      <c r="B88" t="str">
        <f ca="1">IF($A88="","",OFFSET(Nafnalisti!$A$3,MATCH('Einst staða'!$A88,Nafnalisti!$W$4:$W$430,0),1))</f>
        <v>Steinþór Jónasson</v>
      </c>
      <c r="C88" s="64">
        <f ca="1">IF($A88="","",OFFSET(Nafnalisti!$A$3,MATCH('Einst staða'!$A88,Nafnalisti!$W$4:$W$430,0),0))</f>
        <v>50</v>
      </c>
      <c r="D88" s="5">
        <f ca="1">IF($A88="","",OFFSET(Nafnalisti!$A$3,MATCH('Einst staða'!$A88,Nafnalisti!$W$4:$W$430,0),2))</f>
        <v>253</v>
      </c>
      <c r="E88" s="6">
        <f ca="1">IF($A88="","",IF(OFFSET(Nafnalisti!$A$3,MATCH('Einst staða'!$A88,Nafnalisti!$W$4:$W$430,0),3)="","",OFFSET(Nafnalisti!$A$3,MATCH('Einst staða'!$A88,Nafnalisti!$W$4:$W$430,0),3)))</f>
        <v>63</v>
      </c>
      <c r="F88" s="6">
        <f ca="1">IF($A88="","",IF(OFFSET(Nafnalisti!$A$3,MATCH('Einst staða'!$A88,Nafnalisti!$W$4:$W$430,0),4)="","",OFFSET(Nafnalisti!$A$3,MATCH('Einst staða'!$A88,Nafnalisti!$W$4:$W$430,0),4)))</f>
        <v>68</v>
      </c>
      <c r="G88" s="6">
        <f ca="1">IF($A88="","",IF(OFFSET(Nafnalisti!$A$3,MATCH('Einst staða'!$A88,Nafnalisti!$W$4:$W$430,0),5)="","",OFFSET(Nafnalisti!$A$3,MATCH('Einst staða'!$A88,Nafnalisti!$W$4:$W$430,0),5)))</f>
        <v>60</v>
      </c>
      <c r="H88" s="6">
        <f ca="1">IF($A88="","",IF(OFFSET(Nafnalisti!$A$3,MATCH('Einst staða'!$A88,Nafnalisti!$W$4:$W$430,0),6)="","",OFFSET(Nafnalisti!$A$3,MATCH('Einst staða'!$A88,Nafnalisti!$W$4:$W$430,0),6)))</f>
        <v>62</v>
      </c>
      <c r="I88" s="6" t="str">
        <f ca="1">IF($A88="","",IF(OFFSET(Nafnalisti!$A$3,MATCH('Einst staða'!$A88,Nafnalisti!$W$4:$W$430,0),7)="","",OFFSET(Nafnalisti!$A$3,MATCH('Einst staða'!$A88,Nafnalisti!$W$4:$W$430,0),7)))</f>
        <v/>
      </c>
      <c r="J88" s="6" t="str">
        <f ca="1">IF($A88="","",IF(OFFSET(Nafnalisti!$A$3,MATCH('Einst staða'!$A88,Nafnalisti!$W$4:$W$430,0),8)="","",OFFSET(Nafnalisti!$A$3,MATCH('Einst staða'!$A88,Nafnalisti!$W$4:$W$430,0),8)))</f>
        <v/>
      </c>
      <c r="K88" s="6" t="str">
        <f ca="1">IF($A88="","",IF(OFFSET(Nafnalisti!$A$3,MATCH('Einst staða'!$A88,Nafnalisti!$W$4:$W$430,0),9)="","",OFFSET(Nafnalisti!$A$3,MATCH('Einst staða'!$A88,Nafnalisti!$W$4:$W$430,0),9)))</f>
        <v/>
      </c>
      <c r="L88" s="6" t="str">
        <f ca="1">IF($A88="","",IF(OFFSET(Nafnalisti!$A$3,MATCH('Einst staða'!$A88,Nafnalisti!$W$4:$W$430,0),10)="","",OFFSET(Nafnalisti!$A$3,MATCH('Einst staða'!$A88,Nafnalisti!$W$4:$W$430,0),10)))</f>
        <v/>
      </c>
      <c r="O88" s="60"/>
      <c r="S88" s="60"/>
      <c r="T88" s="60"/>
      <c r="U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</row>
    <row r="89" spans="1:34" ht="18" customHeight="1" x14ac:dyDescent="0.3">
      <c r="A89" s="4">
        <f>IF(COUNT($A$4:A88)+1&gt;Nafnalisti!$Z$4,"",A88+1)</f>
        <v>86</v>
      </c>
      <c r="B89" t="str">
        <f ca="1">IF($A89="","",OFFSET(Nafnalisti!$A$3,MATCH('Einst staða'!$A89,Nafnalisti!$W$4:$W$430,0),1))</f>
        <v>Guðmundur Óskar Hauksson</v>
      </c>
      <c r="C89" s="64">
        <f ca="1">IF($A89="","",OFFSET(Nafnalisti!$A$3,MATCH('Einst staða'!$A89,Nafnalisti!$W$4:$W$430,0),0))</f>
        <v>4</v>
      </c>
      <c r="D89" s="5">
        <f ca="1">IF($A89="","",OFFSET(Nafnalisti!$A$3,MATCH('Einst staða'!$A89,Nafnalisti!$W$4:$W$430,0),2))</f>
        <v>253</v>
      </c>
      <c r="E89" s="6">
        <f ca="1">IF($A89="","",IF(OFFSET(Nafnalisti!$A$3,MATCH('Einst staða'!$A89,Nafnalisti!$W$4:$W$430,0),3)="","",OFFSET(Nafnalisti!$A$3,MATCH('Einst staða'!$A89,Nafnalisti!$W$4:$W$430,0),3)))</f>
        <v>58</v>
      </c>
      <c r="F89" s="6">
        <f ca="1">IF($A89="","",IF(OFFSET(Nafnalisti!$A$3,MATCH('Einst staða'!$A89,Nafnalisti!$W$4:$W$430,0),4)="","",OFFSET(Nafnalisti!$A$3,MATCH('Einst staða'!$A89,Nafnalisti!$W$4:$W$430,0),4)))</f>
        <v>68</v>
      </c>
      <c r="G89" s="6">
        <f ca="1">IF($A89="","",IF(OFFSET(Nafnalisti!$A$3,MATCH('Einst staða'!$A89,Nafnalisti!$W$4:$W$430,0),5)="","",OFFSET(Nafnalisti!$A$3,MATCH('Einst staða'!$A89,Nafnalisti!$W$4:$W$430,0),5)))</f>
        <v>64</v>
      </c>
      <c r="H89" s="6">
        <f ca="1">IF($A89="","",IF(OFFSET(Nafnalisti!$A$3,MATCH('Einst staða'!$A89,Nafnalisti!$W$4:$W$430,0),6)="","",OFFSET(Nafnalisti!$A$3,MATCH('Einst staða'!$A89,Nafnalisti!$W$4:$W$430,0),6)))</f>
        <v>63</v>
      </c>
      <c r="I89" s="6" t="str">
        <f ca="1">IF($A89="","",IF(OFFSET(Nafnalisti!$A$3,MATCH('Einst staða'!$A89,Nafnalisti!$W$4:$W$430,0),7)="","",OFFSET(Nafnalisti!$A$3,MATCH('Einst staða'!$A89,Nafnalisti!$W$4:$W$430,0),7)))</f>
        <v/>
      </c>
      <c r="J89" s="6" t="str">
        <f ca="1">IF($A89="","",IF(OFFSET(Nafnalisti!$A$3,MATCH('Einst staða'!$A89,Nafnalisti!$W$4:$W$430,0),8)="","",OFFSET(Nafnalisti!$A$3,MATCH('Einst staða'!$A89,Nafnalisti!$W$4:$W$430,0),8)))</f>
        <v/>
      </c>
      <c r="K89" s="6" t="str">
        <f ca="1">IF($A89="","",IF(OFFSET(Nafnalisti!$A$3,MATCH('Einst staða'!$A89,Nafnalisti!$W$4:$W$430,0),9)="","",OFFSET(Nafnalisti!$A$3,MATCH('Einst staða'!$A89,Nafnalisti!$W$4:$W$430,0),9)))</f>
        <v/>
      </c>
      <c r="L89" s="6" t="str">
        <f ca="1">IF($A89="","",IF(OFFSET(Nafnalisti!$A$3,MATCH('Einst staða'!$A89,Nafnalisti!$W$4:$W$430,0),10)="","",OFFSET(Nafnalisti!$A$3,MATCH('Einst staða'!$A89,Nafnalisti!$W$4:$W$430,0),10)))</f>
        <v/>
      </c>
      <c r="O89" s="60"/>
      <c r="S89" s="60"/>
      <c r="T89" s="60"/>
      <c r="U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</row>
    <row r="90" spans="1:34" ht="18" customHeight="1" x14ac:dyDescent="0.3">
      <c r="A90" s="4">
        <f>IF(COUNT($A$4:A89)+1&gt;Nafnalisti!$Z$4,"",A89+1)</f>
        <v>87</v>
      </c>
      <c r="B90" t="str">
        <f ca="1">IF($A90="","",OFFSET(Nafnalisti!$A$3,MATCH('Einst staða'!$A90,Nafnalisti!$W$4:$W$430,0),1))</f>
        <v>Nökkvi Rafn Yngvason</v>
      </c>
      <c r="C90" s="64">
        <f ca="1">IF($A90="","",OFFSET(Nafnalisti!$A$3,MATCH('Einst staða'!$A90,Nafnalisti!$W$4:$W$430,0),0))</f>
        <v>51</v>
      </c>
      <c r="D90" s="5">
        <f ca="1">IF($A90="","",OFFSET(Nafnalisti!$A$3,MATCH('Einst staða'!$A90,Nafnalisti!$W$4:$W$430,0),2))</f>
        <v>253</v>
      </c>
      <c r="E90" s="6">
        <f ca="1">IF($A90="","",IF(OFFSET(Nafnalisti!$A$3,MATCH('Einst staða'!$A90,Nafnalisti!$W$4:$W$430,0),3)="","",OFFSET(Nafnalisti!$A$3,MATCH('Einst staða'!$A90,Nafnalisti!$W$4:$W$430,0),3)))</f>
        <v>62</v>
      </c>
      <c r="F90" s="6">
        <f ca="1">IF($A90="","",IF(OFFSET(Nafnalisti!$A$3,MATCH('Einst staða'!$A90,Nafnalisti!$W$4:$W$430,0),4)="","",OFFSET(Nafnalisti!$A$3,MATCH('Einst staða'!$A90,Nafnalisti!$W$4:$W$430,0),4)))</f>
        <v>61</v>
      </c>
      <c r="G90" s="6">
        <f ca="1">IF($A90="","",IF(OFFSET(Nafnalisti!$A$3,MATCH('Einst staða'!$A90,Nafnalisti!$W$4:$W$430,0),5)="","",OFFSET(Nafnalisti!$A$3,MATCH('Einst staða'!$A90,Nafnalisti!$W$4:$W$430,0),5)))</f>
        <v>64</v>
      </c>
      <c r="H90" s="6">
        <f ca="1">IF($A90="","",IF(OFFSET(Nafnalisti!$A$3,MATCH('Einst staða'!$A90,Nafnalisti!$W$4:$W$430,0),6)="","",OFFSET(Nafnalisti!$A$3,MATCH('Einst staða'!$A90,Nafnalisti!$W$4:$W$430,0),6)))</f>
        <v>66</v>
      </c>
      <c r="I90" s="6" t="str">
        <f ca="1">IF($A90="","",IF(OFFSET(Nafnalisti!$A$3,MATCH('Einst staða'!$A90,Nafnalisti!$W$4:$W$430,0),7)="","",OFFSET(Nafnalisti!$A$3,MATCH('Einst staða'!$A90,Nafnalisti!$W$4:$W$430,0),7)))</f>
        <v/>
      </c>
      <c r="J90" s="6" t="str">
        <f ca="1">IF($A90="","",IF(OFFSET(Nafnalisti!$A$3,MATCH('Einst staða'!$A90,Nafnalisti!$W$4:$W$430,0),8)="","",OFFSET(Nafnalisti!$A$3,MATCH('Einst staða'!$A90,Nafnalisti!$W$4:$W$430,0),8)))</f>
        <v/>
      </c>
      <c r="K90" s="6" t="str">
        <f ca="1">IF($A90="","",IF(OFFSET(Nafnalisti!$A$3,MATCH('Einst staða'!$A90,Nafnalisti!$W$4:$W$430,0),9)="","",OFFSET(Nafnalisti!$A$3,MATCH('Einst staða'!$A90,Nafnalisti!$W$4:$W$430,0),9)))</f>
        <v/>
      </c>
      <c r="L90" s="6" t="str">
        <f ca="1">IF($A90="","",IF(OFFSET(Nafnalisti!$A$3,MATCH('Einst staða'!$A90,Nafnalisti!$W$4:$W$430,0),10)="","",OFFSET(Nafnalisti!$A$3,MATCH('Einst staða'!$A90,Nafnalisti!$W$4:$W$430,0),10)))</f>
        <v/>
      </c>
      <c r="O90" s="60"/>
      <c r="S90" s="60"/>
      <c r="T90" s="60"/>
      <c r="U90" s="60"/>
      <c r="Y90" s="60"/>
      <c r="Z90" s="60"/>
      <c r="AA90" s="60"/>
      <c r="AB90" s="60"/>
      <c r="AC90" s="60"/>
      <c r="AD90" s="60"/>
      <c r="AE90" s="60"/>
      <c r="AF90" s="60"/>
      <c r="AG90" s="60"/>
      <c r="AH90" s="60"/>
    </row>
    <row r="91" spans="1:34" ht="18" customHeight="1" x14ac:dyDescent="0.3">
      <c r="A91" s="4">
        <f>IF(COUNT($A$4:A90)+1&gt;Nafnalisti!$Z$4,"",A90+1)</f>
        <v>88</v>
      </c>
      <c r="B91" t="str">
        <f ca="1">IF($A91="","",OFFSET(Nafnalisti!$A$3,MATCH('Einst staða'!$A91,Nafnalisti!$W$4:$W$430,0),1))</f>
        <v>Ólafur Ólafsson</v>
      </c>
      <c r="C91" s="64">
        <f ca="1">IF($A91="","",OFFSET(Nafnalisti!$A$3,MATCH('Einst staða'!$A91,Nafnalisti!$W$4:$W$430,0),0))</f>
        <v>29</v>
      </c>
      <c r="D91" s="5">
        <f ca="1">IF($A91="","",OFFSET(Nafnalisti!$A$3,MATCH('Einst staða'!$A91,Nafnalisti!$W$4:$W$430,0),2))</f>
        <v>253</v>
      </c>
      <c r="E91" s="6">
        <f ca="1">IF($A91="","",IF(OFFSET(Nafnalisti!$A$3,MATCH('Einst staða'!$A91,Nafnalisti!$W$4:$W$430,0),3)="","",OFFSET(Nafnalisti!$A$3,MATCH('Einst staða'!$A91,Nafnalisti!$W$4:$W$430,0),3)))</f>
        <v>64</v>
      </c>
      <c r="F91" s="6">
        <f ca="1">IF($A91="","",IF(OFFSET(Nafnalisti!$A$3,MATCH('Einst staða'!$A91,Nafnalisti!$W$4:$W$430,0),4)="","",OFFSET(Nafnalisti!$A$3,MATCH('Einst staða'!$A91,Nafnalisti!$W$4:$W$430,0),4)))</f>
        <v>65</v>
      </c>
      <c r="G91" s="6">
        <f ca="1">IF($A91="","",IF(OFFSET(Nafnalisti!$A$3,MATCH('Einst staða'!$A91,Nafnalisti!$W$4:$W$430,0),5)="","",OFFSET(Nafnalisti!$A$3,MATCH('Einst staða'!$A91,Nafnalisti!$W$4:$W$430,0),5)))</f>
        <v>65</v>
      </c>
      <c r="H91" s="6">
        <f ca="1">IF($A91="","",IF(OFFSET(Nafnalisti!$A$3,MATCH('Einst staða'!$A91,Nafnalisti!$W$4:$W$430,0),6)="","",OFFSET(Nafnalisti!$A$3,MATCH('Einst staða'!$A91,Nafnalisti!$W$4:$W$430,0),6)))</f>
        <v>59</v>
      </c>
      <c r="I91" s="6" t="str">
        <f ca="1">IF($A91="","",IF(OFFSET(Nafnalisti!$A$3,MATCH('Einst staða'!$A91,Nafnalisti!$W$4:$W$430,0),7)="","",OFFSET(Nafnalisti!$A$3,MATCH('Einst staða'!$A91,Nafnalisti!$W$4:$W$430,0),7)))</f>
        <v/>
      </c>
      <c r="J91" s="6" t="str">
        <f ca="1">IF($A91="","",IF(OFFSET(Nafnalisti!$A$3,MATCH('Einst staða'!$A91,Nafnalisti!$W$4:$W$430,0),8)="","",OFFSET(Nafnalisti!$A$3,MATCH('Einst staða'!$A91,Nafnalisti!$W$4:$W$430,0),8)))</f>
        <v/>
      </c>
      <c r="K91" s="6" t="str">
        <f ca="1">IF($A91="","",IF(OFFSET(Nafnalisti!$A$3,MATCH('Einst staða'!$A91,Nafnalisti!$W$4:$W$430,0),9)="","",OFFSET(Nafnalisti!$A$3,MATCH('Einst staða'!$A91,Nafnalisti!$W$4:$W$430,0),9)))</f>
        <v/>
      </c>
      <c r="L91" s="6" t="str">
        <f ca="1">IF($A91="","",IF(OFFSET(Nafnalisti!$A$3,MATCH('Einst staða'!$A91,Nafnalisti!$W$4:$W$430,0),10)="","",OFFSET(Nafnalisti!$A$3,MATCH('Einst staða'!$A91,Nafnalisti!$W$4:$W$430,0),10)))</f>
        <v/>
      </c>
      <c r="O91" s="60"/>
      <c r="S91" s="60"/>
      <c r="T91" s="60"/>
      <c r="U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</row>
    <row r="92" spans="1:34" ht="18" customHeight="1" x14ac:dyDescent="0.3">
      <c r="A92" s="4">
        <f>IF(COUNT($A$4:A91)+1&gt;Nafnalisti!$Z$4,"",A91+1)</f>
        <v>89</v>
      </c>
      <c r="B92" t="str">
        <f ca="1">IF($A92="","",OFFSET(Nafnalisti!$A$3,MATCH('Einst staða'!$A92,Nafnalisti!$W$4:$W$430,0),1))</f>
        <v>Steinþór Óli Hilmarsson</v>
      </c>
      <c r="C92" s="64">
        <f ca="1">IF($A92="","",OFFSET(Nafnalisti!$A$3,MATCH('Einst staða'!$A92,Nafnalisti!$W$4:$W$430,0),0))</f>
        <v>17</v>
      </c>
      <c r="D92" s="5">
        <f ca="1">IF($A92="","",OFFSET(Nafnalisti!$A$3,MATCH('Einst staða'!$A92,Nafnalisti!$W$4:$W$430,0),2))</f>
        <v>253</v>
      </c>
      <c r="E92" s="6">
        <f ca="1">IF($A92="","",IF(OFFSET(Nafnalisti!$A$3,MATCH('Einst staða'!$A92,Nafnalisti!$W$4:$W$430,0),3)="","",OFFSET(Nafnalisti!$A$3,MATCH('Einst staða'!$A92,Nafnalisti!$W$4:$W$430,0),3)))</f>
        <v>63</v>
      </c>
      <c r="F92" s="6">
        <f ca="1">IF($A92="","",IF(OFFSET(Nafnalisti!$A$3,MATCH('Einst staða'!$A92,Nafnalisti!$W$4:$W$430,0),4)="","",OFFSET(Nafnalisti!$A$3,MATCH('Einst staða'!$A92,Nafnalisti!$W$4:$W$430,0),4)))</f>
        <v>59</v>
      </c>
      <c r="G92" s="6">
        <f ca="1">IF($A92="","",IF(OFFSET(Nafnalisti!$A$3,MATCH('Einst staða'!$A92,Nafnalisti!$W$4:$W$430,0),5)="","",OFFSET(Nafnalisti!$A$3,MATCH('Einst staða'!$A92,Nafnalisti!$W$4:$W$430,0),5)))</f>
        <v>66</v>
      </c>
      <c r="H92" s="6">
        <f ca="1">IF($A92="","",IF(OFFSET(Nafnalisti!$A$3,MATCH('Einst staða'!$A92,Nafnalisti!$W$4:$W$430,0),6)="","",OFFSET(Nafnalisti!$A$3,MATCH('Einst staða'!$A92,Nafnalisti!$W$4:$W$430,0),6)))</f>
        <v>65</v>
      </c>
      <c r="I92" s="6" t="str">
        <f ca="1">IF($A92="","",IF(OFFSET(Nafnalisti!$A$3,MATCH('Einst staða'!$A92,Nafnalisti!$W$4:$W$430,0),7)="","",OFFSET(Nafnalisti!$A$3,MATCH('Einst staða'!$A92,Nafnalisti!$W$4:$W$430,0),7)))</f>
        <v/>
      </c>
      <c r="J92" s="6" t="str">
        <f ca="1">IF($A92="","",IF(OFFSET(Nafnalisti!$A$3,MATCH('Einst staða'!$A92,Nafnalisti!$W$4:$W$430,0),8)="","",OFFSET(Nafnalisti!$A$3,MATCH('Einst staða'!$A92,Nafnalisti!$W$4:$W$430,0),8)))</f>
        <v/>
      </c>
      <c r="K92" s="6" t="str">
        <f ca="1">IF($A92="","",IF(OFFSET(Nafnalisti!$A$3,MATCH('Einst staða'!$A92,Nafnalisti!$W$4:$W$430,0),9)="","",OFFSET(Nafnalisti!$A$3,MATCH('Einst staða'!$A92,Nafnalisti!$W$4:$W$430,0),9)))</f>
        <v/>
      </c>
      <c r="L92" s="6" t="str">
        <f ca="1">IF($A92="","",IF(OFFSET(Nafnalisti!$A$3,MATCH('Einst staða'!$A92,Nafnalisti!$W$4:$W$430,0),10)="","",OFFSET(Nafnalisti!$A$3,MATCH('Einst staða'!$A92,Nafnalisti!$W$4:$W$430,0),10)))</f>
        <v/>
      </c>
      <c r="O92" s="60"/>
      <c r="S92" s="60"/>
      <c r="T92" s="60"/>
      <c r="U92" s="60"/>
      <c r="Y92" s="60"/>
      <c r="Z92" s="60"/>
      <c r="AA92" s="60"/>
      <c r="AB92" s="60"/>
      <c r="AC92" s="60"/>
      <c r="AD92" s="60"/>
      <c r="AE92" s="60"/>
      <c r="AF92" s="60"/>
      <c r="AG92" s="60"/>
      <c r="AH92" s="60"/>
    </row>
    <row r="93" spans="1:34" ht="18" customHeight="1" x14ac:dyDescent="0.3">
      <c r="A93" s="4">
        <f>IF(COUNT($A$4:A92)+1&gt;Nafnalisti!$Z$4,"",A92+1)</f>
        <v>90</v>
      </c>
      <c r="B93" t="str">
        <f ca="1">IF($A93="","",OFFSET(Nafnalisti!$A$3,MATCH('Einst staða'!$A93,Nafnalisti!$W$4:$W$430,0),1))</f>
        <v>Jóhann Viðarsson</v>
      </c>
      <c r="C93" s="64">
        <f ca="1">IF($A93="","",OFFSET(Nafnalisti!$A$3,MATCH('Einst staða'!$A93,Nafnalisti!$W$4:$W$430,0),0))</f>
        <v>19</v>
      </c>
      <c r="D93" s="5">
        <f ca="1">IF($A93="","",OFFSET(Nafnalisti!$A$3,MATCH('Einst staða'!$A93,Nafnalisti!$W$4:$W$430,0),2))</f>
        <v>253</v>
      </c>
      <c r="E93" s="6">
        <f ca="1">IF($A93="","",IF(OFFSET(Nafnalisti!$A$3,MATCH('Einst staða'!$A93,Nafnalisti!$W$4:$W$430,0),3)="","",OFFSET(Nafnalisti!$A$3,MATCH('Einst staða'!$A93,Nafnalisti!$W$4:$W$430,0),3)))</f>
        <v>63</v>
      </c>
      <c r="F93" s="6">
        <f ca="1">IF($A93="","",IF(OFFSET(Nafnalisti!$A$3,MATCH('Einst staða'!$A93,Nafnalisti!$W$4:$W$430,0),4)="","",OFFSET(Nafnalisti!$A$3,MATCH('Einst staða'!$A93,Nafnalisti!$W$4:$W$430,0),4)))</f>
        <v>64</v>
      </c>
      <c r="G93" s="6">
        <f ca="1">IF($A93="","",IF(OFFSET(Nafnalisti!$A$3,MATCH('Einst staða'!$A93,Nafnalisti!$W$4:$W$430,0),5)="","",OFFSET(Nafnalisti!$A$3,MATCH('Einst staða'!$A93,Nafnalisti!$W$4:$W$430,0),5)))</f>
        <v>62</v>
      </c>
      <c r="H93" s="6">
        <f ca="1">IF($A93="","",IF(OFFSET(Nafnalisti!$A$3,MATCH('Einst staða'!$A93,Nafnalisti!$W$4:$W$430,0),6)="","",OFFSET(Nafnalisti!$A$3,MATCH('Einst staða'!$A93,Nafnalisti!$W$4:$W$430,0),6)))</f>
        <v>64</v>
      </c>
      <c r="I93" s="6" t="str">
        <f ca="1">IF($A93="","",IF(OFFSET(Nafnalisti!$A$3,MATCH('Einst staða'!$A93,Nafnalisti!$W$4:$W$430,0),7)="","",OFFSET(Nafnalisti!$A$3,MATCH('Einst staða'!$A93,Nafnalisti!$W$4:$W$430,0),7)))</f>
        <v/>
      </c>
      <c r="J93" s="6" t="str">
        <f ca="1">IF($A93="","",IF(OFFSET(Nafnalisti!$A$3,MATCH('Einst staða'!$A93,Nafnalisti!$W$4:$W$430,0),8)="","",OFFSET(Nafnalisti!$A$3,MATCH('Einst staða'!$A93,Nafnalisti!$W$4:$W$430,0),8)))</f>
        <v/>
      </c>
      <c r="K93" s="6" t="str">
        <f ca="1">IF($A93="","",IF(OFFSET(Nafnalisti!$A$3,MATCH('Einst staða'!$A93,Nafnalisti!$W$4:$W$430,0),9)="","",OFFSET(Nafnalisti!$A$3,MATCH('Einst staða'!$A93,Nafnalisti!$W$4:$W$430,0),9)))</f>
        <v/>
      </c>
      <c r="L93" s="6" t="str">
        <f ca="1">IF($A93="","",IF(OFFSET(Nafnalisti!$A$3,MATCH('Einst staða'!$A93,Nafnalisti!$W$4:$W$430,0),10)="","",OFFSET(Nafnalisti!$A$3,MATCH('Einst staða'!$A93,Nafnalisti!$W$4:$W$430,0),10)))</f>
        <v/>
      </c>
      <c r="O93" s="60"/>
      <c r="S93" s="60"/>
      <c r="T93" s="60"/>
      <c r="U93" s="60"/>
      <c r="Y93" s="60"/>
      <c r="Z93" s="60"/>
      <c r="AA93" s="60"/>
      <c r="AB93" s="60"/>
      <c r="AC93" s="60"/>
      <c r="AD93" s="60"/>
      <c r="AE93" s="60"/>
      <c r="AF93" s="60"/>
      <c r="AG93" s="60"/>
      <c r="AH93" s="60"/>
    </row>
    <row r="94" spans="1:34" ht="18" customHeight="1" x14ac:dyDescent="0.3">
      <c r="A94" s="4">
        <f>IF(COUNT($A$4:A93)+1&gt;Nafnalisti!$Z$4,"",A93+1)</f>
        <v>91</v>
      </c>
      <c r="B94" t="str">
        <f ca="1">IF($A94="","",OFFSET(Nafnalisti!$A$3,MATCH('Einst staða'!$A94,Nafnalisti!$W$4:$W$430,0),1))</f>
        <v>Björn Sigurður Björnsson</v>
      </c>
      <c r="C94" s="64">
        <f ca="1">IF($A94="","",OFFSET(Nafnalisti!$A$3,MATCH('Einst staða'!$A94,Nafnalisti!$W$4:$W$430,0),0))</f>
        <v>38</v>
      </c>
      <c r="D94" s="5">
        <f ca="1">IF($A94="","",OFFSET(Nafnalisti!$A$3,MATCH('Einst staða'!$A94,Nafnalisti!$W$4:$W$430,0),2))</f>
        <v>254</v>
      </c>
      <c r="E94" s="6">
        <f ca="1">IF($A94="","",IF(OFFSET(Nafnalisti!$A$3,MATCH('Einst staða'!$A94,Nafnalisti!$W$4:$W$430,0),3)="","",OFFSET(Nafnalisti!$A$3,MATCH('Einst staða'!$A94,Nafnalisti!$W$4:$W$430,0),3)))</f>
        <v>66</v>
      </c>
      <c r="F94" s="6">
        <f ca="1">IF($A94="","",IF(OFFSET(Nafnalisti!$A$3,MATCH('Einst staða'!$A94,Nafnalisti!$W$4:$W$430,0),4)="","",OFFSET(Nafnalisti!$A$3,MATCH('Einst staða'!$A94,Nafnalisti!$W$4:$W$430,0),4)))</f>
        <v>65</v>
      </c>
      <c r="G94" s="6">
        <f ca="1">IF($A94="","",IF(OFFSET(Nafnalisti!$A$3,MATCH('Einst staða'!$A94,Nafnalisti!$W$4:$W$430,0),5)="","",OFFSET(Nafnalisti!$A$3,MATCH('Einst staða'!$A94,Nafnalisti!$W$4:$W$430,0),5)))</f>
        <v>62</v>
      </c>
      <c r="H94" s="6">
        <f ca="1">IF($A94="","",IF(OFFSET(Nafnalisti!$A$3,MATCH('Einst staða'!$A94,Nafnalisti!$W$4:$W$430,0),6)="","",OFFSET(Nafnalisti!$A$3,MATCH('Einst staða'!$A94,Nafnalisti!$W$4:$W$430,0),6)))</f>
        <v>61</v>
      </c>
      <c r="I94" s="6" t="str">
        <f ca="1">IF($A94="","",IF(OFFSET(Nafnalisti!$A$3,MATCH('Einst staða'!$A94,Nafnalisti!$W$4:$W$430,0),7)="","",OFFSET(Nafnalisti!$A$3,MATCH('Einst staða'!$A94,Nafnalisti!$W$4:$W$430,0),7)))</f>
        <v/>
      </c>
      <c r="J94" s="6" t="str">
        <f ca="1">IF($A94="","",IF(OFFSET(Nafnalisti!$A$3,MATCH('Einst staða'!$A94,Nafnalisti!$W$4:$W$430,0),8)="","",OFFSET(Nafnalisti!$A$3,MATCH('Einst staða'!$A94,Nafnalisti!$W$4:$W$430,0),8)))</f>
        <v/>
      </c>
      <c r="K94" s="6" t="str">
        <f ca="1">IF($A94="","",IF(OFFSET(Nafnalisti!$A$3,MATCH('Einst staða'!$A94,Nafnalisti!$W$4:$W$430,0),9)="","",OFFSET(Nafnalisti!$A$3,MATCH('Einst staða'!$A94,Nafnalisti!$W$4:$W$430,0),9)))</f>
        <v/>
      </c>
      <c r="L94" s="6" t="str">
        <f ca="1">IF($A94="","",IF(OFFSET(Nafnalisti!$A$3,MATCH('Einst staða'!$A94,Nafnalisti!$W$4:$W$430,0),10)="","",OFFSET(Nafnalisti!$A$3,MATCH('Einst staða'!$A94,Nafnalisti!$W$4:$W$430,0),10)))</f>
        <v/>
      </c>
      <c r="O94" s="60"/>
      <c r="S94" s="60"/>
      <c r="T94" s="60"/>
      <c r="U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</row>
    <row r="95" spans="1:34" ht="18" customHeight="1" x14ac:dyDescent="0.3">
      <c r="A95" s="4">
        <f>IF(COUNT($A$4:A94)+1&gt;Nafnalisti!$Z$4,"",A94+1)</f>
        <v>92</v>
      </c>
      <c r="B95" t="str">
        <f ca="1">IF($A95="","",OFFSET(Nafnalisti!$A$3,MATCH('Einst staða'!$A95,Nafnalisti!$W$4:$W$430,0),1))</f>
        <v>Ísleifur Jónsson</v>
      </c>
      <c r="C95" s="64">
        <f ca="1">IF($A95="","",OFFSET(Nafnalisti!$A$3,MATCH('Einst staða'!$A95,Nafnalisti!$W$4:$W$430,0),0))</f>
        <v>41</v>
      </c>
      <c r="D95" s="5">
        <f ca="1">IF($A95="","",OFFSET(Nafnalisti!$A$3,MATCH('Einst staða'!$A95,Nafnalisti!$W$4:$W$430,0),2))</f>
        <v>254</v>
      </c>
      <c r="E95" s="6">
        <f ca="1">IF($A95="","",IF(OFFSET(Nafnalisti!$A$3,MATCH('Einst staða'!$A95,Nafnalisti!$W$4:$W$430,0),3)="","",OFFSET(Nafnalisti!$A$3,MATCH('Einst staða'!$A95,Nafnalisti!$W$4:$W$430,0),3)))</f>
        <v>65</v>
      </c>
      <c r="F95" s="6">
        <f ca="1">IF($A95="","",IF(OFFSET(Nafnalisti!$A$3,MATCH('Einst staða'!$A95,Nafnalisti!$W$4:$W$430,0),4)="","",OFFSET(Nafnalisti!$A$3,MATCH('Einst staða'!$A95,Nafnalisti!$W$4:$W$430,0),4)))</f>
        <v>60</v>
      </c>
      <c r="G95" s="6">
        <f ca="1">IF($A95="","",IF(OFFSET(Nafnalisti!$A$3,MATCH('Einst staða'!$A95,Nafnalisti!$W$4:$W$430,0),5)="","",OFFSET(Nafnalisti!$A$3,MATCH('Einst staða'!$A95,Nafnalisti!$W$4:$W$430,0),5)))</f>
        <v>63</v>
      </c>
      <c r="H95" s="6">
        <f ca="1">IF($A95="","",IF(OFFSET(Nafnalisti!$A$3,MATCH('Einst staða'!$A95,Nafnalisti!$W$4:$W$430,0),6)="","",OFFSET(Nafnalisti!$A$3,MATCH('Einst staða'!$A95,Nafnalisti!$W$4:$W$430,0),6)))</f>
        <v>66</v>
      </c>
      <c r="I95" s="6" t="str">
        <f ca="1">IF($A95="","",IF(OFFSET(Nafnalisti!$A$3,MATCH('Einst staða'!$A95,Nafnalisti!$W$4:$W$430,0),7)="","",OFFSET(Nafnalisti!$A$3,MATCH('Einst staða'!$A95,Nafnalisti!$W$4:$W$430,0),7)))</f>
        <v/>
      </c>
      <c r="J95" s="6" t="str">
        <f ca="1">IF($A95="","",IF(OFFSET(Nafnalisti!$A$3,MATCH('Einst staða'!$A95,Nafnalisti!$W$4:$W$430,0),8)="","",OFFSET(Nafnalisti!$A$3,MATCH('Einst staða'!$A95,Nafnalisti!$W$4:$W$430,0),8)))</f>
        <v/>
      </c>
      <c r="K95" s="6" t="str">
        <f ca="1">IF($A95="","",IF(OFFSET(Nafnalisti!$A$3,MATCH('Einst staða'!$A95,Nafnalisti!$W$4:$W$430,0),9)="","",OFFSET(Nafnalisti!$A$3,MATCH('Einst staða'!$A95,Nafnalisti!$W$4:$W$430,0),9)))</f>
        <v/>
      </c>
      <c r="L95" s="6" t="str">
        <f ca="1">IF($A95="","",IF(OFFSET(Nafnalisti!$A$3,MATCH('Einst staða'!$A95,Nafnalisti!$W$4:$W$430,0),10)="","",OFFSET(Nafnalisti!$A$3,MATCH('Einst staða'!$A95,Nafnalisti!$W$4:$W$430,0),10)))</f>
        <v/>
      </c>
      <c r="O95" s="60"/>
      <c r="S95" s="60"/>
      <c r="T95" s="60"/>
      <c r="U95" s="60"/>
      <c r="Y95" s="60"/>
      <c r="Z95" s="60"/>
      <c r="AA95" s="60"/>
      <c r="AB95" s="60"/>
      <c r="AC95" s="60"/>
      <c r="AD95" s="60"/>
      <c r="AE95" s="60"/>
      <c r="AF95" s="60"/>
      <c r="AG95" s="60"/>
      <c r="AH95" s="60"/>
    </row>
    <row r="96" spans="1:34" ht="18" customHeight="1" x14ac:dyDescent="0.3">
      <c r="A96" s="4">
        <f>IF(COUNT($A$4:A95)+1&gt;Nafnalisti!$Z$4,"",A95+1)</f>
        <v>93</v>
      </c>
      <c r="B96" t="str">
        <f ca="1">IF($A96="","",OFFSET(Nafnalisti!$A$3,MATCH('Einst staða'!$A96,Nafnalisti!$W$4:$W$430,0),1))</f>
        <v>Vigfús Þorsteinsson</v>
      </c>
      <c r="C96" s="64">
        <f ca="1">IF($A96="","",OFFSET(Nafnalisti!$A$3,MATCH('Einst staða'!$A96,Nafnalisti!$W$4:$W$430,0),0))</f>
        <v>24</v>
      </c>
      <c r="D96" s="5">
        <f ca="1">IF($A96="","",OFFSET(Nafnalisti!$A$3,MATCH('Einst staða'!$A96,Nafnalisti!$W$4:$W$430,0),2))</f>
        <v>254</v>
      </c>
      <c r="E96" s="6">
        <f ca="1">IF($A96="","",IF(OFFSET(Nafnalisti!$A$3,MATCH('Einst staða'!$A96,Nafnalisti!$W$4:$W$430,0),3)="","",OFFSET(Nafnalisti!$A$3,MATCH('Einst staða'!$A96,Nafnalisti!$W$4:$W$430,0),3)))</f>
        <v>59</v>
      </c>
      <c r="F96" s="6">
        <f ca="1">IF($A96="","",IF(OFFSET(Nafnalisti!$A$3,MATCH('Einst staða'!$A96,Nafnalisti!$W$4:$W$430,0),4)="","",OFFSET(Nafnalisti!$A$3,MATCH('Einst staða'!$A96,Nafnalisti!$W$4:$W$430,0),4)))</f>
        <v>64</v>
      </c>
      <c r="G96" s="6">
        <f ca="1">IF($A96="","",IF(OFFSET(Nafnalisti!$A$3,MATCH('Einst staða'!$A96,Nafnalisti!$W$4:$W$430,0),5)="","",OFFSET(Nafnalisti!$A$3,MATCH('Einst staða'!$A96,Nafnalisti!$W$4:$W$430,0),5)))</f>
        <v>66</v>
      </c>
      <c r="H96" s="6">
        <f ca="1">IF($A96="","",IF(OFFSET(Nafnalisti!$A$3,MATCH('Einst staða'!$A96,Nafnalisti!$W$4:$W$430,0),6)="","",OFFSET(Nafnalisti!$A$3,MATCH('Einst staða'!$A96,Nafnalisti!$W$4:$W$430,0),6)))</f>
        <v>65</v>
      </c>
      <c r="I96" s="6" t="str">
        <f ca="1">IF($A96="","",IF(OFFSET(Nafnalisti!$A$3,MATCH('Einst staða'!$A96,Nafnalisti!$W$4:$W$430,0),7)="","",OFFSET(Nafnalisti!$A$3,MATCH('Einst staða'!$A96,Nafnalisti!$W$4:$W$430,0),7)))</f>
        <v/>
      </c>
      <c r="J96" s="6" t="str">
        <f ca="1">IF($A96="","",IF(OFFSET(Nafnalisti!$A$3,MATCH('Einst staða'!$A96,Nafnalisti!$W$4:$W$430,0),8)="","",OFFSET(Nafnalisti!$A$3,MATCH('Einst staða'!$A96,Nafnalisti!$W$4:$W$430,0),8)))</f>
        <v/>
      </c>
      <c r="K96" s="6" t="str">
        <f ca="1">IF($A96="","",IF(OFFSET(Nafnalisti!$A$3,MATCH('Einst staða'!$A96,Nafnalisti!$W$4:$W$430,0),9)="","",OFFSET(Nafnalisti!$A$3,MATCH('Einst staða'!$A96,Nafnalisti!$W$4:$W$430,0),9)))</f>
        <v/>
      </c>
      <c r="L96" s="6" t="str">
        <f ca="1">IF($A96="","",IF(OFFSET(Nafnalisti!$A$3,MATCH('Einst staða'!$A96,Nafnalisti!$W$4:$W$430,0),10)="","",OFFSET(Nafnalisti!$A$3,MATCH('Einst staða'!$A96,Nafnalisti!$W$4:$W$430,0),10)))</f>
        <v/>
      </c>
      <c r="O96" s="60"/>
      <c r="S96" s="60"/>
      <c r="T96" s="60"/>
      <c r="U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</row>
    <row r="97" spans="1:34" ht="18" customHeight="1" x14ac:dyDescent="0.3">
      <c r="A97" s="4">
        <f>IF(COUNT($A$4:A96)+1&gt;Nafnalisti!$Z$4,"",A96+1)</f>
        <v>94</v>
      </c>
      <c r="B97" t="str">
        <f ca="1">IF($A97="","",OFFSET(Nafnalisti!$A$3,MATCH('Einst staða'!$A97,Nafnalisti!$W$4:$W$430,0),1))</f>
        <v>Ásgeir Norðdahl Ólafsson</v>
      </c>
      <c r="C97" s="64">
        <f ca="1">IF($A97="","",OFFSET(Nafnalisti!$A$3,MATCH('Einst staða'!$A97,Nafnalisti!$W$4:$W$430,0),0))</f>
        <v>3</v>
      </c>
      <c r="D97" s="5">
        <f ca="1">IF($A97="","",OFFSET(Nafnalisti!$A$3,MATCH('Einst staða'!$A97,Nafnalisti!$W$4:$W$430,0),2))</f>
        <v>254</v>
      </c>
      <c r="E97" s="6">
        <f ca="1">IF($A97="","",IF(OFFSET(Nafnalisti!$A$3,MATCH('Einst staða'!$A97,Nafnalisti!$W$4:$W$430,0),3)="","",OFFSET(Nafnalisti!$A$3,MATCH('Einst staða'!$A97,Nafnalisti!$W$4:$W$430,0),3)))</f>
        <v>60</v>
      </c>
      <c r="F97" s="6">
        <f ca="1">IF($A97="","",IF(OFFSET(Nafnalisti!$A$3,MATCH('Einst staða'!$A97,Nafnalisti!$W$4:$W$430,0),4)="","",OFFSET(Nafnalisti!$A$3,MATCH('Einst staða'!$A97,Nafnalisti!$W$4:$W$430,0),4)))</f>
        <v>67</v>
      </c>
      <c r="G97" s="6">
        <f ca="1">IF($A97="","",IF(OFFSET(Nafnalisti!$A$3,MATCH('Einst staða'!$A97,Nafnalisti!$W$4:$W$430,0),5)="","",OFFSET(Nafnalisti!$A$3,MATCH('Einst staða'!$A97,Nafnalisti!$W$4:$W$430,0),5)))</f>
        <v>65</v>
      </c>
      <c r="H97" s="6">
        <f ca="1">IF($A97="","",IF(OFFSET(Nafnalisti!$A$3,MATCH('Einst staða'!$A97,Nafnalisti!$W$4:$W$430,0),6)="","",OFFSET(Nafnalisti!$A$3,MATCH('Einst staða'!$A97,Nafnalisti!$W$4:$W$430,0),6)))</f>
        <v>62</v>
      </c>
      <c r="I97" s="6" t="str">
        <f ca="1">IF($A97="","",IF(OFFSET(Nafnalisti!$A$3,MATCH('Einst staða'!$A97,Nafnalisti!$W$4:$W$430,0),7)="","",OFFSET(Nafnalisti!$A$3,MATCH('Einst staða'!$A97,Nafnalisti!$W$4:$W$430,0),7)))</f>
        <v/>
      </c>
      <c r="J97" s="6" t="str">
        <f ca="1">IF($A97="","",IF(OFFSET(Nafnalisti!$A$3,MATCH('Einst staða'!$A97,Nafnalisti!$W$4:$W$430,0),8)="","",OFFSET(Nafnalisti!$A$3,MATCH('Einst staða'!$A97,Nafnalisti!$W$4:$W$430,0),8)))</f>
        <v/>
      </c>
      <c r="K97" s="6" t="str">
        <f ca="1">IF($A97="","",IF(OFFSET(Nafnalisti!$A$3,MATCH('Einst staða'!$A97,Nafnalisti!$W$4:$W$430,0),9)="","",OFFSET(Nafnalisti!$A$3,MATCH('Einst staða'!$A97,Nafnalisti!$W$4:$W$430,0),9)))</f>
        <v/>
      </c>
      <c r="L97" s="6" t="str">
        <f ca="1">IF($A97="","",IF(OFFSET(Nafnalisti!$A$3,MATCH('Einst staða'!$A97,Nafnalisti!$W$4:$W$430,0),10)="","",OFFSET(Nafnalisti!$A$3,MATCH('Einst staða'!$A97,Nafnalisti!$W$4:$W$430,0),10)))</f>
        <v/>
      </c>
      <c r="O97" s="60"/>
      <c r="S97" s="60"/>
      <c r="T97" s="60"/>
      <c r="U97" s="60"/>
      <c r="Y97" s="60"/>
      <c r="Z97" s="60"/>
      <c r="AA97" s="60"/>
      <c r="AB97" s="60"/>
      <c r="AC97" s="60"/>
      <c r="AD97" s="60"/>
      <c r="AE97" s="60"/>
      <c r="AF97" s="60"/>
      <c r="AG97" s="60"/>
      <c r="AH97" s="60"/>
    </row>
    <row r="98" spans="1:34" ht="18" customHeight="1" x14ac:dyDescent="0.3">
      <c r="A98" s="4">
        <f>IF(COUNT($A$4:A97)+1&gt;Nafnalisti!$Z$4,"",A97+1)</f>
        <v>95</v>
      </c>
      <c r="B98" t="str">
        <f ca="1">IF($A98="","",OFFSET(Nafnalisti!$A$3,MATCH('Einst staða'!$A98,Nafnalisti!$W$4:$W$430,0),1))</f>
        <v>Ingi Þór Hafsteinsson</v>
      </c>
      <c r="C98" s="64">
        <f ca="1">IF($A98="","",OFFSET(Nafnalisti!$A$3,MATCH('Einst staða'!$A98,Nafnalisti!$W$4:$W$430,0),0))</f>
        <v>20</v>
      </c>
      <c r="D98" s="5">
        <f ca="1">IF($A98="","",OFFSET(Nafnalisti!$A$3,MATCH('Einst staða'!$A98,Nafnalisti!$W$4:$W$430,0),2))</f>
        <v>255</v>
      </c>
      <c r="E98" s="6">
        <f ca="1">IF($A98="","",IF(OFFSET(Nafnalisti!$A$3,MATCH('Einst staða'!$A98,Nafnalisti!$W$4:$W$430,0),3)="","",OFFSET(Nafnalisti!$A$3,MATCH('Einst staða'!$A98,Nafnalisti!$W$4:$W$430,0),3)))</f>
        <v>62</v>
      </c>
      <c r="F98" s="6">
        <f ca="1">IF($A98="","",IF(OFFSET(Nafnalisti!$A$3,MATCH('Einst staða'!$A98,Nafnalisti!$W$4:$W$430,0),4)="","",OFFSET(Nafnalisti!$A$3,MATCH('Einst staða'!$A98,Nafnalisti!$W$4:$W$430,0),4)))</f>
        <v>63</v>
      </c>
      <c r="G98" s="6">
        <f ca="1">IF($A98="","",IF(OFFSET(Nafnalisti!$A$3,MATCH('Einst staða'!$A98,Nafnalisti!$W$4:$W$430,0),5)="","",OFFSET(Nafnalisti!$A$3,MATCH('Einst staða'!$A98,Nafnalisti!$W$4:$W$430,0),5)))</f>
        <v>64</v>
      </c>
      <c r="H98" s="6">
        <f ca="1">IF($A98="","",IF(OFFSET(Nafnalisti!$A$3,MATCH('Einst staða'!$A98,Nafnalisti!$W$4:$W$430,0),6)="","",OFFSET(Nafnalisti!$A$3,MATCH('Einst staða'!$A98,Nafnalisti!$W$4:$W$430,0),6)))</f>
        <v>66</v>
      </c>
      <c r="I98" s="6" t="str">
        <f ca="1">IF($A98="","",IF(OFFSET(Nafnalisti!$A$3,MATCH('Einst staða'!$A98,Nafnalisti!$W$4:$W$430,0),7)="","",OFFSET(Nafnalisti!$A$3,MATCH('Einst staða'!$A98,Nafnalisti!$W$4:$W$430,0),7)))</f>
        <v/>
      </c>
      <c r="J98" s="6" t="str">
        <f ca="1">IF($A98="","",IF(OFFSET(Nafnalisti!$A$3,MATCH('Einst staða'!$A98,Nafnalisti!$W$4:$W$430,0),8)="","",OFFSET(Nafnalisti!$A$3,MATCH('Einst staða'!$A98,Nafnalisti!$W$4:$W$430,0),8)))</f>
        <v/>
      </c>
      <c r="K98" s="6" t="str">
        <f ca="1">IF($A98="","",IF(OFFSET(Nafnalisti!$A$3,MATCH('Einst staða'!$A98,Nafnalisti!$W$4:$W$430,0),9)="","",OFFSET(Nafnalisti!$A$3,MATCH('Einst staða'!$A98,Nafnalisti!$W$4:$W$430,0),9)))</f>
        <v/>
      </c>
      <c r="L98" s="6" t="str">
        <f ca="1">IF($A98="","",IF(OFFSET(Nafnalisti!$A$3,MATCH('Einst staða'!$A98,Nafnalisti!$W$4:$W$430,0),10)="","",OFFSET(Nafnalisti!$A$3,MATCH('Einst staða'!$A98,Nafnalisti!$W$4:$W$430,0),10)))</f>
        <v/>
      </c>
      <c r="O98" s="60"/>
      <c r="S98" s="60"/>
      <c r="T98" s="60"/>
      <c r="U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</row>
    <row r="99" spans="1:34" ht="18" customHeight="1" x14ac:dyDescent="0.3">
      <c r="A99" s="4">
        <f>IF(COUNT($A$4:A98)+1&gt;Nafnalisti!$Z$4,"",A98+1)</f>
        <v>96</v>
      </c>
      <c r="B99" t="str">
        <f ca="1">IF($A99="","",OFFSET(Nafnalisti!$A$3,MATCH('Einst staða'!$A99,Nafnalisti!$W$4:$W$430,0),1))</f>
        <v>Guðmundur Helgi Þórarinsson</v>
      </c>
      <c r="C99" s="64">
        <f ca="1">IF($A99="","",OFFSET(Nafnalisti!$A$3,MATCH('Einst staða'!$A99,Nafnalisti!$W$4:$W$430,0),0))</f>
        <v>27</v>
      </c>
      <c r="D99" s="5">
        <f ca="1">IF($A99="","",OFFSET(Nafnalisti!$A$3,MATCH('Einst staða'!$A99,Nafnalisti!$W$4:$W$430,0),2))</f>
        <v>255</v>
      </c>
      <c r="E99" s="6">
        <f ca="1">IF($A99="","",IF(OFFSET(Nafnalisti!$A$3,MATCH('Einst staða'!$A99,Nafnalisti!$W$4:$W$430,0),3)="","",OFFSET(Nafnalisti!$A$3,MATCH('Einst staða'!$A99,Nafnalisti!$W$4:$W$430,0),3)))</f>
        <v>63</v>
      </c>
      <c r="F99" s="6">
        <f ca="1">IF($A99="","",IF(OFFSET(Nafnalisti!$A$3,MATCH('Einst staða'!$A99,Nafnalisti!$W$4:$W$430,0),4)="","",OFFSET(Nafnalisti!$A$3,MATCH('Einst staða'!$A99,Nafnalisti!$W$4:$W$430,0),4)))</f>
        <v>67</v>
      </c>
      <c r="G99" s="6">
        <f ca="1">IF($A99="","",IF(OFFSET(Nafnalisti!$A$3,MATCH('Einst staða'!$A99,Nafnalisti!$W$4:$W$430,0),5)="","",OFFSET(Nafnalisti!$A$3,MATCH('Einst staða'!$A99,Nafnalisti!$W$4:$W$430,0),5)))</f>
        <v>62</v>
      </c>
      <c r="H99" s="6">
        <f ca="1">IF($A99="","",IF(OFFSET(Nafnalisti!$A$3,MATCH('Einst staða'!$A99,Nafnalisti!$W$4:$W$430,0),6)="","",OFFSET(Nafnalisti!$A$3,MATCH('Einst staða'!$A99,Nafnalisti!$W$4:$W$430,0),6)))</f>
        <v>63</v>
      </c>
      <c r="I99" s="6" t="str">
        <f ca="1">IF($A99="","",IF(OFFSET(Nafnalisti!$A$3,MATCH('Einst staða'!$A99,Nafnalisti!$W$4:$W$430,0),7)="","",OFFSET(Nafnalisti!$A$3,MATCH('Einst staða'!$A99,Nafnalisti!$W$4:$W$430,0),7)))</f>
        <v/>
      </c>
      <c r="J99" s="6" t="str">
        <f ca="1">IF($A99="","",IF(OFFSET(Nafnalisti!$A$3,MATCH('Einst staða'!$A99,Nafnalisti!$W$4:$W$430,0),8)="","",OFFSET(Nafnalisti!$A$3,MATCH('Einst staða'!$A99,Nafnalisti!$W$4:$W$430,0),8)))</f>
        <v/>
      </c>
      <c r="K99" s="6" t="str">
        <f ca="1">IF($A99="","",IF(OFFSET(Nafnalisti!$A$3,MATCH('Einst staða'!$A99,Nafnalisti!$W$4:$W$430,0),9)="","",OFFSET(Nafnalisti!$A$3,MATCH('Einst staða'!$A99,Nafnalisti!$W$4:$W$430,0),9)))</f>
        <v/>
      </c>
      <c r="L99" s="6" t="str">
        <f ca="1">IF($A99="","",IF(OFFSET(Nafnalisti!$A$3,MATCH('Einst staða'!$A99,Nafnalisti!$W$4:$W$430,0),10)="","",OFFSET(Nafnalisti!$A$3,MATCH('Einst staða'!$A99,Nafnalisti!$W$4:$W$430,0),10)))</f>
        <v/>
      </c>
      <c r="O99" s="60"/>
      <c r="S99" s="60"/>
      <c r="T99" s="60"/>
      <c r="U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</row>
    <row r="100" spans="1:34" ht="18" customHeight="1" x14ac:dyDescent="0.3">
      <c r="A100" s="4">
        <f>IF(COUNT($A$4:A99)+1&gt;Nafnalisti!$Z$4,"",A99+1)</f>
        <v>97</v>
      </c>
      <c r="B100" t="str">
        <f ca="1">IF($A100="","",OFFSET(Nafnalisti!$A$3,MATCH('Einst staða'!$A100,Nafnalisti!$W$4:$W$430,0),1))</f>
        <v>Sveinn Sveinsson</v>
      </c>
      <c r="C100" s="64">
        <f ca="1">IF($A100="","",OFFSET(Nafnalisti!$A$3,MATCH('Einst staða'!$A100,Nafnalisti!$W$4:$W$430,0),0))</f>
        <v>2</v>
      </c>
      <c r="D100" s="5">
        <f ca="1">IF($A100="","",OFFSET(Nafnalisti!$A$3,MATCH('Einst staða'!$A100,Nafnalisti!$W$4:$W$430,0),2))</f>
        <v>256</v>
      </c>
      <c r="E100" s="6">
        <f ca="1">IF($A100="","",IF(OFFSET(Nafnalisti!$A$3,MATCH('Einst staða'!$A100,Nafnalisti!$W$4:$W$430,0),3)="","",OFFSET(Nafnalisti!$A$3,MATCH('Einst staða'!$A100,Nafnalisti!$W$4:$W$430,0),3)))</f>
        <v>64</v>
      </c>
      <c r="F100" s="6">
        <f ca="1">IF($A100="","",IF(OFFSET(Nafnalisti!$A$3,MATCH('Einst staða'!$A100,Nafnalisti!$W$4:$W$430,0),4)="","",OFFSET(Nafnalisti!$A$3,MATCH('Einst staða'!$A100,Nafnalisti!$W$4:$W$430,0),4)))</f>
        <v>61</v>
      </c>
      <c r="G100" s="6">
        <f ca="1">IF($A100="","",IF(OFFSET(Nafnalisti!$A$3,MATCH('Einst staða'!$A100,Nafnalisti!$W$4:$W$430,0),5)="","",OFFSET(Nafnalisti!$A$3,MATCH('Einst staða'!$A100,Nafnalisti!$W$4:$W$430,0),5)))</f>
        <v>67</v>
      </c>
      <c r="H100" s="6">
        <f ca="1">IF($A100="","",IF(OFFSET(Nafnalisti!$A$3,MATCH('Einst staða'!$A100,Nafnalisti!$W$4:$W$430,0),6)="","",OFFSET(Nafnalisti!$A$3,MATCH('Einst staða'!$A100,Nafnalisti!$W$4:$W$430,0),6)))</f>
        <v>64</v>
      </c>
      <c r="I100" s="6" t="str">
        <f ca="1">IF($A100="","",IF(OFFSET(Nafnalisti!$A$3,MATCH('Einst staða'!$A100,Nafnalisti!$W$4:$W$430,0),7)="","",OFFSET(Nafnalisti!$A$3,MATCH('Einst staða'!$A100,Nafnalisti!$W$4:$W$430,0),7)))</f>
        <v/>
      </c>
      <c r="J100" s="6" t="str">
        <f ca="1">IF($A100="","",IF(OFFSET(Nafnalisti!$A$3,MATCH('Einst staða'!$A100,Nafnalisti!$W$4:$W$430,0),8)="","",OFFSET(Nafnalisti!$A$3,MATCH('Einst staða'!$A100,Nafnalisti!$W$4:$W$430,0),8)))</f>
        <v/>
      </c>
      <c r="K100" s="6" t="str">
        <f ca="1">IF($A100="","",IF(OFFSET(Nafnalisti!$A$3,MATCH('Einst staða'!$A100,Nafnalisti!$W$4:$W$430,0),9)="","",OFFSET(Nafnalisti!$A$3,MATCH('Einst staða'!$A100,Nafnalisti!$W$4:$W$430,0),9)))</f>
        <v/>
      </c>
      <c r="L100" s="6" t="str">
        <f ca="1">IF($A100="","",IF(OFFSET(Nafnalisti!$A$3,MATCH('Einst staða'!$A100,Nafnalisti!$W$4:$W$430,0),10)="","",OFFSET(Nafnalisti!$A$3,MATCH('Einst staða'!$A100,Nafnalisti!$W$4:$W$430,0),10)))</f>
        <v/>
      </c>
      <c r="O100" s="60"/>
      <c r="S100" s="60"/>
      <c r="T100" s="60"/>
      <c r="U100" s="60"/>
      <c r="Y100" s="60"/>
      <c r="Z100" s="60"/>
      <c r="AA100" s="60"/>
      <c r="AB100" s="60"/>
      <c r="AC100" s="60"/>
      <c r="AD100" s="60"/>
      <c r="AE100" s="60"/>
      <c r="AF100" s="60"/>
      <c r="AG100" s="60"/>
      <c r="AH100" s="60"/>
    </row>
    <row r="101" spans="1:34" ht="18" customHeight="1" x14ac:dyDescent="0.3">
      <c r="A101" s="4">
        <f>IF(COUNT($A$4:A100)+1&gt;Nafnalisti!$Z$4,"",A100+1)</f>
        <v>98</v>
      </c>
      <c r="B101" t="str">
        <f ca="1">IF($A101="","",OFFSET(Nafnalisti!$A$3,MATCH('Einst staða'!$A101,Nafnalisti!$W$4:$W$430,0),1))</f>
        <v>Reynir Vignir</v>
      </c>
      <c r="C101" s="64">
        <f ca="1">IF($A101="","",OFFSET(Nafnalisti!$A$3,MATCH('Einst staða'!$A101,Nafnalisti!$W$4:$W$430,0),0))</f>
        <v>20</v>
      </c>
      <c r="D101" s="5">
        <f ca="1">IF($A101="","",OFFSET(Nafnalisti!$A$3,MATCH('Einst staða'!$A101,Nafnalisti!$W$4:$W$430,0),2))</f>
        <v>256</v>
      </c>
      <c r="E101" s="6">
        <f ca="1">IF($A101="","",IF(OFFSET(Nafnalisti!$A$3,MATCH('Einst staða'!$A101,Nafnalisti!$W$4:$W$430,0),3)="","",OFFSET(Nafnalisti!$A$3,MATCH('Einst staða'!$A101,Nafnalisti!$W$4:$W$430,0),3)))</f>
        <v>64</v>
      </c>
      <c r="F101" s="6">
        <f ca="1">IF($A101="","",IF(OFFSET(Nafnalisti!$A$3,MATCH('Einst staða'!$A101,Nafnalisti!$W$4:$W$430,0),4)="","",OFFSET(Nafnalisti!$A$3,MATCH('Einst staða'!$A101,Nafnalisti!$W$4:$W$430,0),4)))</f>
        <v>66</v>
      </c>
      <c r="G101" s="6">
        <f ca="1">IF($A101="","",IF(OFFSET(Nafnalisti!$A$3,MATCH('Einst staða'!$A101,Nafnalisti!$W$4:$W$430,0),5)="","",OFFSET(Nafnalisti!$A$3,MATCH('Einst staða'!$A101,Nafnalisti!$W$4:$W$430,0),5)))</f>
        <v>65</v>
      </c>
      <c r="H101" s="6">
        <f ca="1">IF($A101="","",IF(OFFSET(Nafnalisti!$A$3,MATCH('Einst staða'!$A101,Nafnalisti!$W$4:$W$430,0),6)="","",OFFSET(Nafnalisti!$A$3,MATCH('Einst staða'!$A101,Nafnalisti!$W$4:$W$430,0),6)))</f>
        <v>61</v>
      </c>
      <c r="I101" s="6" t="str">
        <f ca="1">IF($A101="","",IF(OFFSET(Nafnalisti!$A$3,MATCH('Einst staða'!$A101,Nafnalisti!$W$4:$W$430,0),7)="","",OFFSET(Nafnalisti!$A$3,MATCH('Einst staða'!$A101,Nafnalisti!$W$4:$W$430,0),7)))</f>
        <v/>
      </c>
      <c r="J101" s="6" t="str">
        <f ca="1">IF($A101="","",IF(OFFSET(Nafnalisti!$A$3,MATCH('Einst staða'!$A101,Nafnalisti!$W$4:$W$430,0),8)="","",OFFSET(Nafnalisti!$A$3,MATCH('Einst staða'!$A101,Nafnalisti!$W$4:$W$430,0),8)))</f>
        <v/>
      </c>
      <c r="K101" s="6" t="str">
        <f ca="1">IF($A101="","",IF(OFFSET(Nafnalisti!$A$3,MATCH('Einst staða'!$A101,Nafnalisti!$W$4:$W$430,0),9)="","",OFFSET(Nafnalisti!$A$3,MATCH('Einst staða'!$A101,Nafnalisti!$W$4:$W$430,0),9)))</f>
        <v/>
      </c>
      <c r="L101" s="6" t="str">
        <f ca="1">IF($A101="","",IF(OFFSET(Nafnalisti!$A$3,MATCH('Einst staða'!$A101,Nafnalisti!$W$4:$W$430,0),10)="","",OFFSET(Nafnalisti!$A$3,MATCH('Einst staða'!$A101,Nafnalisti!$W$4:$W$430,0),10)))</f>
        <v/>
      </c>
      <c r="O101" s="60"/>
      <c r="S101" s="60"/>
      <c r="T101" s="60"/>
      <c r="U101" s="60"/>
      <c r="Y101" s="60"/>
      <c r="Z101" s="60"/>
      <c r="AA101" s="60"/>
      <c r="AB101" s="60"/>
      <c r="AC101" s="60"/>
      <c r="AD101" s="60"/>
      <c r="AE101" s="60"/>
      <c r="AF101" s="60"/>
      <c r="AG101" s="60"/>
      <c r="AH101" s="60"/>
    </row>
    <row r="102" spans="1:34" ht="18" customHeight="1" x14ac:dyDescent="0.3">
      <c r="A102" s="4">
        <f>IF(COUNT($A$4:A101)+1&gt;Nafnalisti!$Z$4,"",A101+1)</f>
        <v>99</v>
      </c>
      <c r="B102" t="str">
        <f ca="1">IF($A102="","",OFFSET(Nafnalisti!$A$3,MATCH('Einst staða'!$A102,Nafnalisti!$W$4:$W$430,0),1))</f>
        <v>Árni Þórðarson</v>
      </c>
      <c r="C102" s="64">
        <f ca="1">IF($A102="","",OFFSET(Nafnalisti!$A$3,MATCH('Einst staða'!$A102,Nafnalisti!$W$4:$W$430,0),0))</f>
        <v>8</v>
      </c>
      <c r="D102" s="5">
        <f ca="1">IF($A102="","",OFFSET(Nafnalisti!$A$3,MATCH('Einst staða'!$A102,Nafnalisti!$W$4:$W$430,0),2))</f>
        <v>256</v>
      </c>
      <c r="E102" s="6">
        <f ca="1">IF($A102="","",IF(OFFSET(Nafnalisti!$A$3,MATCH('Einst staða'!$A102,Nafnalisti!$W$4:$W$430,0),3)="","",OFFSET(Nafnalisti!$A$3,MATCH('Einst staða'!$A102,Nafnalisti!$W$4:$W$430,0),3)))</f>
        <v>64</v>
      </c>
      <c r="F102" s="6">
        <f ca="1">IF($A102="","",IF(OFFSET(Nafnalisti!$A$3,MATCH('Einst staða'!$A102,Nafnalisti!$W$4:$W$430,0),4)="","",OFFSET(Nafnalisti!$A$3,MATCH('Einst staða'!$A102,Nafnalisti!$W$4:$W$430,0),4)))</f>
        <v>68</v>
      </c>
      <c r="G102" s="6">
        <f ca="1">IF($A102="","",IF(OFFSET(Nafnalisti!$A$3,MATCH('Einst staða'!$A102,Nafnalisti!$W$4:$W$430,0),5)="","",OFFSET(Nafnalisti!$A$3,MATCH('Einst staða'!$A102,Nafnalisti!$W$4:$W$430,0),5)))</f>
        <v>62</v>
      </c>
      <c r="H102" s="6">
        <f ca="1">IF($A102="","",IF(OFFSET(Nafnalisti!$A$3,MATCH('Einst staða'!$A102,Nafnalisti!$W$4:$W$430,0),6)="","",OFFSET(Nafnalisti!$A$3,MATCH('Einst staða'!$A102,Nafnalisti!$W$4:$W$430,0),6)))</f>
        <v>62</v>
      </c>
      <c r="I102" s="6" t="str">
        <f ca="1">IF($A102="","",IF(OFFSET(Nafnalisti!$A$3,MATCH('Einst staða'!$A102,Nafnalisti!$W$4:$W$430,0),7)="","",OFFSET(Nafnalisti!$A$3,MATCH('Einst staða'!$A102,Nafnalisti!$W$4:$W$430,0),7)))</f>
        <v/>
      </c>
      <c r="J102" s="6" t="str">
        <f ca="1">IF($A102="","",IF(OFFSET(Nafnalisti!$A$3,MATCH('Einst staða'!$A102,Nafnalisti!$W$4:$W$430,0),8)="","",OFFSET(Nafnalisti!$A$3,MATCH('Einst staða'!$A102,Nafnalisti!$W$4:$W$430,0),8)))</f>
        <v/>
      </c>
      <c r="K102" s="6" t="str">
        <f ca="1">IF($A102="","",IF(OFFSET(Nafnalisti!$A$3,MATCH('Einst staða'!$A102,Nafnalisti!$W$4:$W$430,0),9)="","",OFFSET(Nafnalisti!$A$3,MATCH('Einst staða'!$A102,Nafnalisti!$W$4:$W$430,0),9)))</f>
        <v/>
      </c>
      <c r="L102" s="6" t="str">
        <f ca="1">IF($A102="","",IF(OFFSET(Nafnalisti!$A$3,MATCH('Einst staða'!$A102,Nafnalisti!$W$4:$W$430,0),10)="","",OFFSET(Nafnalisti!$A$3,MATCH('Einst staða'!$A102,Nafnalisti!$W$4:$W$430,0),10)))</f>
        <v/>
      </c>
      <c r="O102" s="60"/>
      <c r="S102" s="60"/>
      <c r="T102" s="60"/>
      <c r="U102" s="60"/>
      <c r="Y102" s="60"/>
      <c r="Z102" s="60"/>
      <c r="AA102" s="60"/>
      <c r="AB102" s="60"/>
      <c r="AC102" s="60"/>
      <c r="AD102" s="60"/>
      <c r="AE102" s="60"/>
      <c r="AF102" s="60"/>
      <c r="AG102" s="60"/>
      <c r="AH102" s="60"/>
    </row>
    <row r="103" spans="1:34" ht="18" customHeight="1" x14ac:dyDescent="0.3">
      <c r="A103" s="4">
        <f>IF(COUNT($A$4:A102)+1&gt;Nafnalisti!$Z$4,"",A102+1)</f>
        <v>100</v>
      </c>
      <c r="B103" t="str">
        <f ca="1">IF($A103="","",OFFSET(Nafnalisti!$A$3,MATCH('Einst staða'!$A103,Nafnalisti!$W$4:$W$430,0),1))</f>
        <v>Unnar Eyjólfsson</v>
      </c>
      <c r="C103" s="64">
        <f ca="1">IF($A103="","",OFFSET(Nafnalisti!$A$3,MATCH('Einst staða'!$A103,Nafnalisti!$W$4:$W$430,0),0))</f>
        <v>46</v>
      </c>
      <c r="D103" s="5">
        <f ca="1">IF($A103="","",OFFSET(Nafnalisti!$A$3,MATCH('Einst staða'!$A103,Nafnalisti!$W$4:$W$430,0),2))</f>
        <v>256</v>
      </c>
      <c r="E103" s="6">
        <f ca="1">IF($A103="","",IF(OFFSET(Nafnalisti!$A$3,MATCH('Einst staða'!$A103,Nafnalisti!$W$4:$W$430,0),3)="","",OFFSET(Nafnalisti!$A$3,MATCH('Einst staða'!$A103,Nafnalisti!$W$4:$W$430,0),3)))</f>
        <v>61</v>
      </c>
      <c r="F103" s="6">
        <f ca="1">IF($A103="","",IF(OFFSET(Nafnalisti!$A$3,MATCH('Einst staða'!$A103,Nafnalisti!$W$4:$W$430,0),4)="","",OFFSET(Nafnalisti!$A$3,MATCH('Einst staða'!$A103,Nafnalisti!$W$4:$W$430,0),4)))</f>
        <v>61</v>
      </c>
      <c r="G103" s="6">
        <f ca="1">IF($A103="","",IF(OFFSET(Nafnalisti!$A$3,MATCH('Einst staða'!$A103,Nafnalisti!$W$4:$W$430,0),5)="","",OFFSET(Nafnalisti!$A$3,MATCH('Einst staða'!$A103,Nafnalisti!$W$4:$W$430,0),5)))</f>
        <v>66</v>
      </c>
      <c r="H103" s="6">
        <f ca="1">IF($A103="","",IF(OFFSET(Nafnalisti!$A$3,MATCH('Einst staða'!$A103,Nafnalisti!$W$4:$W$430,0),6)="","",OFFSET(Nafnalisti!$A$3,MATCH('Einst staða'!$A103,Nafnalisti!$W$4:$W$430,0),6)))</f>
        <v>68</v>
      </c>
      <c r="I103" s="6" t="str">
        <f ca="1">IF($A103="","",IF(OFFSET(Nafnalisti!$A$3,MATCH('Einst staða'!$A103,Nafnalisti!$W$4:$W$430,0),7)="","",OFFSET(Nafnalisti!$A$3,MATCH('Einst staða'!$A103,Nafnalisti!$W$4:$W$430,0),7)))</f>
        <v/>
      </c>
      <c r="J103" s="6" t="str">
        <f ca="1">IF($A103="","",IF(OFFSET(Nafnalisti!$A$3,MATCH('Einst staða'!$A103,Nafnalisti!$W$4:$W$430,0),8)="","",OFFSET(Nafnalisti!$A$3,MATCH('Einst staða'!$A103,Nafnalisti!$W$4:$W$430,0),8)))</f>
        <v/>
      </c>
      <c r="K103" s="6" t="str">
        <f ca="1">IF($A103="","",IF(OFFSET(Nafnalisti!$A$3,MATCH('Einst staða'!$A103,Nafnalisti!$W$4:$W$430,0),9)="","",OFFSET(Nafnalisti!$A$3,MATCH('Einst staða'!$A103,Nafnalisti!$W$4:$W$430,0),9)))</f>
        <v/>
      </c>
      <c r="L103" s="6" t="str">
        <f ca="1">IF($A103="","",IF(OFFSET(Nafnalisti!$A$3,MATCH('Einst staða'!$A103,Nafnalisti!$W$4:$W$430,0),10)="","",OFFSET(Nafnalisti!$A$3,MATCH('Einst staða'!$A103,Nafnalisti!$W$4:$W$430,0),10)))</f>
        <v/>
      </c>
      <c r="O103" s="60"/>
      <c r="S103" s="60"/>
      <c r="T103" s="60"/>
      <c r="U103" s="60"/>
      <c r="Y103" s="60"/>
      <c r="Z103" s="60"/>
      <c r="AA103" s="60"/>
      <c r="AB103" s="60"/>
      <c r="AC103" s="60"/>
      <c r="AD103" s="60"/>
      <c r="AE103" s="60"/>
      <c r="AF103" s="60"/>
      <c r="AG103" s="60"/>
      <c r="AH103" s="60"/>
    </row>
    <row r="104" spans="1:34" ht="18" customHeight="1" x14ac:dyDescent="0.3">
      <c r="A104" s="4">
        <f>IF(COUNT($A$4:A103)+1&gt;Nafnalisti!$Z$4,"",A103+1)</f>
        <v>101</v>
      </c>
      <c r="B104" t="str">
        <f ca="1">IF($A104="","",OFFSET(Nafnalisti!$A$3,MATCH('Einst staða'!$A104,Nafnalisti!$W$4:$W$430,0),1))</f>
        <v>Halldór Þórður Oddsson</v>
      </c>
      <c r="C104" s="64">
        <f ca="1">IF($A104="","",OFFSET(Nafnalisti!$A$3,MATCH('Einst staða'!$A104,Nafnalisti!$W$4:$W$430,0),0))</f>
        <v>19</v>
      </c>
      <c r="D104" s="5">
        <f ca="1">IF($A104="","",OFFSET(Nafnalisti!$A$3,MATCH('Einst staða'!$A104,Nafnalisti!$W$4:$W$430,0),2))</f>
        <v>256</v>
      </c>
      <c r="E104" s="6">
        <f ca="1">IF($A104="","",IF(OFFSET(Nafnalisti!$A$3,MATCH('Einst staða'!$A104,Nafnalisti!$W$4:$W$430,0),3)="","",OFFSET(Nafnalisti!$A$3,MATCH('Einst staða'!$A104,Nafnalisti!$W$4:$W$430,0),3)))</f>
        <v>62</v>
      </c>
      <c r="F104" s="6">
        <f ca="1">IF($A104="","",IF(OFFSET(Nafnalisti!$A$3,MATCH('Einst staða'!$A104,Nafnalisti!$W$4:$W$430,0),4)="","",OFFSET(Nafnalisti!$A$3,MATCH('Einst staða'!$A104,Nafnalisti!$W$4:$W$430,0),4)))</f>
        <v>61</v>
      </c>
      <c r="G104" s="6">
        <f ca="1">IF($A104="","",IF(OFFSET(Nafnalisti!$A$3,MATCH('Einst staða'!$A104,Nafnalisti!$W$4:$W$430,0),5)="","",OFFSET(Nafnalisti!$A$3,MATCH('Einst staða'!$A104,Nafnalisti!$W$4:$W$430,0),5)))</f>
        <v>66</v>
      </c>
      <c r="H104" s="6">
        <f ca="1">IF($A104="","",IF(OFFSET(Nafnalisti!$A$3,MATCH('Einst staða'!$A104,Nafnalisti!$W$4:$W$430,0),6)="","",OFFSET(Nafnalisti!$A$3,MATCH('Einst staða'!$A104,Nafnalisti!$W$4:$W$430,0),6)))</f>
        <v>67</v>
      </c>
      <c r="I104" s="6" t="str">
        <f ca="1">IF($A104="","",IF(OFFSET(Nafnalisti!$A$3,MATCH('Einst staða'!$A104,Nafnalisti!$W$4:$W$430,0),7)="","",OFFSET(Nafnalisti!$A$3,MATCH('Einst staða'!$A104,Nafnalisti!$W$4:$W$430,0),7)))</f>
        <v/>
      </c>
      <c r="J104" s="6" t="str">
        <f ca="1">IF($A104="","",IF(OFFSET(Nafnalisti!$A$3,MATCH('Einst staða'!$A104,Nafnalisti!$W$4:$W$430,0),8)="","",OFFSET(Nafnalisti!$A$3,MATCH('Einst staða'!$A104,Nafnalisti!$W$4:$W$430,0),8)))</f>
        <v/>
      </c>
      <c r="K104" s="6" t="str">
        <f ca="1">IF($A104="","",IF(OFFSET(Nafnalisti!$A$3,MATCH('Einst staða'!$A104,Nafnalisti!$W$4:$W$430,0),9)="","",OFFSET(Nafnalisti!$A$3,MATCH('Einst staða'!$A104,Nafnalisti!$W$4:$W$430,0),9)))</f>
        <v/>
      </c>
      <c r="L104" s="6" t="str">
        <f ca="1">IF($A104="","",IF(OFFSET(Nafnalisti!$A$3,MATCH('Einst staða'!$A104,Nafnalisti!$W$4:$W$430,0),10)="","",OFFSET(Nafnalisti!$A$3,MATCH('Einst staða'!$A104,Nafnalisti!$W$4:$W$430,0),10)))</f>
        <v/>
      </c>
      <c r="O104" s="60"/>
      <c r="S104" s="60"/>
      <c r="T104" s="60"/>
      <c r="U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</row>
    <row r="105" spans="1:34" ht="18" customHeight="1" x14ac:dyDescent="0.3">
      <c r="A105" s="4">
        <f>IF(COUNT($A$4:A104)+1&gt;Nafnalisti!$Z$4,"",A104+1)</f>
        <v>102</v>
      </c>
      <c r="B105" t="str">
        <f ca="1">IF($A105="","",OFFSET(Nafnalisti!$A$3,MATCH('Einst staða'!$A105,Nafnalisti!$W$4:$W$430,0),1))</f>
        <v>Sigurjón R. Ólafsson</v>
      </c>
      <c r="C105" s="64">
        <f ca="1">IF($A105="","",OFFSET(Nafnalisti!$A$3,MATCH('Einst staða'!$A105,Nafnalisti!$W$4:$W$430,0),0))</f>
        <v>40</v>
      </c>
      <c r="D105" s="5">
        <f ca="1">IF($A105="","",OFFSET(Nafnalisti!$A$3,MATCH('Einst staða'!$A105,Nafnalisti!$W$4:$W$430,0),2))</f>
        <v>256</v>
      </c>
      <c r="E105" s="6">
        <f ca="1">IF($A105="","",IF(OFFSET(Nafnalisti!$A$3,MATCH('Einst staða'!$A105,Nafnalisti!$W$4:$W$430,0),3)="","",OFFSET(Nafnalisti!$A$3,MATCH('Einst staða'!$A105,Nafnalisti!$W$4:$W$430,0),3)))</f>
        <v>68</v>
      </c>
      <c r="F105" s="6">
        <f ca="1">IF($A105="","",IF(OFFSET(Nafnalisti!$A$3,MATCH('Einst staða'!$A105,Nafnalisti!$W$4:$W$430,0),4)="","",OFFSET(Nafnalisti!$A$3,MATCH('Einst staða'!$A105,Nafnalisti!$W$4:$W$430,0),4)))</f>
        <v>61</v>
      </c>
      <c r="G105" s="6">
        <f ca="1">IF($A105="","",IF(OFFSET(Nafnalisti!$A$3,MATCH('Einst staða'!$A105,Nafnalisti!$W$4:$W$430,0),5)="","",OFFSET(Nafnalisti!$A$3,MATCH('Einst staða'!$A105,Nafnalisti!$W$4:$W$430,0),5)))</f>
        <v>59</v>
      </c>
      <c r="H105" s="6">
        <f ca="1">IF($A105="","",IF(OFFSET(Nafnalisti!$A$3,MATCH('Einst staða'!$A105,Nafnalisti!$W$4:$W$430,0),6)="","",OFFSET(Nafnalisti!$A$3,MATCH('Einst staða'!$A105,Nafnalisti!$W$4:$W$430,0),6)))</f>
        <v>68</v>
      </c>
      <c r="I105" s="6" t="str">
        <f ca="1">IF($A105="","",IF(OFFSET(Nafnalisti!$A$3,MATCH('Einst staða'!$A105,Nafnalisti!$W$4:$W$430,0),7)="","",OFFSET(Nafnalisti!$A$3,MATCH('Einst staða'!$A105,Nafnalisti!$W$4:$W$430,0),7)))</f>
        <v/>
      </c>
      <c r="J105" s="6" t="str">
        <f ca="1">IF($A105="","",IF(OFFSET(Nafnalisti!$A$3,MATCH('Einst staða'!$A105,Nafnalisti!$W$4:$W$430,0),8)="","",OFFSET(Nafnalisti!$A$3,MATCH('Einst staða'!$A105,Nafnalisti!$W$4:$W$430,0),8)))</f>
        <v/>
      </c>
      <c r="K105" s="6" t="str">
        <f ca="1">IF($A105="","",IF(OFFSET(Nafnalisti!$A$3,MATCH('Einst staða'!$A105,Nafnalisti!$W$4:$W$430,0),9)="","",OFFSET(Nafnalisti!$A$3,MATCH('Einst staða'!$A105,Nafnalisti!$W$4:$W$430,0),9)))</f>
        <v/>
      </c>
      <c r="L105" s="6" t="str">
        <f ca="1">IF($A105="","",IF(OFFSET(Nafnalisti!$A$3,MATCH('Einst staða'!$A105,Nafnalisti!$W$4:$W$430,0),10)="","",OFFSET(Nafnalisti!$A$3,MATCH('Einst staða'!$A105,Nafnalisti!$W$4:$W$430,0),10)))</f>
        <v/>
      </c>
      <c r="O105" s="60"/>
      <c r="S105" s="60"/>
      <c r="T105" s="60"/>
      <c r="U105" s="60"/>
      <c r="Y105" s="60"/>
      <c r="Z105" s="60"/>
      <c r="AA105" s="60"/>
      <c r="AB105" s="60"/>
      <c r="AC105" s="60"/>
      <c r="AD105" s="60"/>
      <c r="AE105" s="60"/>
      <c r="AF105" s="60"/>
      <c r="AG105" s="60"/>
      <c r="AH105" s="60"/>
    </row>
    <row r="106" spans="1:34" ht="18" customHeight="1" x14ac:dyDescent="0.3">
      <c r="A106" s="4">
        <f>IF(COUNT($A$4:A105)+1&gt;Nafnalisti!$Z$4,"",A105+1)</f>
        <v>103</v>
      </c>
      <c r="B106" t="str">
        <f ca="1">IF($A106="","",OFFSET(Nafnalisti!$A$3,MATCH('Einst staða'!$A106,Nafnalisti!$W$4:$W$430,0),1))</f>
        <v>Þröstur Sæmundsson</v>
      </c>
      <c r="C106" s="64">
        <f ca="1">IF($A106="","",OFFSET(Nafnalisti!$A$3,MATCH('Einst staða'!$A106,Nafnalisti!$W$4:$W$430,0),0))</f>
        <v>48</v>
      </c>
      <c r="D106" s="5">
        <f ca="1">IF($A106="","",OFFSET(Nafnalisti!$A$3,MATCH('Einst staða'!$A106,Nafnalisti!$W$4:$W$430,0),2))</f>
        <v>257</v>
      </c>
      <c r="E106" s="6">
        <f ca="1">IF($A106="","",IF(OFFSET(Nafnalisti!$A$3,MATCH('Einst staða'!$A106,Nafnalisti!$W$4:$W$430,0),3)="","",OFFSET(Nafnalisti!$A$3,MATCH('Einst staða'!$A106,Nafnalisti!$W$4:$W$430,0),3)))</f>
        <v>63</v>
      </c>
      <c r="F106" s="6">
        <f ca="1">IF($A106="","",IF(OFFSET(Nafnalisti!$A$3,MATCH('Einst staða'!$A106,Nafnalisti!$W$4:$W$430,0),4)="","",OFFSET(Nafnalisti!$A$3,MATCH('Einst staða'!$A106,Nafnalisti!$W$4:$W$430,0),4)))</f>
        <v>69</v>
      </c>
      <c r="G106" s="6">
        <f ca="1">IF($A106="","",IF(OFFSET(Nafnalisti!$A$3,MATCH('Einst staða'!$A106,Nafnalisti!$W$4:$W$430,0),5)="","",OFFSET(Nafnalisti!$A$3,MATCH('Einst staða'!$A106,Nafnalisti!$W$4:$W$430,0),5)))</f>
        <v>65</v>
      </c>
      <c r="H106" s="6">
        <f ca="1">IF($A106="","",IF(OFFSET(Nafnalisti!$A$3,MATCH('Einst staða'!$A106,Nafnalisti!$W$4:$W$430,0),6)="","",OFFSET(Nafnalisti!$A$3,MATCH('Einst staða'!$A106,Nafnalisti!$W$4:$W$430,0),6)))</f>
        <v>60</v>
      </c>
      <c r="I106" s="6" t="str">
        <f ca="1">IF($A106="","",IF(OFFSET(Nafnalisti!$A$3,MATCH('Einst staða'!$A106,Nafnalisti!$W$4:$W$430,0),7)="","",OFFSET(Nafnalisti!$A$3,MATCH('Einst staða'!$A106,Nafnalisti!$W$4:$W$430,0),7)))</f>
        <v/>
      </c>
      <c r="J106" s="6" t="str">
        <f ca="1">IF($A106="","",IF(OFFSET(Nafnalisti!$A$3,MATCH('Einst staða'!$A106,Nafnalisti!$W$4:$W$430,0),8)="","",OFFSET(Nafnalisti!$A$3,MATCH('Einst staða'!$A106,Nafnalisti!$W$4:$W$430,0),8)))</f>
        <v/>
      </c>
      <c r="K106" s="6" t="str">
        <f ca="1">IF($A106="","",IF(OFFSET(Nafnalisti!$A$3,MATCH('Einst staða'!$A106,Nafnalisti!$W$4:$W$430,0),9)="","",OFFSET(Nafnalisti!$A$3,MATCH('Einst staða'!$A106,Nafnalisti!$W$4:$W$430,0),9)))</f>
        <v/>
      </c>
      <c r="L106" s="6" t="str">
        <f ca="1">IF($A106="","",IF(OFFSET(Nafnalisti!$A$3,MATCH('Einst staða'!$A106,Nafnalisti!$W$4:$W$430,0),10)="","",OFFSET(Nafnalisti!$A$3,MATCH('Einst staða'!$A106,Nafnalisti!$W$4:$W$430,0),10)))</f>
        <v/>
      </c>
      <c r="O106" s="60"/>
      <c r="S106" s="60"/>
      <c r="T106" s="60"/>
      <c r="U106" s="60"/>
      <c r="Y106" s="60"/>
      <c r="Z106" s="60"/>
      <c r="AA106" s="60"/>
      <c r="AB106" s="60"/>
      <c r="AC106" s="60"/>
      <c r="AD106" s="60"/>
      <c r="AE106" s="60"/>
      <c r="AF106" s="60"/>
      <c r="AG106" s="60"/>
      <c r="AH106" s="60"/>
    </row>
    <row r="107" spans="1:34" ht="18" customHeight="1" x14ac:dyDescent="0.3">
      <c r="A107" s="4">
        <f>IF(COUNT($A$4:A106)+1&gt;Nafnalisti!$Z$4,"",A106+1)</f>
        <v>104</v>
      </c>
      <c r="B107" t="str">
        <f ca="1">IF($A107="","",OFFSET(Nafnalisti!$A$3,MATCH('Einst staða'!$A107,Nafnalisti!$W$4:$W$430,0),1))</f>
        <v>Sævar Hilmarsson</v>
      </c>
      <c r="C107" s="64">
        <f ca="1">IF($A107="","",OFFSET(Nafnalisti!$A$3,MATCH('Einst staða'!$A107,Nafnalisti!$W$4:$W$430,0),0))</f>
        <v>22</v>
      </c>
      <c r="D107" s="5">
        <f ca="1">IF($A107="","",OFFSET(Nafnalisti!$A$3,MATCH('Einst staða'!$A107,Nafnalisti!$W$4:$W$430,0),2))</f>
        <v>257</v>
      </c>
      <c r="E107" s="6">
        <f ca="1">IF($A107="","",IF(OFFSET(Nafnalisti!$A$3,MATCH('Einst staða'!$A107,Nafnalisti!$W$4:$W$430,0),3)="","",OFFSET(Nafnalisti!$A$3,MATCH('Einst staða'!$A107,Nafnalisti!$W$4:$W$430,0),3)))</f>
        <v>64</v>
      </c>
      <c r="F107" s="6">
        <f ca="1">IF($A107="","",IF(OFFSET(Nafnalisti!$A$3,MATCH('Einst staða'!$A107,Nafnalisti!$W$4:$W$430,0),4)="","",OFFSET(Nafnalisti!$A$3,MATCH('Einst staða'!$A107,Nafnalisti!$W$4:$W$430,0),4)))</f>
        <v>61</v>
      </c>
      <c r="G107" s="6">
        <f ca="1">IF($A107="","",IF(OFFSET(Nafnalisti!$A$3,MATCH('Einst staða'!$A107,Nafnalisti!$W$4:$W$430,0),5)="","",OFFSET(Nafnalisti!$A$3,MATCH('Einst staða'!$A107,Nafnalisti!$W$4:$W$430,0),5)))</f>
        <v>63</v>
      </c>
      <c r="H107" s="6">
        <f ca="1">IF($A107="","",IF(OFFSET(Nafnalisti!$A$3,MATCH('Einst staða'!$A107,Nafnalisti!$W$4:$W$430,0),6)="","",OFFSET(Nafnalisti!$A$3,MATCH('Einst staða'!$A107,Nafnalisti!$W$4:$W$430,0),6)))</f>
        <v>69</v>
      </c>
      <c r="I107" s="6" t="str">
        <f ca="1">IF($A107="","",IF(OFFSET(Nafnalisti!$A$3,MATCH('Einst staða'!$A107,Nafnalisti!$W$4:$W$430,0),7)="","",OFFSET(Nafnalisti!$A$3,MATCH('Einst staða'!$A107,Nafnalisti!$W$4:$W$430,0),7)))</f>
        <v/>
      </c>
      <c r="J107" s="6" t="str">
        <f ca="1">IF($A107="","",IF(OFFSET(Nafnalisti!$A$3,MATCH('Einst staða'!$A107,Nafnalisti!$W$4:$W$430,0),8)="","",OFFSET(Nafnalisti!$A$3,MATCH('Einst staða'!$A107,Nafnalisti!$W$4:$W$430,0),8)))</f>
        <v/>
      </c>
      <c r="K107" s="6" t="str">
        <f ca="1">IF($A107="","",IF(OFFSET(Nafnalisti!$A$3,MATCH('Einst staða'!$A107,Nafnalisti!$W$4:$W$430,0),9)="","",OFFSET(Nafnalisti!$A$3,MATCH('Einst staða'!$A107,Nafnalisti!$W$4:$W$430,0),9)))</f>
        <v/>
      </c>
      <c r="L107" s="6" t="str">
        <f ca="1">IF($A107="","",IF(OFFSET(Nafnalisti!$A$3,MATCH('Einst staða'!$A107,Nafnalisti!$W$4:$W$430,0),10)="","",OFFSET(Nafnalisti!$A$3,MATCH('Einst staða'!$A107,Nafnalisti!$W$4:$W$430,0),10)))</f>
        <v/>
      </c>
      <c r="O107" s="60"/>
      <c r="S107" s="60"/>
      <c r="T107" s="60"/>
      <c r="U107" s="60"/>
      <c r="Y107" s="60"/>
      <c r="Z107" s="60"/>
      <c r="AA107" s="60"/>
      <c r="AB107" s="60"/>
      <c r="AC107" s="60"/>
      <c r="AD107" s="60"/>
      <c r="AE107" s="60"/>
      <c r="AF107" s="60"/>
      <c r="AG107" s="60"/>
      <c r="AH107" s="60"/>
    </row>
    <row r="108" spans="1:34" ht="18" customHeight="1" x14ac:dyDescent="0.3">
      <c r="A108" s="4">
        <f>IF(COUNT($A$4:A107)+1&gt;Nafnalisti!$Z$4,"",A107+1)</f>
        <v>105</v>
      </c>
      <c r="B108" t="str">
        <f ca="1">IF($A108="","",OFFSET(Nafnalisti!$A$3,MATCH('Einst staða'!$A108,Nafnalisti!$W$4:$W$430,0),1))</f>
        <v>Nikulás Ingi Björnsson</v>
      </c>
      <c r="C108" s="64">
        <f ca="1">IF($A108="","",OFFSET(Nafnalisti!$A$3,MATCH('Einst staða'!$A108,Nafnalisti!$W$4:$W$430,0),0))</f>
        <v>48</v>
      </c>
      <c r="D108" s="5">
        <f ca="1">IF($A108="","",OFFSET(Nafnalisti!$A$3,MATCH('Einst staða'!$A108,Nafnalisti!$W$4:$W$430,0),2))</f>
        <v>257</v>
      </c>
      <c r="E108" s="6">
        <f ca="1">IF($A108="","",IF(OFFSET(Nafnalisti!$A$3,MATCH('Einst staða'!$A108,Nafnalisti!$W$4:$W$430,0),3)="","",OFFSET(Nafnalisti!$A$3,MATCH('Einst staða'!$A108,Nafnalisti!$W$4:$W$430,0),3)))</f>
        <v>67</v>
      </c>
      <c r="F108" s="6">
        <f ca="1">IF($A108="","",IF(OFFSET(Nafnalisti!$A$3,MATCH('Einst staða'!$A108,Nafnalisti!$W$4:$W$430,0),4)="","",OFFSET(Nafnalisti!$A$3,MATCH('Einst staða'!$A108,Nafnalisti!$W$4:$W$430,0),4)))</f>
        <v>61</v>
      </c>
      <c r="G108" s="6">
        <f ca="1">IF($A108="","",IF(OFFSET(Nafnalisti!$A$3,MATCH('Einst staða'!$A108,Nafnalisti!$W$4:$W$430,0),5)="","",OFFSET(Nafnalisti!$A$3,MATCH('Einst staða'!$A108,Nafnalisti!$W$4:$W$430,0),5)))</f>
        <v>69</v>
      </c>
      <c r="H108" s="6">
        <f ca="1">IF($A108="","",IF(OFFSET(Nafnalisti!$A$3,MATCH('Einst staða'!$A108,Nafnalisti!$W$4:$W$430,0),6)="","",OFFSET(Nafnalisti!$A$3,MATCH('Einst staða'!$A108,Nafnalisti!$W$4:$W$430,0),6)))</f>
        <v>60</v>
      </c>
      <c r="I108" s="6" t="str">
        <f ca="1">IF($A108="","",IF(OFFSET(Nafnalisti!$A$3,MATCH('Einst staða'!$A108,Nafnalisti!$W$4:$W$430,0),7)="","",OFFSET(Nafnalisti!$A$3,MATCH('Einst staða'!$A108,Nafnalisti!$W$4:$W$430,0),7)))</f>
        <v/>
      </c>
      <c r="J108" s="6" t="str">
        <f ca="1">IF($A108="","",IF(OFFSET(Nafnalisti!$A$3,MATCH('Einst staða'!$A108,Nafnalisti!$W$4:$W$430,0),8)="","",OFFSET(Nafnalisti!$A$3,MATCH('Einst staða'!$A108,Nafnalisti!$W$4:$W$430,0),8)))</f>
        <v/>
      </c>
      <c r="K108" s="6" t="str">
        <f ca="1">IF($A108="","",IF(OFFSET(Nafnalisti!$A$3,MATCH('Einst staða'!$A108,Nafnalisti!$W$4:$W$430,0),9)="","",OFFSET(Nafnalisti!$A$3,MATCH('Einst staða'!$A108,Nafnalisti!$W$4:$W$430,0),9)))</f>
        <v/>
      </c>
      <c r="L108" s="6" t="str">
        <f ca="1">IF($A108="","",IF(OFFSET(Nafnalisti!$A$3,MATCH('Einst staða'!$A108,Nafnalisti!$W$4:$W$430,0),10)="","",OFFSET(Nafnalisti!$A$3,MATCH('Einst staða'!$A108,Nafnalisti!$W$4:$W$430,0),10)))</f>
        <v/>
      </c>
      <c r="O108" s="60"/>
      <c r="S108" s="60"/>
      <c r="T108" s="60"/>
      <c r="U108" s="60"/>
      <c r="Y108" s="60"/>
      <c r="Z108" s="60"/>
      <c r="AA108" s="60"/>
      <c r="AB108" s="60"/>
      <c r="AC108" s="60"/>
      <c r="AD108" s="60"/>
      <c r="AE108" s="60"/>
      <c r="AF108" s="60"/>
      <c r="AG108" s="60"/>
      <c r="AH108" s="60"/>
    </row>
    <row r="109" spans="1:34" ht="18" customHeight="1" x14ac:dyDescent="0.3">
      <c r="A109" s="4">
        <f>IF(COUNT($A$4:A108)+1&gt;Nafnalisti!$Z$4,"",A108+1)</f>
        <v>106</v>
      </c>
      <c r="B109" t="str">
        <f ca="1">IF($A109="","",OFFSET(Nafnalisti!$A$3,MATCH('Einst staða'!$A109,Nafnalisti!$W$4:$W$430,0),1))</f>
        <v>Hans Isebarn</v>
      </c>
      <c r="C109" s="64">
        <f ca="1">IF($A109="","",OFFSET(Nafnalisti!$A$3,MATCH('Einst staða'!$A109,Nafnalisti!$W$4:$W$430,0),0))</f>
        <v>20</v>
      </c>
      <c r="D109" s="5">
        <f ca="1">IF($A109="","",OFFSET(Nafnalisti!$A$3,MATCH('Einst staða'!$A109,Nafnalisti!$W$4:$W$430,0),2))</f>
        <v>258</v>
      </c>
      <c r="E109" s="6">
        <f ca="1">IF($A109="","",IF(OFFSET(Nafnalisti!$A$3,MATCH('Einst staða'!$A109,Nafnalisti!$W$4:$W$430,0),3)="","",OFFSET(Nafnalisti!$A$3,MATCH('Einst staða'!$A109,Nafnalisti!$W$4:$W$430,0),3)))</f>
        <v>69</v>
      </c>
      <c r="F109" s="6">
        <f ca="1">IF($A109="","",IF(OFFSET(Nafnalisti!$A$3,MATCH('Einst staða'!$A109,Nafnalisti!$W$4:$W$430,0),4)="","",OFFSET(Nafnalisti!$A$3,MATCH('Einst staða'!$A109,Nafnalisti!$W$4:$W$430,0),4)))</f>
        <v>59</v>
      </c>
      <c r="G109" s="6">
        <f ca="1">IF($A109="","",IF(OFFSET(Nafnalisti!$A$3,MATCH('Einst staða'!$A109,Nafnalisti!$W$4:$W$430,0),5)="","",OFFSET(Nafnalisti!$A$3,MATCH('Einst staða'!$A109,Nafnalisti!$W$4:$W$430,0),5)))</f>
        <v>64</v>
      </c>
      <c r="H109" s="6">
        <f ca="1">IF($A109="","",IF(OFFSET(Nafnalisti!$A$3,MATCH('Einst staða'!$A109,Nafnalisti!$W$4:$W$430,0),6)="","",OFFSET(Nafnalisti!$A$3,MATCH('Einst staða'!$A109,Nafnalisti!$W$4:$W$430,0),6)))</f>
        <v>66</v>
      </c>
      <c r="I109" s="6" t="str">
        <f ca="1">IF($A109="","",IF(OFFSET(Nafnalisti!$A$3,MATCH('Einst staða'!$A109,Nafnalisti!$W$4:$W$430,0),7)="","",OFFSET(Nafnalisti!$A$3,MATCH('Einst staða'!$A109,Nafnalisti!$W$4:$W$430,0),7)))</f>
        <v/>
      </c>
      <c r="J109" s="6" t="str">
        <f ca="1">IF($A109="","",IF(OFFSET(Nafnalisti!$A$3,MATCH('Einst staða'!$A109,Nafnalisti!$W$4:$W$430,0),8)="","",OFFSET(Nafnalisti!$A$3,MATCH('Einst staða'!$A109,Nafnalisti!$W$4:$W$430,0),8)))</f>
        <v/>
      </c>
      <c r="K109" s="6" t="str">
        <f ca="1">IF($A109="","",IF(OFFSET(Nafnalisti!$A$3,MATCH('Einst staða'!$A109,Nafnalisti!$W$4:$W$430,0),9)="","",OFFSET(Nafnalisti!$A$3,MATCH('Einst staða'!$A109,Nafnalisti!$W$4:$W$430,0),9)))</f>
        <v/>
      </c>
      <c r="L109" s="6" t="str">
        <f ca="1">IF($A109="","",IF(OFFSET(Nafnalisti!$A$3,MATCH('Einst staða'!$A109,Nafnalisti!$W$4:$W$430,0),10)="","",OFFSET(Nafnalisti!$A$3,MATCH('Einst staða'!$A109,Nafnalisti!$W$4:$W$430,0),10)))</f>
        <v/>
      </c>
      <c r="O109" s="60"/>
      <c r="S109" s="60"/>
      <c r="T109" s="60"/>
      <c r="U109" s="60"/>
      <c r="Y109" s="60"/>
      <c r="Z109" s="60"/>
      <c r="AA109" s="60"/>
      <c r="AB109" s="60"/>
      <c r="AC109" s="60"/>
      <c r="AD109" s="60"/>
      <c r="AE109" s="60"/>
      <c r="AF109" s="60"/>
      <c r="AG109" s="60"/>
      <c r="AH109" s="60"/>
    </row>
    <row r="110" spans="1:34" ht="18" customHeight="1" x14ac:dyDescent="0.3">
      <c r="A110" s="4">
        <f>IF(COUNT($A$4:A109)+1&gt;Nafnalisti!$Z$4,"",A109+1)</f>
        <v>107</v>
      </c>
      <c r="B110" t="str">
        <f ca="1">IF($A110="","",OFFSET(Nafnalisti!$A$3,MATCH('Einst staða'!$A110,Nafnalisti!$W$4:$W$430,0),1))</f>
        <v>Gunnar Karl Gunnlaugsson</v>
      </c>
      <c r="C110" s="64">
        <f ca="1">IF($A110="","",OFFSET(Nafnalisti!$A$3,MATCH('Einst staða'!$A110,Nafnalisti!$W$4:$W$430,0),0))</f>
        <v>2</v>
      </c>
      <c r="D110" s="5">
        <f ca="1">IF($A110="","",OFFSET(Nafnalisti!$A$3,MATCH('Einst staða'!$A110,Nafnalisti!$W$4:$W$430,0),2))</f>
        <v>258</v>
      </c>
      <c r="E110" s="6">
        <f ca="1">IF($A110="","",IF(OFFSET(Nafnalisti!$A$3,MATCH('Einst staða'!$A110,Nafnalisti!$W$4:$W$430,0),3)="","",OFFSET(Nafnalisti!$A$3,MATCH('Einst staða'!$A110,Nafnalisti!$W$4:$W$430,0),3)))</f>
        <v>64</v>
      </c>
      <c r="F110" s="6">
        <f ca="1">IF($A110="","",IF(OFFSET(Nafnalisti!$A$3,MATCH('Einst staða'!$A110,Nafnalisti!$W$4:$W$430,0),4)="","",OFFSET(Nafnalisti!$A$3,MATCH('Einst staða'!$A110,Nafnalisti!$W$4:$W$430,0),4)))</f>
        <v>65</v>
      </c>
      <c r="G110" s="6">
        <f ca="1">IF($A110="","",IF(OFFSET(Nafnalisti!$A$3,MATCH('Einst staða'!$A110,Nafnalisti!$W$4:$W$430,0),5)="","",OFFSET(Nafnalisti!$A$3,MATCH('Einst staða'!$A110,Nafnalisti!$W$4:$W$430,0),5)))</f>
        <v>61</v>
      </c>
      <c r="H110" s="6">
        <f ca="1">IF($A110="","",IF(OFFSET(Nafnalisti!$A$3,MATCH('Einst staða'!$A110,Nafnalisti!$W$4:$W$430,0),6)="","",OFFSET(Nafnalisti!$A$3,MATCH('Einst staða'!$A110,Nafnalisti!$W$4:$W$430,0),6)))</f>
        <v>68</v>
      </c>
      <c r="I110" s="6" t="str">
        <f ca="1">IF($A110="","",IF(OFFSET(Nafnalisti!$A$3,MATCH('Einst staða'!$A110,Nafnalisti!$W$4:$W$430,0),7)="","",OFFSET(Nafnalisti!$A$3,MATCH('Einst staða'!$A110,Nafnalisti!$W$4:$W$430,0),7)))</f>
        <v/>
      </c>
      <c r="J110" s="6" t="str">
        <f ca="1">IF($A110="","",IF(OFFSET(Nafnalisti!$A$3,MATCH('Einst staða'!$A110,Nafnalisti!$W$4:$W$430,0),8)="","",OFFSET(Nafnalisti!$A$3,MATCH('Einst staða'!$A110,Nafnalisti!$W$4:$W$430,0),8)))</f>
        <v/>
      </c>
      <c r="K110" s="6" t="str">
        <f ca="1">IF($A110="","",IF(OFFSET(Nafnalisti!$A$3,MATCH('Einst staða'!$A110,Nafnalisti!$W$4:$W$430,0),9)="","",OFFSET(Nafnalisti!$A$3,MATCH('Einst staða'!$A110,Nafnalisti!$W$4:$W$430,0),9)))</f>
        <v/>
      </c>
      <c r="L110" s="6" t="str">
        <f ca="1">IF($A110="","",IF(OFFSET(Nafnalisti!$A$3,MATCH('Einst staða'!$A110,Nafnalisti!$W$4:$W$430,0),10)="","",OFFSET(Nafnalisti!$A$3,MATCH('Einst staða'!$A110,Nafnalisti!$W$4:$W$430,0),10)))</f>
        <v/>
      </c>
      <c r="O110" s="60"/>
      <c r="S110" s="60"/>
      <c r="T110" s="60"/>
      <c r="U110" s="60"/>
      <c r="Y110" s="60"/>
      <c r="Z110" s="60"/>
      <c r="AA110" s="60"/>
      <c r="AB110" s="60"/>
      <c r="AC110" s="60"/>
      <c r="AD110" s="60"/>
      <c r="AE110" s="60"/>
      <c r="AF110" s="60"/>
      <c r="AG110" s="60"/>
      <c r="AH110" s="60"/>
    </row>
    <row r="111" spans="1:34" ht="18" customHeight="1" x14ac:dyDescent="0.3">
      <c r="A111" s="4">
        <f>IF(COUNT($A$4:A110)+1&gt;Nafnalisti!$Z$4,"",A110+1)</f>
        <v>108</v>
      </c>
      <c r="B111" t="str">
        <f ca="1">IF($A111="","",OFFSET(Nafnalisti!$A$3,MATCH('Einst staða'!$A111,Nafnalisti!$W$4:$W$430,0),1))</f>
        <v>Bjarni Þórðarson</v>
      </c>
      <c r="C111" s="64">
        <f ca="1">IF($A111="","",OFFSET(Nafnalisti!$A$3,MATCH('Einst staða'!$A111,Nafnalisti!$W$4:$W$430,0),0))</f>
        <v>27</v>
      </c>
      <c r="D111" s="5">
        <f ca="1">IF($A111="","",OFFSET(Nafnalisti!$A$3,MATCH('Einst staða'!$A111,Nafnalisti!$W$4:$W$430,0),2))</f>
        <v>258</v>
      </c>
      <c r="E111" s="6">
        <f ca="1">IF($A111="","",IF(OFFSET(Nafnalisti!$A$3,MATCH('Einst staða'!$A111,Nafnalisti!$W$4:$W$430,0),3)="","",OFFSET(Nafnalisti!$A$3,MATCH('Einst staða'!$A111,Nafnalisti!$W$4:$W$430,0),3)))</f>
        <v>65</v>
      </c>
      <c r="F111" s="6">
        <f ca="1">IF($A111="","",IF(OFFSET(Nafnalisti!$A$3,MATCH('Einst staða'!$A111,Nafnalisti!$W$4:$W$430,0),4)="","",OFFSET(Nafnalisti!$A$3,MATCH('Einst staða'!$A111,Nafnalisti!$W$4:$W$430,0),4)))</f>
        <v>66</v>
      </c>
      <c r="G111" s="6">
        <f ca="1">IF($A111="","",IF(OFFSET(Nafnalisti!$A$3,MATCH('Einst staða'!$A111,Nafnalisti!$W$4:$W$430,0),5)="","",OFFSET(Nafnalisti!$A$3,MATCH('Einst staða'!$A111,Nafnalisti!$W$4:$W$430,0),5)))</f>
        <v>62</v>
      </c>
      <c r="H111" s="6">
        <f ca="1">IF($A111="","",IF(OFFSET(Nafnalisti!$A$3,MATCH('Einst staða'!$A111,Nafnalisti!$W$4:$W$430,0),6)="","",OFFSET(Nafnalisti!$A$3,MATCH('Einst staða'!$A111,Nafnalisti!$W$4:$W$430,0),6)))</f>
        <v>65</v>
      </c>
      <c r="I111" s="6" t="str">
        <f ca="1">IF($A111="","",IF(OFFSET(Nafnalisti!$A$3,MATCH('Einst staða'!$A111,Nafnalisti!$W$4:$W$430,0),7)="","",OFFSET(Nafnalisti!$A$3,MATCH('Einst staða'!$A111,Nafnalisti!$W$4:$W$430,0),7)))</f>
        <v/>
      </c>
      <c r="J111" s="6" t="str">
        <f ca="1">IF($A111="","",IF(OFFSET(Nafnalisti!$A$3,MATCH('Einst staða'!$A111,Nafnalisti!$W$4:$W$430,0),8)="","",OFFSET(Nafnalisti!$A$3,MATCH('Einst staða'!$A111,Nafnalisti!$W$4:$W$430,0),8)))</f>
        <v/>
      </c>
      <c r="K111" s="6" t="str">
        <f ca="1">IF($A111="","",IF(OFFSET(Nafnalisti!$A$3,MATCH('Einst staða'!$A111,Nafnalisti!$W$4:$W$430,0),9)="","",OFFSET(Nafnalisti!$A$3,MATCH('Einst staða'!$A111,Nafnalisti!$W$4:$W$430,0),9)))</f>
        <v/>
      </c>
      <c r="L111" s="6" t="str">
        <f ca="1">IF($A111="","",IF(OFFSET(Nafnalisti!$A$3,MATCH('Einst staða'!$A111,Nafnalisti!$W$4:$W$430,0),10)="","",OFFSET(Nafnalisti!$A$3,MATCH('Einst staða'!$A111,Nafnalisti!$W$4:$W$430,0),10)))</f>
        <v/>
      </c>
      <c r="O111" s="60"/>
      <c r="S111" s="60"/>
      <c r="T111" s="60"/>
      <c r="U111" s="60"/>
      <c r="Y111" s="60"/>
      <c r="Z111" s="60"/>
      <c r="AA111" s="60"/>
      <c r="AB111" s="60"/>
      <c r="AC111" s="60"/>
      <c r="AD111" s="60"/>
      <c r="AE111" s="60"/>
      <c r="AF111" s="60"/>
      <c r="AG111" s="60"/>
      <c r="AH111" s="60"/>
    </row>
    <row r="112" spans="1:34" ht="18" customHeight="1" x14ac:dyDescent="0.3">
      <c r="A112" s="4">
        <f>IF(COUNT($A$4:A111)+1&gt;Nafnalisti!$Z$4,"",A111+1)</f>
        <v>109</v>
      </c>
      <c r="B112" t="str">
        <f ca="1">IF($A112="","",OFFSET(Nafnalisti!$A$3,MATCH('Einst staða'!$A112,Nafnalisti!$W$4:$W$430,0),1))</f>
        <v>Hjalti Einarsson</v>
      </c>
      <c r="C112" s="64">
        <f ca="1">IF($A112="","",OFFSET(Nafnalisti!$A$3,MATCH('Einst staða'!$A112,Nafnalisti!$W$4:$W$430,0),0))</f>
        <v>42</v>
      </c>
      <c r="D112" s="5">
        <f ca="1">IF($A112="","",OFFSET(Nafnalisti!$A$3,MATCH('Einst staða'!$A112,Nafnalisti!$W$4:$W$430,0),2))</f>
        <v>259</v>
      </c>
      <c r="E112" s="6">
        <f ca="1">IF($A112="","",IF(OFFSET(Nafnalisti!$A$3,MATCH('Einst staða'!$A112,Nafnalisti!$W$4:$W$430,0),3)="","",OFFSET(Nafnalisti!$A$3,MATCH('Einst staða'!$A112,Nafnalisti!$W$4:$W$430,0),3)))</f>
        <v>64</v>
      </c>
      <c r="F112" s="6">
        <f ca="1">IF($A112="","",IF(OFFSET(Nafnalisti!$A$3,MATCH('Einst staða'!$A112,Nafnalisti!$W$4:$W$430,0),4)="","",OFFSET(Nafnalisti!$A$3,MATCH('Einst staða'!$A112,Nafnalisti!$W$4:$W$430,0),4)))</f>
        <v>66</v>
      </c>
      <c r="G112" s="6">
        <f ca="1">IF($A112="","",IF(OFFSET(Nafnalisti!$A$3,MATCH('Einst staða'!$A112,Nafnalisti!$W$4:$W$430,0),5)="","",OFFSET(Nafnalisti!$A$3,MATCH('Einst staða'!$A112,Nafnalisti!$W$4:$W$430,0),5)))</f>
        <v>66</v>
      </c>
      <c r="H112" s="6">
        <f ca="1">IF($A112="","",IF(OFFSET(Nafnalisti!$A$3,MATCH('Einst staða'!$A112,Nafnalisti!$W$4:$W$430,0),6)="","",OFFSET(Nafnalisti!$A$3,MATCH('Einst staða'!$A112,Nafnalisti!$W$4:$W$430,0),6)))</f>
        <v>63</v>
      </c>
      <c r="I112" s="6" t="str">
        <f ca="1">IF($A112="","",IF(OFFSET(Nafnalisti!$A$3,MATCH('Einst staða'!$A112,Nafnalisti!$W$4:$W$430,0),7)="","",OFFSET(Nafnalisti!$A$3,MATCH('Einst staða'!$A112,Nafnalisti!$W$4:$W$430,0),7)))</f>
        <v/>
      </c>
      <c r="J112" s="6" t="str">
        <f ca="1">IF($A112="","",IF(OFFSET(Nafnalisti!$A$3,MATCH('Einst staða'!$A112,Nafnalisti!$W$4:$W$430,0),8)="","",OFFSET(Nafnalisti!$A$3,MATCH('Einst staða'!$A112,Nafnalisti!$W$4:$W$430,0),8)))</f>
        <v/>
      </c>
      <c r="K112" s="6" t="str">
        <f ca="1">IF($A112="","",IF(OFFSET(Nafnalisti!$A$3,MATCH('Einst staða'!$A112,Nafnalisti!$W$4:$W$430,0),9)="","",OFFSET(Nafnalisti!$A$3,MATCH('Einst staða'!$A112,Nafnalisti!$W$4:$W$430,0),9)))</f>
        <v/>
      </c>
      <c r="L112" s="6" t="str">
        <f ca="1">IF($A112="","",IF(OFFSET(Nafnalisti!$A$3,MATCH('Einst staða'!$A112,Nafnalisti!$W$4:$W$430,0),10)="","",OFFSET(Nafnalisti!$A$3,MATCH('Einst staða'!$A112,Nafnalisti!$W$4:$W$430,0),10)))</f>
        <v/>
      </c>
      <c r="O112" s="60"/>
      <c r="S112" s="60"/>
      <c r="T112" s="60"/>
      <c r="U112" s="60"/>
      <c r="Y112" s="60"/>
      <c r="Z112" s="60"/>
      <c r="AA112" s="60"/>
      <c r="AB112" s="60"/>
      <c r="AC112" s="60"/>
      <c r="AD112" s="60"/>
      <c r="AE112" s="60"/>
      <c r="AF112" s="60"/>
      <c r="AG112" s="60"/>
      <c r="AH112" s="60"/>
    </row>
    <row r="113" spans="1:34" ht="18" customHeight="1" x14ac:dyDescent="0.3">
      <c r="A113" s="4">
        <f>IF(COUNT($A$4:A112)+1&gt;Nafnalisti!$Z$4,"",A112+1)</f>
        <v>110</v>
      </c>
      <c r="B113" t="str">
        <f ca="1">IF($A113="","",OFFSET(Nafnalisti!$A$3,MATCH('Einst staða'!$A113,Nafnalisti!$W$4:$W$430,0),1))</f>
        <v>Ríkharður Traustason</v>
      </c>
      <c r="C113" s="64">
        <f ca="1">IF($A113="","",OFFSET(Nafnalisti!$A$3,MATCH('Einst staða'!$A113,Nafnalisti!$W$4:$W$430,0),0))</f>
        <v>5</v>
      </c>
      <c r="D113" s="5">
        <f ca="1">IF($A113="","",OFFSET(Nafnalisti!$A$3,MATCH('Einst staða'!$A113,Nafnalisti!$W$4:$W$430,0),2))</f>
        <v>260</v>
      </c>
      <c r="E113" s="6">
        <f ca="1">IF($A113="","",IF(OFFSET(Nafnalisti!$A$3,MATCH('Einst staða'!$A113,Nafnalisti!$W$4:$W$430,0),3)="","",OFFSET(Nafnalisti!$A$3,MATCH('Einst staða'!$A113,Nafnalisti!$W$4:$W$430,0),3)))</f>
        <v>62</v>
      </c>
      <c r="F113" s="6">
        <f ca="1">IF($A113="","",IF(OFFSET(Nafnalisti!$A$3,MATCH('Einst staða'!$A113,Nafnalisti!$W$4:$W$430,0),4)="","",OFFSET(Nafnalisti!$A$3,MATCH('Einst staða'!$A113,Nafnalisti!$W$4:$W$430,0),4)))</f>
        <v>64</v>
      </c>
      <c r="G113" s="6">
        <f ca="1">IF($A113="","",IF(OFFSET(Nafnalisti!$A$3,MATCH('Einst staða'!$A113,Nafnalisti!$W$4:$W$430,0),5)="","",OFFSET(Nafnalisti!$A$3,MATCH('Einst staða'!$A113,Nafnalisti!$W$4:$W$430,0),5)))</f>
        <v>67</v>
      </c>
      <c r="H113" s="6">
        <f ca="1">IF($A113="","",IF(OFFSET(Nafnalisti!$A$3,MATCH('Einst staða'!$A113,Nafnalisti!$W$4:$W$430,0),6)="","",OFFSET(Nafnalisti!$A$3,MATCH('Einst staða'!$A113,Nafnalisti!$W$4:$W$430,0),6)))</f>
        <v>67</v>
      </c>
      <c r="I113" s="6" t="str">
        <f ca="1">IF($A113="","",IF(OFFSET(Nafnalisti!$A$3,MATCH('Einst staða'!$A113,Nafnalisti!$W$4:$W$430,0),7)="","",OFFSET(Nafnalisti!$A$3,MATCH('Einst staða'!$A113,Nafnalisti!$W$4:$W$430,0),7)))</f>
        <v/>
      </c>
      <c r="J113" s="6" t="str">
        <f ca="1">IF($A113="","",IF(OFFSET(Nafnalisti!$A$3,MATCH('Einst staða'!$A113,Nafnalisti!$W$4:$W$430,0),8)="","",OFFSET(Nafnalisti!$A$3,MATCH('Einst staða'!$A113,Nafnalisti!$W$4:$W$430,0),8)))</f>
        <v/>
      </c>
      <c r="K113" s="6" t="str">
        <f ca="1">IF($A113="","",IF(OFFSET(Nafnalisti!$A$3,MATCH('Einst staða'!$A113,Nafnalisti!$W$4:$W$430,0),9)="","",OFFSET(Nafnalisti!$A$3,MATCH('Einst staða'!$A113,Nafnalisti!$W$4:$W$430,0),9)))</f>
        <v/>
      </c>
      <c r="L113" s="6" t="str">
        <f ca="1">IF($A113="","",IF(OFFSET(Nafnalisti!$A$3,MATCH('Einst staða'!$A113,Nafnalisti!$W$4:$W$430,0),10)="","",OFFSET(Nafnalisti!$A$3,MATCH('Einst staða'!$A113,Nafnalisti!$W$4:$W$430,0),10)))</f>
        <v/>
      </c>
      <c r="O113" s="60"/>
      <c r="S113" s="60"/>
      <c r="T113" s="60"/>
      <c r="U113" s="60"/>
      <c r="Y113" s="60"/>
      <c r="Z113" s="60"/>
      <c r="AA113" s="60"/>
      <c r="AB113" s="60"/>
      <c r="AC113" s="60"/>
      <c r="AD113" s="60"/>
      <c r="AE113" s="60"/>
      <c r="AF113" s="60"/>
      <c r="AG113" s="60"/>
      <c r="AH113" s="60"/>
    </row>
    <row r="114" spans="1:34" ht="18" customHeight="1" x14ac:dyDescent="0.3">
      <c r="A114" s="4">
        <f>IF(COUNT($A$4:A113)+1&gt;Nafnalisti!$Z$4,"",A113+1)</f>
        <v>111</v>
      </c>
      <c r="B114" t="str">
        <f ca="1">IF($A114="","",OFFSET(Nafnalisti!$A$3,MATCH('Einst staða'!$A114,Nafnalisti!$W$4:$W$430,0),1))</f>
        <v>Gísli Jafetsson</v>
      </c>
      <c r="C114" s="64">
        <f ca="1">IF($A114="","",OFFSET(Nafnalisti!$A$3,MATCH('Einst staða'!$A114,Nafnalisti!$W$4:$W$430,0),0))</f>
        <v>20</v>
      </c>
      <c r="D114" s="5">
        <f ca="1">IF($A114="","",OFFSET(Nafnalisti!$A$3,MATCH('Einst staða'!$A114,Nafnalisti!$W$4:$W$430,0),2))</f>
        <v>261</v>
      </c>
      <c r="E114" s="6">
        <f ca="1">IF($A114="","",IF(OFFSET(Nafnalisti!$A$3,MATCH('Einst staða'!$A114,Nafnalisti!$W$4:$W$430,0),3)="","",OFFSET(Nafnalisti!$A$3,MATCH('Einst staða'!$A114,Nafnalisti!$W$4:$W$430,0),3)))</f>
        <v>69</v>
      </c>
      <c r="F114" s="6">
        <f ca="1">IF($A114="","",IF(OFFSET(Nafnalisti!$A$3,MATCH('Einst staða'!$A114,Nafnalisti!$W$4:$W$430,0),4)="","",OFFSET(Nafnalisti!$A$3,MATCH('Einst staða'!$A114,Nafnalisti!$W$4:$W$430,0),4)))</f>
        <v>62</v>
      </c>
      <c r="G114" s="6">
        <f ca="1">IF($A114="","",IF(OFFSET(Nafnalisti!$A$3,MATCH('Einst staða'!$A114,Nafnalisti!$W$4:$W$430,0),5)="","",OFFSET(Nafnalisti!$A$3,MATCH('Einst staða'!$A114,Nafnalisti!$W$4:$W$430,0),5)))</f>
        <v>68</v>
      </c>
      <c r="H114" s="6">
        <f ca="1">IF($A114="","",IF(OFFSET(Nafnalisti!$A$3,MATCH('Einst staða'!$A114,Nafnalisti!$W$4:$W$430,0),6)="","",OFFSET(Nafnalisti!$A$3,MATCH('Einst staða'!$A114,Nafnalisti!$W$4:$W$430,0),6)))</f>
        <v>62</v>
      </c>
      <c r="I114" s="6" t="str">
        <f ca="1">IF($A114="","",IF(OFFSET(Nafnalisti!$A$3,MATCH('Einst staða'!$A114,Nafnalisti!$W$4:$W$430,0),7)="","",OFFSET(Nafnalisti!$A$3,MATCH('Einst staða'!$A114,Nafnalisti!$W$4:$W$430,0),7)))</f>
        <v/>
      </c>
      <c r="J114" s="6" t="str">
        <f ca="1">IF($A114="","",IF(OFFSET(Nafnalisti!$A$3,MATCH('Einst staða'!$A114,Nafnalisti!$W$4:$W$430,0),8)="","",OFFSET(Nafnalisti!$A$3,MATCH('Einst staða'!$A114,Nafnalisti!$W$4:$W$430,0),8)))</f>
        <v/>
      </c>
      <c r="K114" s="6" t="str">
        <f ca="1">IF($A114="","",IF(OFFSET(Nafnalisti!$A$3,MATCH('Einst staða'!$A114,Nafnalisti!$W$4:$W$430,0),9)="","",OFFSET(Nafnalisti!$A$3,MATCH('Einst staða'!$A114,Nafnalisti!$W$4:$W$430,0),9)))</f>
        <v/>
      </c>
      <c r="L114" s="6" t="str">
        <f ca="1">IF($A114="","",IF(OFFSET(Nafnalisti!$A$3,MATCH('Einst staða'!$A114,Nafnalisti!$W$4:$W$430,0),10)="","",OFFSET(Nafnalisti!$A$3,MATCH('Einst staða'!$A114,Nafnalisti!$W$4:$W$430,0),10)))</f>
        <v/>
      </c>
      <c r="O114" s="60"/>
      <c r="S114" s="60"/>
      <c r="T114" s="60"/>
      <c r="U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</row>
    <row r="115" spans="1:34" ht="18" customHeight="1" x14ac:dyDescent="0.3">
      <c r="A115" s="4">
        <f>IF(COUNT($A$4:A114)+1&gt;Nafnalisti!$Z$4,"",A114+1)</f>
        <v>112</v>
      </c>
      <c r="B115" t="str">
        <f ca="1">IF($A115="","",OFFSET(Nafnalisti!$A$3,MATCH('Einst staða'!$A115,Nafnalisti!$W$4:$W$430,0),1))</f>
        <v>Ólafur Gylfason</v>
      </c>
      <c r="C115" s="64">
        <f ca="1">IF($A115="","",OFFSET(Nafnalisti!$A$3,MATCH('Einst staða'!$A115,Nafnalisti!$W$4:$W$430,0),0))</f>
        <v>24</v>
      </c>
      <c r="D115" s="5">
        <f ca="1">IF($A115="","",OFFSET(Nafnalisti!$A$3,MATCH('Einst staða'!$A115,Nafnalisti!$W$4:$W$430,0),2))</f>
        <v>262</v>
      </c>
      <c r="E115" s="6">
        <f ca="1">IF($A115="","",IF(OFFSET(Nafnalisti!$A$3,MATCH('Einst staða'!$A115,Nafnalisti!$W$4:$W$430,0),3)="","",OFFSET(Nafnalisti!$A$3,MATCH('Einst staða'!$A115,Nafnalisti!$W$4:$W$430,0),3)))</f>
        <v>66</v>
      </c>
      <c r="F115" s="6">
        <f ca="1">IF($A115="","",IF(OFFSET(Nafnalisti!$A$3,MATCH('Einst staða'!$A115,Nafnalisti!$W$4:$W$430,0),4)="","",OFFSET(Nafnalisti!$A$3,MATCH('Einst staða'!$A115,Nafnalisti!$W$4:$W$430,0),4)))</f>
        <v>64</v>
      </c>
      <c r="G115" s="6">
        <f ca="1">IF($A115="","",IF(OFFSET(Nafnalisti!$A$3,MATCH('Einst staða'!$A115,Nafnalisti!$W$4:$W$430,0),5)="","",OFFSET(Nafnalisti!$A$3,MATCH('Einst staða'!$A115,Nafnalisti!$W$4:$W$430,0),5)))</f>
        <v>68</v>
      </c>
      <c r="H115" s="6">
        <f ca="1">IF($A115="","",IF(OFFSET(Nafnalisti!$A$3,MATCH('Einst staða'!$A115,Nafnalisti!$W$4:$W$430,0),6)="","",OFFSET(Nafnalisti!$A$3,MATCH('Einst staða'!$A115,Nafnalisti!$W$4:$W$430,0),6)))</f>
        <v>64</v>
      </c>
      <c r="I115" s="6" t="str">
        <f ca="1">IF($A115="","",IF(OFFSET(Nafnalisti!$A$3,MATCH('Einst staða'!$A115,Nafnalisti!$W$4:$W$430,0),7)="","",OFFSET(Nafnalisti!$A$3,MATCH('Einst staða'!$A115,Nafnalisti!$W$4:$W$430,0),7)))</f>
        <v/>
      </c>
      <c r="J115" s="6" t="str">
        <f ca="1">IF($A115="","",IF(OFFSET(Nafnalisti!$A$3,MATCH('Einst staða'!$A115,Nafnalisti!$W$4:$W$430,0),8)="","",OFFSET(Nafnalisti!$A$3,MATCH('Einst staða'!$A115,Nafnalisti!$W$4:$W$430,0),8)))</f>
        <v/>
      </c>
      <c r="K115" s="6" t="str">
        <f ca="1">IF($A115="","",IF(OFFSET(Nafnalisti!$A$3,MATCH('Einst staða'!$A115,Nafnalisti!$W$4:$W$430,0),9)="","",OFFSET(Nafnalisti!$A$3,MATCH('Einst staða'!$A115,Nafnalisti!$W$4:$W$430,0),9)))</f>
        <v/>
      </c>
      <c r="L115" s="6" t="str">
        <f ca="1">IF($A115="","",IF(OFFSET(Nafnalisti!$A$3,MATCH('Einst staða'!$A115,Nafnalisti!$W$4:$W$430,0),10)="","",OFFSET(Nafnalisti!$A$3,MATCH('Einst staða'!$A115,Nafnalisti!$W$4:$W$430,0),10)))</f>
        <v/>
      </c>
      <c r="O115" s="60"/>
      <c r="S115" s="60"/>
      <c r="T115" s="60"/>
      <c r="U115" s="60"/>
      <c r="Y115" s="60"/>
      <c r="Z115" s="60"/>
      <c r="AA115" s="60"/>
      <c r="AB115" s="60"/>
      <c r="AC115" s="60"/>
      <c r="AD115" s="60"/>
      <c r="AE115" s="60"/>
      <c r="AF115" s="60"/>
      <c r="AG115" s="60"/>
      <c r="AH115" s="60"/>
    </row>
    <row r="116" spans="1:34" ht="18" customHeight="1" x14ac:dyDescent="0.3">
      <c r="A116" s="4">
        <f>IF(COUNT($A$4:A115)+1&gt;Nafnalisti!$Z$4,"",A115+1)</f>
        <v>113</v>
      </c>
      <c r="B116" t="str">
        <f ca="1">IF($A116="","",OFFSET(Nafnalisti!$A$3,MATCH('Einst staða'!$A116,Nafnalisti!$W$4:$W$430,0),1))</f>
        <v>Theodór Guðmundsson</v>
      </c>
      <c r="C116" s="64">
        <f ca="1">IF($A116="","",OFFSET(Nafnalisti!$A$3,MATCH('Einst staða'!$A116,Nafnalisti!$W$4:$W$430,0),0))</f>
        <v>25</v>
      </c>
      <c r="D116" s="5">
        <f ca="1">IF($A116="","",OFFSET(Nafnalisti!$A$3,MATCH('Einst staða'!$A116,Nafnalisti!$W$4:$W$430,0),2))</f>
        <v>263</v>
      </c>
      <c r="E116" s="6">
        <f ca="1">IF($A116="","",IF(OFFSET(Nafnalisti!$A$3,MATCH('Einst staða'!$A116,Nafnalisti!$W$4:$W$430,0),3)="","",OFFSET(Nafnalisti!$A$3,MATCH('Einst staða'!$A116,Nafnalisti!$W$4:$W$430,0),3)))</f>
        <v>66</v>
      </c>
      <c r="F116" s="6">
        <f ca="1">IF($A116="","",IF(OFFSET(Nafnalisti!$A$3,MATCH('Einst staða'!$A116,Nafnalisti!$W$4:$W$430,0),4)="","",OFFSET(Nafnalisti!$A$3,MATCH('Einst staða'!$A116,Nafnalisti!$W$4:$W$430,0),4)))</f>
        <v>63</v>
      </c>
      <c r="G116" s="6">
        <f ca="1">IF($A116="","",IF(OFFSET(Nafnalisti!$A$3,MATCH('Einst staða'!$A116,Nafnalisti!$W$4:$W$430,0),5)="","",OFFSET(Nafnalisti!$A$3,MATCH('Einst staða'!$A116,Nafnalisti!$W$4:$W$430,0),5)))</f>
        <v>68</v>
      </c>
      <c r="H116" s="6">
        <f ca="1">IF($A116="","",IF(OFFSET(Nafnalisti!$A$3,MATCH('Einst staða'!$A116,Nafnalisti!$W$4:$W$430,0),6)="","",OFFSET(Nafnalisti!$A$3,MATCH('Einst staða'!$A116,Nafnalisti!$W$4:$W$430,0),6)))</f>
        <v>66</v>
      </c>
      <c r="I116" s="6" t="str">
        <f ca="1">IF($A116="","",IF(OFFSET(Nafnalisti!$A$3,MATCH('Einst staða'!$A116,Nafnalisti!$W$4:$W$430,0),7)="","",OFFSET(Nafnalisti!$A$3,MATCH('Einst staða'!$A116,Nafnalisti!$W$4:$W$430,0),7)))</f>
        <v/>
      </c>
      <c r="J116" s="6" t="str">
        <f ca="1">IF($A116="","",IF(OFFSET(Nafnalisti!$A$3,MATCH('Einst staða'!$A116,Nafnalisti!$W$4:$W$430,0),8)="","",OFFSET(Nafnalisti!$A$3,MATCH('Einst staða'!$A116,Nafnalisti!$W$4:$W$430,0),8)))</f>
        <v/>
      </c>
      <c r="K116" s="6" t="str">
        <f ca="1">IF($A116="","",IF(OFFSET(Nafnalisti!$A$3,MATCH('Einst staða'!$A116,Nafnalisti!$W$4:$W$430,0),9)="","",OFFSET(Nafnalisti!$A$3,MATCH('Einst staða'!$A116,Nafnalisti!$W$4:$W$430,0),9)))</f>
        <v/>
      </c>
      <c r="L116" s="6" t="str">
        <f ca="1">IF($A116="","",IF(OFFSET(Nafnalisti!$A$3,MATCH('Einst staða'!$A116,Nafnalisti!$W$4:$W$430,0),10)="","",OFFSET(Nafnalisti!$A$3,MATCH('Einst staða'!$A116,Nafnalisti!$W$4:$W$430,0),10)))</f>
        <v/>
      </c>
      <c r="O116" s="60"/>
      <c r="S116" s="60"/>
      <c r="T116" s="60"/>
      <c r="U116" s="60"/>
      <c r="Y116" s="60"/>
      <c r="Z116" s="60"/>
      <c r="AA116" s="60"/>
      <c r="AB116" s="60"/>
      <c r="AC116" s="60"/>
      <c r="AD116" s="60"/>
      <c r="AE116" s="60"/>
      <c r="AF116" s="60"/>
      <c r="AG116" s="60"/>
      <c r="AH116" s="60"/>
    </row>
    <row r="117" spans="1:34" ht="18" customHeight="1" x14ac:dyDescent="0.3">
      <c r="A117" s="4">
        <f>IF(COUNT($A$4:A116)+1&gt;Nafnalisti!$Z$4,"",A116+1)</f>
        <v>114</v>
      </c>
      <c r="B117" t="str">
        <f ca="1">IF($A117="","",OFFSET(Nafnalisti!$A$3,MATCH('Einst staða'!$A117,Nafnalisti!$W$4:$W$430,0),1))</f>
        <v>Sigurður Guðmundsson</v>
      </c>
      <c r="C117" s="64">
        <f ca="1">IF($A117="","",OFFSET(Nafnalisti!$A$3,MATCH('Einst staða'!$A117,Nafnalisti!$W$4:$W$430,0),0))</f>
        <v>40</v>
      </c>
      <c r="D117" s="5">
        <f ca="1">IF($A117="","",OFFSET(Nafnalisti!$A$3,MATCH('Einst staða'!$A117,Nafnalisti!$W$4:$W$430,0),2))</f>
        <v>265</v>
      </c>
      <c r="E117" s="6">
        <f ca="1">IF($A117="","",IF(OFFSET(Nafnalisti!$A$3,MATCH('Einst staða'!$A117,Nafnalisti!$W$4:$W$430,0),3)="","",OFFSET(Nafnalisti!$A$3,MATCH('Einst staða'!$A117,Nafnalisti!$W$4:$W$430,0),3)))</f>
        <v>66</v>
      </c>
      <c r="F117" s="6">
        <f ca="1">IF($A117="","",IF(OFFSET(Nafnalisti!$A$3,MATCH('Einst staða'!$A117,Nafnalisti!$W$4:$W$430,0),4)="","",OFFSET(Nafnalisti!$A$3,MATCH('Einst staða'!$A117,Nafnalisti!$W$4:$W$430,0),4)))</f>
        <v>61</v>
      </c>
      <c r="G117" s="6">
        <f ca="1">IF($A117="","",IF(OFFSET(Nafnalisti!$A$3,MATCH('Einst staða'!$A117,Nafnalisti!$W$4:$W$430,0),5)="","",OFFSET(Nafnalisti!$A$3,MATCH('Einst staða'!$A117,Nafnalisti!$W$4:$W$430,0),5)))</f>
        <v>67</v>
      </c>
      <c r="H117" s="6">
        <f ca="1">IF($A117="","",IF(OFFSET(Nafnalisti!$A$3,MATCH('Einst staða'!$A117,Nafnalisti!$W$4:$W$430,0),6)="","",OFFSET(Nafnalisti!$A$3,MATCH('Einst staða'!$A117,Nafnalisti!$W$4:$W$430,0),6)))</f>
        <v>71</v>
      </c>
      <c r="I117" s="6" t="str">
        <f ca="1">IF($A117="","",IF(OFFSET(Nafnalisti!$A$3,MATCH('Einst staða'!$A117,Nafnalisti!$W$4:$W$430,0),7)="","",OFFSET(Nafnalisti!$A$3,MATCH('Einst staða'!$A117,Nafnalisti!$W$4:$W$430,0),7)))</f>
        <v/>
      </c>
      <c r="J117" s="6" t="str">
        <f ca="1">IF($A117="","",IF(OFFSET(Nafnalisti!$A$3,MATCH('Einst staða'!$A117,Nafnalisti!$W$4:$W$430,0),8)="","",OFFSET(Nafnalisti!$A$3,MATCH('Einst staða'!$A117,Nafnalisti!$W$4:$W$430,0),8)))</f>
        <v/>
      </c>
      <c r="K117" s="6" t="str">
        <f ca="1">IF($A117="","",IF(OFFSET(Nafnalisti!$A$3,MATCH('Einst staða'!$A117,Nafnalisti!$W$4:$W$430,0),9)="","",OFFSET(Nafnalisti!$A$3,MATCH('Einst staða'!$A117,Nafnalisti!$W$4:$W$430,0),9)))</f>
        <v/>
      </c>
      <c r="L117" s="6" t="str">
        <f ca="1">IF($A117="","",IF(OFFSET(Nafnalisti!$A$3,MATCH('Einst staða'!$A117,Nafnalisti!$W$4:$W$430,0),10)="","",OFFSET(Nafnalisti!$A$3,MATCH('Einst staða'!$A117,Nafnalisti!$W$4:$W$430,0),10)))</f>
        <v/>
      </c>
      <c r="O117" s="60"/>
      <c r="S117" s="60"/>
      <c r="T117" s="60"/>
      <c r="U117" s="60"/>
      <c r="Y117" s="60"/>
      <c r="Z117" s="60"/>
      <c r="AA117" s="60"/>
      <c r="AB117" s="60"/>
      <c r="AC117" s="60"/>
      <c r="AD117" s="60"/>
      <c r="AE117" s="60"/>
      <c r="AF117" s="60"/>
      <c r="AG117" s="60"/>
      <c r="AH117" s="60"/>
    </row>
    <row r="118" spans="1:34" ht="18" customHeight="1" x14ac:dyDescent="0.3">
      <c r="A118" s="4">
        <f>IF(COUNT($A$4:A117)+1&gt;Nafnalisti!$Z$4,"",A117+1)</f>
        <v>115</v>
      </c>
      <c r="B118" t="str">
        <f ca="1">IF($A118="","",OFFSET(Nafnalisti!$A$3,MATCH('Einst staða'!$A118,Nafnalisti!$W$4:$W$430,0),1))</f>
        <v>Sigurður P. Sigurðsson</v>
      </c>
      <c r="C118" s="64">
        <f ca="1">IF($A118="","",OFFSET(Nafnalisti!$A$3,MATCH('Einst staða'!$A118,Nafnalisti!$W$4:$W$430,0),0))</f>
        <v>47</v>
      </c>
      <c r="D118" s="5">
        <f ca="1">IF($A118="","",OFFSET(Nafnalisti!$A$3,MATCH('Einst staða'!$A118,Nafnalisti!$W$4:$W$430,0),2))</f>
        <v>272</v>
      </c>
      <c r="E118" s="6">
        <f ca="1">IF($A118="","",IF(OFFSET(Nafnalisti!$A$3,MATCH('Einst staða'!$A118,Nafnalisti!$W$4:$W$430,0),3)="","",OFFSET(Nafnalisti!$A$3,MATCH('Einst staða'!$A118,Nafnalisti!$W$4:$W$430,0),3)))</f>
        <v>65</v>
      </c>
      <c r="F118" s="6">
        <f ca="1">IF($A118="","",IF(OFFSET(Nafnalisti!$A$3,MATCH('Einst staða'!$A118,Nafnalisti!$W$4:$W$430,0),4)="","",OFFSET(Nafnalisti!$A$3,MATCH('Einst staða'!$A118,Nafnalisti!$W$4:$W$430,0),4)))</f>
        <v>70</v>
      </c>
      <c r="G118" s="6">
        <f ca="1">IF($A118="","",IF(OFFSET(Nafnalisti!$A$3,MATCH('Einst staða'!$A118,Nafnalisti!$W$4:$W$430,0),5)="","",OFFSET(Nafnalisti!$A$3,MATCH('Einst staða'!$A118,Nafnalisti!$W$4:$W$430,0),5)))</f>
        <v>69</v>
      </c>
      <c r="H118" s="6">
        <f ca="1">IF($A118="","",IF(OFFSET(Nafnalisti!$A$3,MATCH('Einst staða'!$A118,Nafnalisti!$W$4:$W$430,0),6)="","",OFFSET(Nafnalisti!$A$3,MATCH('Einst staða'!$A118,Nafnalisti!$W$4:$W$430,0),6)))</f>
        <v>68</v>
      </c>
      <c r="I118" s="6" t="str">
        <f ca="1">IF($A118="","",IF(OFFSET(Nafnalisti!$A$3,MATCH('Einst staða'!$A118,Nafnalisti!$W$4:$W$430,0),7)="","",OFFSET(Nafnalisti!$A$3,MATCH('Einst staða'!$A118,Nafnalisti!$W$4:$W$430,0),7)))</f>
        <v/>
      </c>
      <c r="J118" s="6" t="str">
        <f ca="1">IF($A118="","",IF(OFFSET(Nafnalisti!$A$3,MATCH('Einst staða'!$A118,Nafnalisti!$W$4:$W$430,0),8)="","",OFFSET(Nafnalisti!$A$3,MATCH('Einst staða'!$A118,Nafnalisti!$W$4:$W$430,0),8)))</f>
        <v/>
      </c>
      <c r="K118" s="6" t="str">
        <f ca="1">IF($A118="","",IF(OFFSET(Nafnalisti!$A$3,MATCH('Einst staða'!$A118,Nafnalisti!$W$4:$W$430,0),9)="","",OFFSET(Nafnalisti!$A$3,MATCH('Einst staða'!$A118,Nafnalisti!$W$4:$W$430,0),9)))</f>
        <v/>
      </c>
      <c r="L118" s="6" t="str">
        <f ca="1">IF($A118="","",IF(OFFSET(Nafnalisti!$A$3,MATCH('Einst staða'!$A118,Nafnalisti!$W$4:$W$430,0),10)="","",OFFSET(Nafnalisti!$A$3,MATCH('Einst staða'!$A118,Nafnalisti!$W$4:$W$430,0),10)))</f>
        <v/>
      </c>
      <c r="O118" s="60"/>
      <c r="S118" s="60"/>
      <c r="T118" s="60"/>
      <c r="U118" s="60"/>
      <c r="Y118" s="60"/>
      <c r="Z118" s="60"/>
      <c r="AA118" s="60"/>
      <c r="AB118" s="60"/>
      <c r="AC118" s="60"/>
      <c r="AD118" s="60"/>
      <c r="AE118" s="60"/>
      <c r="AF118" s="60"/>
      <c r="AG118" s="60"/>
      <c r="AH118" s="60"/>
    </row>
    <row r="119" spans="1:34" ht="18" customHeight="1" x14ac:dyDescent="0.3">
      <c r="A119" s="4">
        <f>IF(COUNT($A$4:A118)+1&gt;Nafnalisti!$Z$4,"",A118+1)</f>
        <v>116</v>
      </c>
      <c r="B119" t="str">
        <f ca="1">IF($A119="","",OFFSET(Nafnalisti!$A$3,MATCH('Einst staða'!$A119,Nafnalisti!$W$4:$W$430,0),1))</f>
        <v>Arnór Tjörvi Þórsson</v>
      </c>
      <c r="C119" s="64">
        <f ca="1">IF($A119="","",OFFSET(Nafnalisti!$A$3,MATCH('Einst staða'!$A119,Nafnalisti!$W$4:$W$430,0),0))</f>
        <v>1</v>
      </c>
      <c r="D119" s="5">
        <f ca="1">IF($A119="","",OFFSET(Nafnalisti!$A$3,MATCH('Einst staða'!$A119,Nafnalisti!$W$4:$W$430,0),2))</f>
        <v>168</v>
      </c>
      <c r="E119" s="6">
        <f ca="1">IF($A119="","",IF(OFFSET(Nafnalisti!$A$3,MATCH('Einst staða'!$A119,Nafnalisti!$W$4:$W$430,0),3)="","",OFFSET(Nafnalisti!$A$3,MATCH('Einst staða'!$A119,Nafnalisti!$W$4:$W$430,0),3)))</f>
        <v>55</v>
      </c>
      <c r="F119" s="6">
        <f ca="1">IF($A119="","",IF(OFFSET(Nafnalisti!$A$3,MATCH('Einst staða'!$A119,Nafnalisti!$W$4:$W$430,0),4)="","",OFFSET(Nafnalisti!$A$3,MATCH('Einst staða'!$A119,Nafnalisti!$W$4:$W$430,0),4)))</f>
        <v>54</v>
      </c>
      <c r="G119" s="6" t="str">
        <f ca="1">IF($A119="","",IF(OFFSET(Nafnalisti!$A$3,MATCH('Einst staða'!$A119,Nafnalisti!$W$4:$W$430,0),5)="","",OFFSET(Nafnalisti!$A$3,MATCH('Einst staða'!$A119,Nafnalisti!$W$4:$W$430,0),5)))</f>
        <v/>
      </c>
      <c r="H119" s="6">
        <f ca="1">IF($A119="","",IF(OFFSET(Nafnalisti!$A$3,MATCH('Einst staða'!$A119,Nafnalisti!$W$4:$W$430,0),6)="","",OFFSET(Nafnalisti!$A$3,MATCH('Einst staða'!$A119,Nafnalisti!$W$4:$W$430,0),6)))</f>
        <v>59</v>
      </c>
      <c r="I119" s="6" t="str">
        <f ca="1">IF($A119="","",IF(OFFSET(Nafnalisti!$A$3,MATCH('Einst staða'!$A119,Nafnalisti!$W$4:$W$430,0),7)="","",OFFSET(Nafnalisti!$A$3,MATCH('Einst staða'!$A119,Nafnalisti!$W$4:$W$430,0),7)))</f>
        <v/>
      </c>
      <c r="J119" s="6" t="str">
        <f ca="1">IF($A119="","",IF(OFFSET(Nafnalisti!$A$3,MATCH('Einst staða'!$A119,Nafnalisti!$W$4:$W$430,0),8)="","",OFFSET(Nafnalisti!$A$3,MATCH('Einst staða'!$A119,Nafnalisti!$W$4:$W$430,0),8)))</f>
        <v/>
      </c>
      <c r="K119" s="6" t="str">
        <f ca="1">IF($A119="","",IF(OFFSET(Nafnalisti!$A$3,MATCH('Einst staða'!$A119,Nafnalisti!$W$4:$W$430,0),9)="","",OFFSET(Nafnalisti!$A$3,MATCH('Einst staða'!$A119,Nafnalisti!$W$4:$W$430,0),9)))</f>
        <v/>
      </c>
      <c r="L119" s="6" t="str">
        <f ca="1">IF($A119="","",IF(OFFSET(Nafnalisti!$A$3,MATCH('Einst staða'!$A119,Nafnalisti!$W$4:$W$430,0),10)="","",OFFSET(Nafnalisti!$A$3,MATCH('Einst staða'!$A119,Nafnalisti!$W$4:$W$430,0),10)))</f>
        <v/>
      </c>
      <c r="O119" s="60"/>
      <c r="S119" s="60"/>
      <c r="T119" s="60"/>
      <c r="U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</row>
    <row r="120" spans="1:34" ht="18" customHeight="1" x14ac:dyDescent="0.3">
      <c r="A120" s="4">
        <f>IF(COUNT($A$4:A119)+1&gt;Nafnalisti!$Z$4,"",A119+1)</f>
        <v>117</v>
      </c>
      <c r="B120" t="str">
        <f ca="1">IF($A120="","",OFFSET(Nafnalisti!$A$3,MATCH('Einst staða'!$A120,Nafnalisti!$W$4:$W$430,0),1))</f>
        <v>Ásgeir Karlsson</v>
      </c>
      <c r="C120" s="64">
        <f ca="1">IF($A120="","",OFFSET(Nafnalisti!$A$3,MATCH('Einst staða'!$A120,Nafnalisti!$W$4:$W$430,0),0))</f>
        <v>7</v>
      </c>
      <c r="D120" s="5">
        <f ca="1">IF($A120="","",OFFSET(Nafnalisti!$A$3,MATCH('Einst staða'!$A120,Nafnalisti!$W$4:$W$430,0),2))</f>
        <v>168</v>
      </c>
      <c r="E120" s="6">
        <f ca="1">IF($A120="","",IF(OFFSET(Nafnalisti!$A$3,MATCH('Einst staða'!$A120,Nafnalisti!$W$4:$W$430,0),3)="","",OFFSET(Nafnalisti!$A$3,MATCH('Einst staða'!$A120,Nafnalisti!$W$4:$W$430,0),3)))</f>
        <v>57</v>
      </c>
      <c r="F120" s="6">
        <f ca="1">IF($A120="","",IF(OFFSET(Nafnalisti!$A$3,MATCH('Einst staða'!$A120,Nafnalisti!$W$4:$W$430,0),4)="","",OFFSET(Nafnalisti!$A$3,MATCH('Einst staða'!$A120,Nafnalisti!$W$4:$W$430,0),4)))</f>
        <v>58</v>
      </c>
      <c r="G120" s="6" t="str">
        <f ca="1">IF($A120="","",IF(OFFSET(Nafnalisti!$A$3,MATCH('Einst staða'!$A120,Nafnalisti!$W$4:$W$430,0),5)="","",OFFSET(Nafnalisti!$A$3,MATCH('Einst staða'!$A120,Nafnalisti!$W$4:$W$430,0),5)))</f>
        <v/>
      </c>
      <c r="H120" s="6">
        <f ca="1">IF($A120="","",IF(OFFSET(Nafnalisti!$A$3,MATCH('Einst staða'!$A120,Nafnalisti!$W$4:$W$430,0),6)="","",OFFSET(Nafnalisti!$A$3,MATCH('Einst staða'!$A120,Nafnalisti!$W$4:$W$430,0),6)))</f>
        <v>53</v>
      </c>
      <c r="I120" s="6" t="str">
        <f ca="1">IF($A120="","",IF(OFFSET(Nafnalisti!$A$3,MATCH('Einst staða'!$A120,Nafnalisti!$W$4:$W$430,0),7)="","",OFFSET(Nafnalisti!$A$3,MATCH('Einst staða'!$A120,Nafnalisti!$W$4:$W$430,0),7)))</f>
        <v/>
      </c>
      <c r="J120" s="6" t="str">
        <f ca="1">IF($A120="","",IF(OFFSET(Nafnalisti!$A$3,MATCH('Einst staða'!$A120,Nafnalisti!$W$4:$W$430,0),8)="","",OFFSET(Nafnalisti!$A$3,MATCH('Einst staða'!$A120,Nafnalisti!$W$4:$W$430,0),8)))</f>
        <v/>
      </c>
      <c r="K120" s="6" t="str">
        <f ca="1">IF($A120="","",IF(OFFSET(Nafnalisti!$A$3,MATCH('Einst staða'!$A120,Nafnalisti!$W$4:$W$430,0),9)="","",OFFSET(Nafnalisti!$A$3,MATCH('Einst staða'!$A120,Nafnalisti!$W$4:$W$430,0),9)))</f>
        <v/>
      </c>
      <c r="L120" s="6" t="str">
        <f ca="1">IF($A120="","",IF(OFFSET(Nafnalisti!$A$3,MATCH('Einst staða'!$A120,Nafnalisti!$W$4:$W$430,0),10)="","",OFFSET(Nafnalisti!$A$3,MATCH('Einst staða'!$A120,Nafnalisti!$W$4:$W$430,0),10)))</f>
        <v/>
      </c>
      <c r="O120" s="60"/>
      <c r="S120" s="60"/>
      <c r="T120" s="60"/>
      <c r="U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</row>
    <row r="121" spans="1:34" ht="18" customHeight="1" x14ac:dyDescent="0.3">
      <c r="A121" s="4">
        <f>IF(COUNT($A$4:A120)+1&gt;Nafnalisti!$Z$4,"",A120+1)</f>
        <v>118</v>
      </c>
      <c r="B121" t="str">
        <f ca="1">IF($A121="","",OFFSET(Nafnalisti!$A$3,MATCH('Einst staða'!$A121,Nafnalisti!$W$4:$W$430,0),1))</f>
        <v>Kjartan Sveinbjörnsson</v>
      </c>
      <c r="C121" s="64">
        <f ca="1">IF($A121="","",OFFSET(Nafnalisti!$A$3,MATCH('Einst staða'!$A121,Nafnalisti!$W$4:$W$430,0),0))</f>
        <v>38</v>
      </c>
      <c r="D121" s="5">
        <f ca="1">IF($A121="","",OFFSET(Nafnalisti!$A$3,MATCH('Einst staða'!$A121,Nafnalisti!$W$4:$W$430,0),2))</f>
        <v>172</v>
      </c>
      <c r="E121" s="6" t="str">
        <f ca="1">IF($A121="","",IF(OFFSET(Nafnalisti!$A$3,MATCH('Einst staða'!$A121,Nafnalisti!$W$4:$W$430,0),3)="","",OFFSET(Nafnalisti!$A$3,MATCH('Einst staða'!$A121,Nafnalisti!$W$4:$W$430,0),3)))</f>
        <v/>
      </c>
      <c r="F121" s="6">
        <f ca="1">IF($A121="","",IF(OFFSET(Nafnalisti!$A$3,MATCH('Einst staða'!$A121,Nafnalisti!$W$4:$W$430,0),4)="","",OFFSET(Nafnalisti!$A$3,MATCH('Einst staða'!$A121,Nafnalisti!$W$4:$W$430,0),4)))</f>
        <v>58</v>
      </c>
      <c r="G121" s="6">
        <f ca="1">IF($A121="","",IF(OFFSET(Nafnalisti!$A$3,MATCH('Einst staða'!$A121,Nafnalisti!$W$4:$W$430,0),5)="","",OFFSET(Nafnalisti!$A$3,MATCH('Einst staða'!$A121,Nafnalisti!$W$4:$W$430,0),5)))</f>
        <v>54</v>
      </c>
      <c r="H121" s="6">
        <f ca="1">IF($A121="","",IF(OFFSET(Nafnalisti!$A$3,MATCH('Einst staða'!$A121,Nafnalisti!$W$4:$W$430,0),6)="","",OFFSET(Nafnalisti!$A$3,MATCH('Einst staða'!$A121,Nafnalisti!$W$4:$W$430,0),6)))</f>
        <v>60</v>
      </c>
      <c r="I121" s="6" t="str">
        <f ca="1">IF($A121="","",IF(OFFSET(Nafnalisti!$A$3,MATCH('Einst staða'!$A121,Nafnalisti!$W$4:$W$430,0),7)="","",OFFSET(Nafnalisti!$A$3,MATCH('Einst staða'!$A121,Nafnalisti!$W$4:$W$430,0),7)))</f>
        <v/>
      </c>
      <c r="J121" s="6" t="str">
        <f ca="1">IF($A121="","",IF(OFFSET(Nafnalisti!$A$3,MATCH('Einst staða'!$A121,Nafnalisti!$W$4:$W$430,0),8)="","",OFFSET(Nafnalisti!$A$3,MATCH('Einst staða'!$A121,Nafnalisti!$W$4:$W$430,0),8)))</f>
        <v/>
      </c>
      <c r="K121" s="6" t="str">
        <f ca="1">IF($A121="","",IF(OFFSET(Nafnalisti!$A$3,MATCH('Einst staða'!$A121,Nafnalisti!$W$4:$W$430,0),9)="","",OFFSET(Nafnalisti!$A$3,MATCH('Einst staða'!$A121,Nafnalisti!$W$4:$W$430,0),9)))</f>
        <v/>
      </c>
      <c r="L121" s="6" t="str">
        <f ca="1">IF($A121="","",IF(OFFSET(Nafnalisti!$A$3,MATCH('Einst staða'!$A121,Nafnalisti!$W$4:$W$430,0),10)="","",OFFSET(Nafnalisti!$A$3,MATCH('Einst staða'!$A121,Nafnalisti!$W$4:$W$430,0),10)))</f>
        <v/>
      </c>
      <c r="O121" s="60"/>
      <c r="S121" s="60"/>
      <c r="T121" s="60"/>
      <c r="U121" s="60"/>
      <c r="Y121" s="60"/>
      <c r="Z121" s="60"/>
      <c r="AA121" s="60"/>
      <c r="AB121" s="60"/>
      <c r="AC121" s="60"/>
      <c r="AD121" s="60"/>
      <c r="AE121" s="60"/>
      <c r="AF121" s="60"/>
      <c r="AG121" s="60"/>
      <c r="AH121" s="60"/>
    </row>
    <row r="122" spans="1:34" ht="18" customHeight="1" x14ac:dyDescent="0.3">
      <c r="A122" s="4">
        <f>IF(COUNT($A$4:A121)+1&gt;Nafnalisti!$Z$4,"",A121+1)</f>
        <v>119</v>
      </c>
      <c r="B122" t="str">
        <f ca="1">IF($A122="","",OFFSET(Nafnalisti!$A$3,MATCH('Einst staða'!$A122,Nafnalisti!$W$4:$W$430,0),1))</f>
        <v>Páll Birkir Reynisson</v>
      </c>
      <c r="C122" s="64">
        <f ca="1">IF($A122="","",OFFSET(Nafnalisti!$A$3,MATCH('Einst staða'!$A122,Nafnalisti!$W$4:$W$430,0),0))</f>
        <v>1</v>
      </c>
      <c r="D122" s="5">
        <f ca="1">IF($A122="","",OFFSET(Nafnalisti!$A$3,MATCH('Einst staða'!$A122,Nafnalisti!$W$4:$W$430,0),2))</f>
        <v>173</v>
      </c>
      <c r="E122" s="6">
        <f ca="1">IF($A122="","",IF(OFFSET(Nafnalisti!$A$3,MATCH('Einst staða'!$A122,Nafnalisti!$W$4:$W$430,0),3)="","",OFFSET(Nafnalisti!$A$3,MATCH('Einst staða'!$A122,Nafnalisti!$W$4:$W$430,0),3)))</f>
        <v>59</v>
      </c>
      <c r="F122" s="6">
        <f ca="1">IF($A122="","",IF(OFFSET(Nafnalisti!$A$3,MATCH('Einst staða'!$A122,Nafnalisti!$W$4:$W$430,0),4)="","",OFFSET(Nafnalisti!$A$3,MATCH('Einst staða'!$A122,Nafnalisti!$W$4:$W$430,0),4)))</f>
        <v>56</v>
      </c>
      <c r="G122" s="6" t="str">
        <f ca="1">IF($A122="","",IF(OFFSET(Nafnalisti!$A$3,MATCH('Einst staða'!$A122,Nafnalisti!$W$4:$W$430,0),5)="","",OFFSET(Nafnalisti!$A$3,MATCH('Einst staða'!$A122,Nafnalisti!$W$4:$W$430,0),5)))</f>
        <v/>
      </c>
      <c r="H122" s="6">
        <f ca="1">IF($A122="","",IF(OFFSET(Nafnalisti!$A$3,MATCH('Einst staða'!$A122,Nafnalisti!$W$4:$W$430,0),6)="","",OFFSET(Nafnalisti!$A$3,MATCH('Einst staða'!$A122,Nafnalisti!$W$4:$W$430,0),6)))</f>
        <v>58</v>
      </c>
      <c r="I122" s="6" t="str">
        <f ca="1">IF($A122="","",IF(OFFSET(Nafnalisti!$A$3,MATCH('Einst staða'!$A122,Nafnalisti!$W$4:$W$430,0),7)="","",OFFSET(Nafnalisti!$A$3,MATCH('Einst staða'!$A122,Nafnalisti!$W$4:$W$430,0),7)))</f>
        <v/>
      </c>
      <c r="J122" s="6" t="str">
        <f ca="1">IF($A122="","",IF(OFFSET(Nafnalisti!$A$3,MATCH('Einst staða'!$A122,Nafnalisti!$W$4:$W$430,0),8)="","",OFFSET(Nafnalisti!$A$3,MATCH('Einst staða'!$A122,Nafnalisti!$W$4:$W$430,0),8)))</f>
        <v/>
      </c>
      <c r="K122" s="6" t="str">
        <f ca="1">IF($A122="","",IF(OFFSET(Nafnalisti!$A$3,MATCH('Einst staða'!$A122,Nafnalisti!$W$4:$W$430,0),9)="","",OFFSET(Nafnalisti!$A$3,MATCH('Einst staða'!$A122,Nafnalisti!$W$4:$W$430,0),9)))</f>
        <v/>
      </c>
      <c r="L122" s="6" t="str">
        <f ca="1">IF($A122="","",IF(OFFSET(Nafnalisti!$A$3,MATCH('Einst staða'!$A122,Nafnalisti!$W$4:$W$430,0),10)="","",OFFSET(Nafnalisti!$A$3,MATCH('Einst staða'!$A122,Nafnalisti!$W$4:$W$430,0),10)))</f>
        <v/>
      </c>
      <c r="O122" s="60"/>
      <c r="S122" s="60"/>
      <c r="T122" s="60"/>
      <c r="U122" s="60"/>
      <c r="Y122" s="60"/>
      <c r="Z122" s="60"/>
      <c r="AA122" s="60"/>
      <c r="AB122" s="60"/>
      <c r="AC122" s="60"/>
      <c r="AD122" s="60"/>
      <c r="AE122" s="60"/>
      <c r="AF122" s="60"/>
      <c r="AG122" s="60"/>
      <c r="AH122" s="60"/>
    </row>
    <row r="123" spans="1:34" ht="18" customHeight="1" x14ac:dyDescent="0.3">
      <c r="A123" s="4">
        <f>IF(COUNT($A$4:A122)+1&gt;Nafnalisti!$Z$4,"",A122+1)</f>
        <v>120</v>
      </c>
      <c r="B123" t="str">
        <f ca="1">IF($A123="","",OFFSET(Nafnalisti!$A$3,MATCH('Einst staða'!$A123,Nafnalisti!$W$4:$W$430,0),1))</f>
        <v>Oddur Bjarni Hafstein</v>
      </c>
      <c r="C123" s="64">
        <f ca="1">IF($A123="","",OFFSET(Nafnalisti!$A$3,MATCH('Einst staða'!$A123,Nafnalisti!$W$4:$W$430,0),0))</f>
        <v>10</v>
      </c>
      <c r="D123" s="5">
        <f ca="1">IF($A123="","",OFFSET(Nafnalisti!$A$3,MATCH('Einst staða'!$A123,Nafnalisti!$W$4:$W$430,0),2))</f>
        <v>175</v>
      </c>
      <c r="E123" s="6">
        <f ca="1">IF($A123="","",IF(OFFSET(Nafnalisti!$A$3,MATCH('Einst staða'!$A123,Nafnalisti!$W$4:$W$430,0),3)="","",OFFSET(Nafnalisti!$A$3,MATCH('Einst staða'!$A123,Nafnalisti!$W$4:$W$430,0),3)))</f>
        <v>59</v>
      </c>
      <c r="F123" s="6">
        <f ca="1">IF($A123="","",IF(OFFSET(Nafnalisti!$A$3,MATCH('Einst staða'!$A123,Nafnalisti!$W$4:$W$430,0),4)="","",OFFSET(Nafnalisti!$A$3,MATCH('Einst staða'!$A123,Nafnalisti!$W$4:$W$430,0),4)))</f>
        <v>59</v>
      </c>
      <c r="G123" s="6" t="str">
        <f ca="1">IF($A123="","",IF(OFFSET(Nafnalisti!$A$3,MATCH('Einst staða'!$A123,Nafnalisti!$W$4:$W$430,0),5)="","",OFFSET(Nafnalisti!$A$3,MATCH('Einst staða'!$A123,Nafnalisti!$W$4:$W$430,0),5)))</f>
        <v/>
      </c>
      <c r="H123" s="6">
        <f ca="1">IF($A123="","",IF(OFFSET(Nafnalisti!$A$3,MATCH('Einst staða'!$A123,Nafnalisti!$W$4:$W$430,0),6)="","",OFFSET(Nafnalisti!$A$3,MATCH('Einst staða'!$A123,Nafnalisti!$W$4:$W$430,0),6)))</f>
        <v>57</v>
      </c>
      <c r="I123" s="6" t="str">
        <f ca="1">IF($A123="","",IF(OFFSET(Nafnalisti!$A$3,MATCH('Einst staða'!$A123,Nafnalisti!$W$4:$W$430,0),7)="","",OFFSET(Nafnalisti!$A$3,MATCH('Einst staða'!$A123,Nafnalisti!$W$4:$W$430,0),7)))</f>
        <v/>
      </c>
      <c r="J123" s="6" t="str">
        <f ca="1">IF($A123="","",IF(OFFSET(Nafnalisti!$A$3,MATCH('Einst staða'!$A123,Nafnalisti!$W$4:$W$430,0),8)="","",OFFSET(Nafnalisti!$A$3,MATCH('Einst staða'!$A123,Nafnalisti!$W$4:$W$430,0),8)))</f>
        <v/>
      </c>
      <c r="K123" s="6" t="str">
        <f ca="1">IF($A123="","",IF(OFFSET(Nafnalisti!$A$3,MATCH('Einst staða'!$A123,Nafnalisti!$W$4:$W$430,0),9)="","",OFFSET(Nafnalisti!$A$3,MATCH('Einst staða'!$A123,Nafnalisti!$W$4:$W$430,0),9)))</f>
        <v/>
      </c>
      <c r="L123" s="6" t="str">
        <f ca="1">IF($A123="","",IF(OFFSET(Nafnalisti!$A$3,MATCH('Einst staða'!$A123,Nafnalisti!$W$4:$W$430,0),10)="","",OFFSET(Nafnalisti!$A$3,MATCH('Einst staða'!$A123,Nafnalisti!$W$4:$W$430,0),10)))</f>
        <v/>
      </c>
      <c r="O123" s="60"/>
      <c r="S123" s="60"/>
      <c r="T123" s="60"/>
      <c r="U123" s="60"/>
      <c r="Y123" s="60"/>
      <c r="Z123" s="60"/>
      <c r="AA123" s="60"/>
      <c r="AB123" s="60"/>
      <c r="AC123" s="60"/>
      <c r="AD123" s="60"/>
      <c r="AE123" s="60"/>
      <c r="AF123" s="60"/>
      <c r="AG123" s="60"/>
      <c r="AH123" s="60"/>
    </row>
    <row r="124" spans="1:34" ht="18" customHeight="1" x14ac:dyDescent="0.3">
      <c r="A124" s="4">
        <f>IF(COUNT($A$4:A123)+1&gt;Nafnalisti!$Z$4,"",A123+1)</f>
        <v>121</v>
      </c>
      <c r="B124" t="str">
        <f ca="1">IF($A124="","",OFFSET(Nafnalisti!$A$3,MATCH('Einst staða'!$A124,Nafnalisti!$W$4:$W$430,0),1))</f>
        <v>Þorbjörn Guðjónsson</v>
      </c>
      <c r="C124" s="64">
        <f ca="1">IF($A124="","",OFFSET(Nafnalisti!$A$3,MATCH('Einst staða'!$A124,Nafnalisti!$W$4:$W$430,0),0))</f>
        <v>19</v>
      </c>
      <c r="D124" s="5">
        <f ca="1">IF($A124="","",OFFSET(Nafnalisti!$A$3,MATCH('Einst staða'!$A124,Nafnalisti!$W$4:$W$430,0),2))</f>
        <v>175</v>
      </c>
      <c r="E124" s="6" t="str">
        <f ca="1">IF($A124="","",IF(OFFSET(Nafnalisti!$A$3,MATCH('Einst staða'!$A124,Nafnalisti!$W$4:$W$430,0),3)="","",OFFSET(Nafnalisti!$A$3,MATCH('Einst staða'!$A124,Nafnalisti!$W$4:$W$430,0),3)))</f>
        <v/>
      </c>
      <c r="F124" s="6">
        <f ca="1">IF($A124="","",IF(OFFSET(Nafnalisti!$A$3,MATCH('Einst staða'!$A124,Nafnalisti!$W$4:$W$430,0),4)="","",OFFSET(Nafnalisti!$A$3,MATCH('Einst staða'!$A124,Nafnalisti!$W$4:$W$430,0),4)))</f>
        <v>59</v>
      </c>
      <c r="G124" s="6">
        <f ca="1">IF($A124="","",IF(OFFSET(Nafnalisti!$A$3,MATCH('Einst staða'!$A124,Nafnalisti!$W$4:$W$430,0),5)="","",OFFSET(Nafnalisti!$A$3,MATCH('Einst staða'!$A124,Nafnalisti!$W$4:$W$430,0),5)))</f>
        <v>61</v>
      </c>
      <c r="H124" s="6">
        <f ca="1">IF($A124="","",IF(OFFSET(Nafnalisti!$A$3,MATCH('Einst staða'!$A124,Nafnalisti!$W$4:$W$430,0),6)="","",OFFSET(Nafnalisti!$A$3,MATCH('Einst staða'!$A124,Nafnalisti!$W$4:$W$430,0),6)))</f>
        <v>55</v>
      </c>
      <c r="I124" s="6" t="str">
        <f ca="1">IF($A124="","",IF(OFFSET(Nafnalisti!$A$3,MATCH('Einst staða'!$A124,Nafnalisti!$W$4:$W$430,0),7)="","",OFFSET(Nafnalisti!$A$3,MATCH('Einst staða'!$A124,Nafnalisti!$W$4:$W$430,0),7)))</f>
        <v/>
      </c>
      <c r="J124" s="6" t="str">
        <f ca="1">IF($A124="","",IF(OFFSET(Nafnalisti!$A$3,MATCH('Einst staða'!$A124,Nafnalisti!$W$4:$W$430,0),8)="","",OFFSET(Nafnalisti!$A$3,MATCH('Einst staða'!$A124,Nafnalisti!$W$4:$W$430,0),8)))</f>
        <v/>
      </c>
      <c r="K124" s="6" t="str">
        <f ca="1">IF($A124="","",IF(OFFSET(Nafnalisti!$A$3,MATCH('Einst staða'!$A124,Nafnalisti!$W$4:$W$430,0),9)="","",OFFSET(Nafnalisti!$A$3,MATCH('Einst staða'!$A124,Nafnalisti!$W$4:$W$430,0),9)))</f>
        <v/>
      </c>
      <c r="L124" s="6" t="str">
        <f ca="1">IF($A124="","",IF(OFFSET(Nafnalisti!$A$3,MATCH('Einst staða'!$A124,Nafnalisti!$W$4:$W$430,0),10)="","",OFFSET(Nafnalisti!$A$3,MATCH('Einst staða'!$A124,Nafnalisti!$W$4:$W$430,0),10)))</f>
        <v/>
      </c>
      <c r="O124" s="60"/>
      <c r="S124" s="60"/>
      <c r="T124" s="60"/>
      <c r="U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</row>
    <row r="125" spans="1:34" ht="18" customHeight="1" x14ac:dyDescent="0.3">
      <c r="A125" s="4">
        <f>IF(COUNT($A$4:A124)+1&gt;Nafnalisti!$Z$4,"",A124+1)</f>
        <v>122</v>
      </c>
      <c r="B125" t="str">
        <f ca="1">IF($A125="","",OFFSET(Nafnalisti!$A$3,MATCH('Einst staða'!$A125,Nafnalisti!$W$4:$W$430,0),1))</f>
        <v>Ragnar Ólafsson</v>
      </c>
      <c r="C125" s="64">
        <f ca="1">IF($A125="","",OFFSET(Nafnalisti!$A$3,MATCH('Einst staða'!$A125,Nafnalisti!$W$4:$W$430,0),0))</f>
        <v>5</v>
      </c>
      <c r="D125" s="5">
        <f ca="1">IF($A125="","",OFFSET(Nafnalisti!$A$3,MATCH('Einst staða'!$A125,Nafnalisti!$W$4:$W$430,0),2))</f>
        <v>175</v>
      </c>
      <c r="E125" s="6" t="str">
        <f ca="1">IF($A125="","",IF(OFFSET(Nafnalisti!$A$3,MATCH('Einst staða'!$A125,Nafnalisti!$W$4:$W$430,0),3)="","",OFFSET(Nafnalisti!$A$3,MATCH('Einst staða'!$A125,Nafnalisti!$W$4:$W$430,0),3)))</f>
        <v/>
      </c>
      <c r="F125" s="6">
        <f ca="1">IF($A125="","",IF(OFFSET(Nafnalisti!$A$3,MATCH('Einst staða'!$A125,Nafnalisti!$W$4:$W$430,0),4)="","",OFFSET(Nafnalisti!$A$3,MATCH('Einst staða'!$A125,Nafnalisti!$W$4:$W$430,0),4)))</f>
        <v>59</v>
      </c>
      <c r="G125" s="6">
        <f ca="1">IF($A125="","",IF(OFFSET(Nafnalisti!$A$3,MATCH('Einst staða'!$A125,Nafnalisti!$W$4:$W$430,0),5)="","",OFFSET(Nafnalisti!$A$3,MATCH('Einst staða'!$A125,Nafnalisti!$W$4:$W$430,0),5)))</f>
        <v>58</v>
      </c>
      <c r="H125" s="6">
        <f ca="1">IF($A125="","",IF(OFFSET(Nafnalisti!$A$3,MATCH('Einst staða'!$A125,Nafnalisti!$W$4:$W$430,0),6)="","",OFFSET(Nafnalisti!$A$3,MATCH('Einst staða'!$A125,Nafnalisti!$W$4:$W$430,0),6)))</f>
        <v>58</v>
      </c>
      <c r="I125" s="6" t="str">
        <f ca="1">IF($A125="","",IF(OFFSET(Nafnalisti!$A$3,MATCH('Einst staða'!$A125,Nafnalisti!$W$4:$W$430,0),7)="","",OFFSET(Nafnalisti!$A$3,MATCH('Einst staða'!$A125,Nafnalisti!$W$4:$W$430,0),7)))</f>
        <v/>
      </c>
      <c r="J125" s="6" t="str">
        <f ca="1">IF($A125="","",IF(OFFSET(Nafnalisti!$A$3,MATCH('Einst staða'!$A125,Nafnalisti!$W$4:$W$430,0),8)="","",OFFSET(Nafnalisti!$A$3,MATCH('Einst staða'!$A125,Nafnalisti!$W$4:$W$430,0),8)))</f>
        <v/>
      </c>
      <c r="K125" s="6" t="str">
        <f ca="1">IF($A125="","",IF(OFFSET(Nafnalisti!$A$3,MATCH('Einst staða'!$A125,Nafnalisti!$W$4:$W$430,0),9)="","",OFFSET(Nafnalisti!$A$3,MATCH('Einst staða'!$A125,Nafnalisti!$W$4:$W$430,0),9)))</f>
        <v/>
      </c>
      <c r="L125" s="6" t="str">
        <f ca="1">IF($A125="","",IF(OFFSET(Nafnalisti!$A$3,MATCH('Einst staða'!$A125,Nafnalisti!$W$4:$W$430,0),10)="","",OFFSET(Nafnalisti!$A$3,MATCH('Einst staða'!$A125,Nafnalisti!$W$4:$W$430,0),10)))</f>
        <v/>
      </c>
      <c r="O125" s="60"/>
      <c r="S125" s="60"/>
      <c r="T125" s="60"/>
      <c r="U125" s="60"/>
      <c r="Y125" s="60"/>
      <c r="Z125" s="60"/>
      <c r="AA125" s="60"/>
      <c r="AB125" s="60"/>
      <c r="AC125" s="60"/>
      <c r="AD125" s="60"/>
      <c r="AE125" s="60"/>
      <c r="AF125" s="60"/>
      <c r="AG125" s="60"/>
      <c r="AH125" s="60"/>
    </row>
    <row r="126" spans="1:34" ht="18" customHeight="1" x14ac:dyDescent="0.3">
      <c r="A126" s="4">
        <f>IF(COUNT($A$4:A125)+1&gt;Nafnalisti!$Z$4,"",A125+1)</f>
        <v>123</v>
      </c>
      <c r="B126" t="str">
        <f ca="1">IF($A126="","",OFFSET(Nafnalisti!$A$3,MATCH('Einst staða'!$A126,Nafnalisti!$W$4:$W$430,0),1))</f>
        <v>Arnar Már Hafþórsson</v>
      </c>
      <c r="C126" s="64">
        <f ca="1">IF($A126="","",OFFSET(Nafnalisti!$A$3,MATCH('Einst staða'!$A126,Nafnalisti!$W$4:$W$430,0),0))</f>
        <v>35</v>
      </c>
      <c r="D126" s="5">
        <f ca="1">IF($A126="","",OFFSET(Nafnalisti!$A$3,MATCH('Einst staða'!$A126,Nafnalisti!$W$4:$W$430,0),2))</f>
        <v>176</v>
      </c>
      <c r="E126" s="6" t="str">
        <f ca="1">IF($A126="","",IF(OFFSET(Nafnalisti!$A$3,MATCH('Einst staða'!$A126,Nafnalisti!$W$4:$W$430,0),3)="","",OFFSET(Nafnalisti!$A$3,MATCH('Einst staða'!$A126,Nafnalisti!$W$4:$W$430,0),3)))</f>
        <v/>
      </c>
      <c r="F126" s="6">
        <f ca="1">IF($A126="","",IF(OFFSET(Nafnalisti!$A$3,MATCH('Einst staða'!$A126,Nafnalisti!$W$4:$W$430,0),4)="","",OFFSET(Nafnalisti!$A$3,MATCH('Einst staða'!$A126,Nafnalisti!$W$4:$W$430,0),4)))</f>
        <v>58</v>
      </c>
      <c r="G126" s="6">
        <f ca="1">IF($A126="","",IF(OFFSET(Nafnalisti!$A$3,MATCH('Einst staða'!$A126,Nafnalisti!$W$4:$W$430,0),5)="","",OFFSET(Nafnalisti!$A$3,MATCH('Einst staða'!$A126,Nafnalisti!$W$4:$W$430,0),5)))</f>
        <v>58</v>
      </c>
      <c r="H126" s="6">
        <f ca="1">IF($A126="","",IF(OFFSET(Nafnalisti!$A$3,MATCH('Einst staða'!$A126,Nafnalisti!$W$4:$W$430,0),6)="","",OFFSET(Nafnalisti!$A$3,MATCH('Einst staða'!$A126,Nafnalisti!$W$4:$W$430,0),6)))</f>
        <v>60</v>
      </c>
      <c r="I126" s="6" t="str">
        <f ca="1">IF($A126="","",IF(OFFSET(Nafnalisti!$A$3,MATCH('Einst staða'!$A126,Nafnalisti!$W$4:$W$430,0),7)="","",OFFSET(Nafnalisti!$A$3,MATCH('Einst staða'!$A126,Nafnalisti!$W$4:$W$430,0),7)))</f>
        <v/>
      </c>
      <c r="J126" s="6" t="str">
        <f ca="1">IF($A126="","",IF(OFFSET(Nafnalisti!$A$3,MATCH('Einst staða'!$A126,Nafnalisti!$W$4:$W$430,0),8)="","",OFFSET(Nafnalisti!$A$3,MATCH('Einst staða'!$A126,Nafnalisti!$W$4:$W$430,0),8)))</f>
        <v/>
      </c>
      <c r="K126" s="6" t="str">
        <f ca="1">IF($A126="","",IF(OFFSET(Nafnalisti!$A$3,MATCH('Einst staða'!$A126,Nafnalisti!$W$4:$W$430,0),9)="","",OFFSET(Nafnalisti!$A$3,MATCH('Einst staða'!$A126,Nafnalisti!$W$4:$W$430,0),9)))</f>
        <v/>
      </c>
      <c r="L126" s="6" t="str">
        <f ca="1">IF($A126="","",IF(OFFSET(Nafnalisti!$A$3,MATCH('Einst staða'!$A126,Nafnalisti!$W$4:$W$430,0),10)="","",OFFSET(Nafnalisti!$A$3,MATCH('Einst staða'!$A126,Nafnalisti!$W$4:$W$430,0),10)))</f>
        <v/>
      </c>
      <c r="O126" s="60"/>
      <c r="S126" s="60"/>
      <c r="T126" s="60"/>
      <c r="U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</row>
    <row r="127" spans="1:34" ht="18" customHeight="1" x14ac:dyDescent="0.3">
      <c r="A127" s="4">
        <f>IF(COUNT($A$4:A126)+1&gt;Nafnalisti!$Z$4,"",A126+1)</f>
        <v>124</v>
      </c>
      <c r="B127" t="str">
        <f ca="1">IF($A127="","",OFFSET(Nafnalisti!$A$3,MATCH('Einst staða'!$A127,Nafnalisti!$W$4:$W$430,0),1))</f>
        <v>Hörður Theodórsson</v>
      </c>
      <c r="C127" s="64">
        <f ca="1">IF($A127="","",OFFSET(Nafnalisti!$A$3,MATCH('Einst staða'!$A127,Nafnalisti!$W$4:$W$430,0),0))</f>
        <v>25</v>
      </c>
      <c r="D127" s="5">
        <f ca="1">IF($A127="","",OFFSET(Nafnalisti!$A$3,MATCH('Einst staða'!$A127,Nafnalisti!$W$4:$W$430,0),2))</f>
        <v>180</v>
      </c>
      <c r="E127" s="6">
        <f ca="1">IF($A127="","",IF(OFFSET(Nafnalisti!$A$3,MATCH('Einst staða'!$A127,Nafnalisti!$W$4:$W$430,0),3)="","",OFFSET(Nafnalisti!$A$3,MATCH('Einst staða'!$A127,Nafnalisti!$W$4:$W$430,0),3)))</f>
        <v>58</v>
      </c>
      <c r="F127" s="6">
        <f ca="1">IF($A127="","",IF(OFFSET(Nafnalisti!$A$3,MATCH('Einst staða'!$A127,Nafnalisti!$W$4:$W$430,0),4)="","",OFFSET(Nafnalisti!$A$3,MATCH('Einst staða'!$A127,Nafnalisti!$W$4:$W$430,0),4)))</f>
        <v>62</v>
      </c>
      <c r="G127" s="6">
        <f ca="1">IF($A127="","",IF(OFFSET(Nafnalisti!$A$3,MATCH('Einst staða'!$A127,Nafnalisti!$W$4:$W$430,0),5)="","",OFFSET(Nafnalisti!$A$3,MATCH('Einst staða'!$A127,Nafnalisti!$W$4:$W$430,0),5)))</f>
        <v>60</v>
      </c>
      <c r="H127" s="6" t="str">
        <f ca="1">IF($A127="","",IF(OFFSET(Nafnalisti!$A$3,MATCH('Einst staða'!$A127,Nafnalisti!$W$4:$W$430,0),6)="","",OFFSET(Nafnalisti!$A$3,MATCH('Einst staða'!$A127,Nafnalisti!$W$4:$W$430,0),6)))</f>
        <v/>
      </c>
      <c r="I127" s="6" t="str">
        <f ca="1">IF($A127="","",IF(OFFSET(Nafnalisti!$A$3,MATCH('Einst staða'!$A127,Nafnalisti!$W$4:$W$430,0),7)="","",OFFSET(Nafnalisti!$A$3,MATCH('Einst staða'!$A127,Nafnalisti!$W$4:$W$430,0),7)))</f>
        <v/>
      </c>
      <c r="J127" s="6" t="str">
        <f ca="1">IF($A127="","",IF(OFFSET(Nafnalisti!$A$3,MATCH('Einst staða'!$A127,Nafnalisti!$W$4:$W$430,0),8)="","",OFFSET(Nafnalisti!$A$3,MATCH('Einst staða'!$A127,Nafnalisti!$W$4:$W$430,0),8)))</f>
        <v/>
      </c>
      <c r="K127" s="6" t="str">
        <f ca="1">IF($A127="","",IF(OFFSET(Nafnalisti!$A$3,MATCH('Einst staða'!$A127,Nafnalisti!$W$4:$W$430,0),9)="","",OFFSET(Nafnalisti!$A$3,MATCH('Einst staða'!$A127,Nafnalisti!$W$4:$W$430,0),9)))</f>
        <v/>
      </c>
      <c r="L127" s="6" t="str">
        <f ca="1">IF($A127="","",IF(OFFSET(Nafnalisti!$A$3,MATCH('Einst staða'!$A127,Nafnalisti!$W$4:$W$430,0),10)="","",OFFSET(Nafnalisti!$A$3,MATCH('Einst staða'!$A127,Nafnalisti!$W$4:$W$430,0),10)))</f>
        <v/>
      </c>
      <c r="O127" s="60"/>
      <c r="S127" s="60"/>
      <c r="T127" s="60"/>
      <c r="U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</row>
    <row r="128" spans="1:34" ht="18" customHeight="1" x14ac:dyDescent="0.3">
      <c r="A128" s="4">
        <f>IF(COUNT($A$4:A127)+1&gt;Nafnalisti!$Z$4,"",A127+1)</f>
        <v>125</v>
      </c>
      <c r="B128" t="str">
        <f ca="1">IF($A128="","",OFFSET(Nafnalisti!$A$3,MATCH('Einst staða'!$A128,Nafnalisti!$W$4:$W$430,0),1))</f>
        <v>Jens Helgason</v>
      </c>
      <c r="C128" s="64">
        <f ca="1">IF($A128="","",OFFSET(Nafnalisti!$A$3,MATCH('Einst staða'!$A128,Nafnalisti!$W$4:$W$430,0),0))</f>
        <v>9</v>
      </c>
      <c r="D128" s="5">
        <f ca="1">IF($A128="","",OFFSET(Nafnalisti!$A$3,MATCH('Einst staða'!$A128,Nafnalisti!$W$4:$W$430,0),2))</f>
        <v>180</v>
      </c>
      <c r="E128" s="6">
        <f ca="1">IF($A128="","",IF(OFFSET(Nafnalisti!$A$3,MATCH('Einst staða'!$A128,Nafnalisti!$W$4:$W$430,0),3)="","",OFFSET(Nafnalisti!$A$3,MATCH('Einst staða'!$A128,Nafnalisti!$W$4:$W$430,0),3)))</f>
        <v>56</v>
      </c>
      <c r="F128" s="6">
        <f ca="1">IF($A128="","",IF(OFFSET(Nafnalisti!$A$3,MATCH('Einst staða'!$A128,Nafnalisti!$W$4:$W$430,0),4)="","",OFFSET(Nafnalisti!$A$3,MATCH('Einst staða'!$A128,Nafnalisti!$W$4:$W$430,0),4)))</f>
        <v>64</v>
      </c>
      <c r="G128" s="6" t="str">
        <f ca="1">IF($A128="","",IF(OFFSET(Nafnalisti!$A$3,MATCH('Einst staða'!$A128,Nafnalisti!$W$4:$W$430,0),5)="","",OFFSET(Nafnalisti!$A$3,MATCH('Einst staða'!$A128,Nafnalisti!$W$4:$W$430,0),5)))</f>
        <v/>
      </c>
      <c r="H128" s="6">
        <f ca="1">IF($A128="","",IF(OFFSET(Nafnalisti!$A$3,MATCH('Einst staða'!$A128,Nafnalisti!$W$4:$W$430,0),6)="","",OFFSET(Nafnalisti!$A$3,MATCH('Einst staða'!$A128,Nafnalisti!$W$4:$W$430,0),6)))</f>
        <v>60</v>
      </c>
      <c r="I128" s="6" t="str">
        <f ca="1">IF($A128="","",IF(OFFSET(Nafnalisti!$A$3,MATCH('Einst staða'!$A128,Nafnalisti!$W$4:$W$430,0),7)="","",OFFSET(Nafnalisti!$A$3,MATCH('Einst staða'!$A128,Nafnalisti!$W$4:$W$430,0),7)))</f>
        <v/>
      </c>
      <c r="J128" s="6" t="str">
        <f ca="1">IF($A128="","",IF(OFFSET(Nafnalisti!$A$3,MATCH('Einst staða'!$A128,Nafnalisti!$W$4:$W$430,0),8)="","",OFFSET(Nafnalisti!$A$3,MATCH('Einst staða'!$A128,Nafnalisti!$W$4:$W$430,0),8)))</f>
        <v/>
      </c>
      <c r="K128" s="6" t="str">
        <f ca="1">IF($A128="","",IF(OFFSET(Nafnalisti!$A$3,MATCH('Einst staða'!$A128,Nafnalisti!$W$4:$W$430,0),9)="","",OFFSET(Nafnalisti!$A$3,MATCH('Einst staða'!$A128,Nafnalisti!$W$4:$W$430,0),9)))</f>
        <v/>
      </c>
      <c r="L128" s="6" t="str">
        <f ca="1">IF($A128="","",IF(OFFSET(Nafnalisti!$A$3,MATCH('Einst staða'!$A128,Nafnalisti!$W$4:$W$430,0),10)="","",OFFSET(Nafnalisti!$A$3,MATCH('Einst staða'!$A128,Nafnalisti!$W$4:$W$430,0),10)))</f>
        <v/>
      </c>
      <c r="O128" s="60"/>
      <c r="S128" s="60"/>
      <c r="T128" s="60"/>
      <c r="U128" s="60"/>
      <c r="Y128" s="60"/>
      <c r="Z128" s="60"/>
      <c r="AA128" s="60"/>
      <c r="AB128" s="60"/>
      <c r="AC128" s="60"/>
      <c r="AD128" s="60"/>
      <c r="AE128" s="60"/>
      <c r="AF128" s="60"/>
      <c r="AG128" s="60"/>
      <c r="AH128" s="60"/>
    </row>
    <row r="129" spans="1:34" ht="18" customHeight="1" x14ac:dyDescent="0.3">
      <c r="A129" s="4">
        <f>IF(COUNT($A$4:A128)+1&gt;Nafnalisti!$Z$4,"",A128+1)</f>
        <v>126</v>
      </c>
      <c r="B129" t="str">
        <f ca="1">IF($A129="","",OFFSET(Nafnalisti!$A$3,MATCH('Einst staða'!$A129,Nafnalisti!$W$4:$W$430,0),1))</f>
        <v>Valur Jóntansson</v>
      </c>
      <c r="C129" s="64">
        <f ca="1">IF($A129="","",OFFSET(Nafnalisti!$A$3,MATCH('Einst staða'!$A129,Nafnalisti!$W$4:$W$430,0),0))</f>
        <v>41</v>
      </c>
      <c r="D129" s="5">
        <f ca="1">IF($A129="","",OFFSET(Nafnalisti!$A$3,MATCH('Einst staða'!$A129,Nafnalisti!$W$4:$W$430,0),2))</f>
        <v>181</v>
      </c>
      <c r="E129" s="6">
        <f ca="1">IF($A129="","",IF(OFFSET(Nafnalisti!$A$3,MATCH('Einst staða'!$A129,Nafnalisti!$W$4:$W$430,0),3)="","",OFFSET(Nafnalisti!$A$3,MATCH('Einst staða'!$A129,Nafnalisti!$W$4:$W$430,0),3)))</f>
        <v>60</v>
      </c>
      <c r="F129" s="6">
        <f ca="1">IF($A129="","",IF(OFFSET(Nafnalisti!$A$3,MATCH('Einst staða'!$A129,Nafnalisti!$W$4:$W$430,0),4)="","",OFFSET(Nafnalisti!$A$3,MATCH('Einst staða'!$A129,Nafnalisti!$W$4:$W$430,0),4)))</f>
        <v>63</v>
      </c>
      <c r="G129" s="6">
        <f ca="1">IF($A129="","",IF(OFFSET(Nafnalisti!$A$3,MATCH('Einst staða'!$A129,Nafnalisti!$W$4:$W$430,0),5)="","",OFFSET(Nafnalisti!$A$3,MATCH('Einst staða'!$A129,Nafnalisti!$W$4:$W$430,0),5)))</f>
        <v>58</v>
      </c>
      <c r="H129" s="6" t="str">
        <f ca="1">IF($A129="","",IF(OFFSET(Nafnalisti!$A$3,MATCH('Einst staða'!$A129,Nafnalisti!$W$4:$W$430,0),6)="","",OFFSET(Nafnalisti!$A$3,MATCH('Einst staða'!$A129,Nafnalisti!$W$4:$W$430,0),6)))</f>
        <v/>
      </c>
      <c r="I129" s="6" t="str">
        <f ca="1">IF($A129="","",IF(OFFSET(Nafnalisti!$A$3,MATCH('Einst staða'!$A129,Nafnalisti!$W$4:$W$430,0),7)="","",OFFSET(Nafnalisti!$A$3,MATCH('Einst staða'!$A129,Nafnalisti!$W$4:$W$430,0),7)))</f>
        <v/>
      </c>
      <c r="J129" s="6" t="str">
        <f ca="1">IF($A129="","",IF(OFFSET(Nafnalisti!$A$3,MATCH('Einst staða'!$A129,Nafnalisti!$W$4:$W$430,0),8)="","",OFFSET(Nafnalisti!$A$3,MATCH('Einst staða'!$A129,Nafnalisti!$W$4:$W$430,0),8)))</f>
        <v/>
      </c>
      <c r="K129" s="6" t="str">
        <f ca="1">IF($A129="","",IF(OFFSET(Nafnalisti!$A$3,MATCH('Einst staða'!$A129,Nafnalisti!$W$4:$W$430,0),9)="","",OFFSET(Nafnalisti!$A$3,MATCH('Einst staða'!$A129,Nafnalisti!$W$4:$W$430,0),9)))</f>
        <v/>
      </c>
      <c r="L129" s="6" t="str">
        <f ca="1">IF($A129="","",IF(OFFSET(Nafnalisti!$A$3,MATCH('Einst staða'!$A129,Nafnalisti!$W$4:$W$430,0),10)="","",OFFSET(Nafnalisti!$A$3,MATCH('Einst staða'!$A129,Nafnalisti!$W$4:$W$430,0),10)))</f>
        <v/>
      </c>
      <c r="O129" s="60"/>
      <c r="S129" s="60"/>
      <c r="T129" s="60"/>
      <c r="U129" s="60"/>
      <c r="Y129" s="60"/>
      <c r="Z129" s="60"/>
      <c r="AA129" s="60"/>
      <c r="AB129" s="60"/>
      <c r="AC129" s="60"/>
      <c r="AD129" s="60"/>
      <c r="AE129" s="60"/>
      <c r="AF129" s="60"/>
      <c r="AG129" s="60"/>
      <c r="AH129" s="60"/>
    </row>
    <row r="130" spans="1:34" ht="18" customHeight="1" x14ac:dyDescent="0.3">
      <c r="A130" s="4">
        <f>IF(COUNT($A$4:A129)+1&gt;Nafnalisti!$Z$4,"",A129+1)</f>
        <v>127</v>
      </c>
      <c r="B130" t="str">
        <f ca="1">IF($A130="","",OFFSET(Nafnalisti!$A$3,MATCH('Einst staða'!$A130,Nafnalisti!$W$4:$W$430,0),1))</f>
        <v>Birgir Guðbjörnsson</v>
      </c>
      <c r="C130" s="64">
        <f ca="1">IF($A130="","",OFFSET(Nafnalisti!$A$3,MATCH('Einst staða'!$A130,Nafnalisti!$W$4:$W$430,0),0))</f>
        <v>43</v>
      </c>
      <c r="D130" s="5">
        <f ca="1">IF($A130="","",OFFSET(Nafnalisti!$A$3,MATCH('Einst staða'!$A130,Nafnalisti!$W$4:$W$430,0),2))</f>
        <v>182</v>
      </c>
      <c r="E130" s="6">
        <f ca="1">IF($A130="","",IF(OFFSET(Nafnalisti!$A$3,MATCH('Einst staða'!$A130,Nafnalisti!$W$4:$W$430,0),3)="","",OFFSET(Nafnalisti!$A$3,MATCH('Einst staða'!$A130,Nafnalisti!$W$4:$W$430,0),3)))</f>
        <v>61</v>
      </c>
      <c r="F130" s="6" t="str">
        <f ca="1">IF($A130="","",IF(OFFSET(Nafnalisti!$A$3,MATCH('Einst staða'!$A130,Nafnalisti!$W$4:$W$430,0),4)="","",OFFSET(Nafnalisti!$A$3,MATCH('Einst staða'!$A130,Nafnalisti!$W$4:$W$430,0),4)))</f>
        <v/>
      </c>
      <c r="G130" s="6">
        <f ca="1">IF($A130="","",IF(OFFSET(Nafnalisti!$A$3,MATCH('Einst staða'!$A130,Nafnalisti!$W$4:$W$430,0),5)="","",OFFSET(Nafnalisti!$A$3,MATCH('Einst staða'!$A130,Nafnalisti!$W$4:$W$430,0),5)))</f>
        <v>62</v>
      </c>
      <c r="H130" s="6">
        <f ca="1">IF($A130="","",IF(OFFSET(Nafnalisti!$A$3,MATCH('Einst staða'!$A130,Nafnalisti!$W$4:$W$430,0),6)="","",OFFSET(Nafnalisti!$A$3,MATCH('Einst staða'!$A130,Nafnalisti!$W$4:$W$430,0),6)))</f>
        <v>59</v>
      </c>
      <c r="I130" s="6" t="str">
        <f ca="1">IF($A130="","",IF(OFFSET(Nafnalisti!$A$3,MATCH('Einst staða'!$A130,Nafnalisti!$W$4:$W$430,0),7)="","",OFFSET(Nafnalisti!$A$3,MATCH('Einst staða'!$A130,Nafnalisti!$W$4:$W$430,0),7)))</f>
        <v/>
      </c>
      <c r="J130" s="6" t="str">
        <f ca="1">IF($A130="","",IF(OFFSET(Nafnalisti!$A$3,MATCH('Einst staða'!$A130,Nafnalisti!$W$4:$W$430,0),8)="","",OFFSET(Nafnalisti!$A$3,MATCH('Einst staða'!$A130,Nafnalisti!$W$4:$W$430,0),8)))</f>
        <v/>
      </c>
      <c r="K130" s="6" t="str">
        <f ca="1">IF($A130="","",IF(OFFSET(Nafnalisti!$A$3,MATCH('Einst staða'!$A130,Nafnalisti!$W$4:$W$430,0),9)="","",OFFSET(Nafnalisti!$A$3,MATCH('Einst staða'!$A130,Nafnalisti!$W$4:$W$430,0),9)))</f>
        <v/>
      </c>
      <c r="L130" s="6" t="str">
        <f ca="1">IF($A130="","",IF(OFFSET(Nafnalisti!$A$3,MATCH('Einst staða'!$A130,Nafnalisti!$W$4:$W$430,0),10)="","",OFFSET(Nafnalisti!$A$3,MATCH('Einst staða'!$A130,Nafnalisti!$W$4:$W$430,0),10)))</f>
        <v/>
      </c>
      <c r="O130" s="60"/>
      <c r="S130" s="60"/>
      <c r="T130" s="60"/>
      <c r="U130" s="60"/>
      <c r="Y130" s="60"/>
      <c r="Z130" s="60"/>
      <c r="AA130" s="60"/>
      <c r="AB130" s="60"/>
      <c r="AC130" s="60"/>
      <c r="AD130" s="60"/>
      <c r="AE130" s="60"/>
      <c r="AF130" s="60"/>
      <c r="AG130" s="60"/>
      <c r="AH130" s="60"/>
    </row>
    <row r="131" spans="1:34" ht="18" customHeight="1" x14ac:dyDescent="0.3">
      <c r="A131" s="4">
        <f>IF(COUNT($A$4:A130)+1&gt;Nafnalisti!$Z$4,"",A130+1)</f>
        <v>128</v>
      </c>
      <c r="B131" t="str">
        <f ca="1">IF($A131="","",OFFSET(Nafnalisti!$A$3,MATCH('Einst staða'!$A131,Nafnalisti!$W$4:$W$430,0),1))</f>
        <v>Bjarki Gunnarsson</v>
      </c>
      <c r="C131" s="64">
        <f ca="1">IF($A131="","",OFFSET(Nafnalisti!$A$3,MATCH('Einst staða'!$A131,Nafnalisti!$W$4:$W$430,0),0))</f>
        <v>31</v>
      </c>
      <c r="D131" s="5">
        <f ca="1">IF($A131="","",OFFSET(Nafnalisti!$A$3,MATCH('Einst staða'!$A131,Nafnalisti!$W$4:$W$430,0),2))</f>
        <v>182</v>
      </c>
      <c r="E131" s="6">
        <f ca="1">IF($A131="","",IF(OFFSET(Nafnalisti!$A$3,MATCH('Einst staða'!$A131,Nafnalisti!$W$4:$W$430,0),3)="","",OFFSET(Nafnalisti!$A$3,MATCH('Einst staða'!$A131,Nafnalisti!$W$4:$W$430,0),3)))</f>
        <v>62</v>
      </c>
      <c r="F131" s="6" t="str">
        <f ca="1">IF($A131="","",IF(OFFSET(Nafnalisti!$A$3,MATCH('Einst staða'!$A131,Nafnalisti!$W$4:$W$430,0),4)="","",OFFSET(Nafnalisti!$A$3,MATCH('Einst staða'!$A131,Nafnalisti!$W$4:$W$430,0),4)))</f>
        <v/>
      </c>
      <c r="G131" s="6">
        <f ca="1">IF($A131="","",IF(OFFSET(Nafnalisti!$A$3,MATCH('Einst staða'!$A131,Nafnalisti!$W$4:$W$430,0),5)="","",OFFSET(Nafnalisti!$A$3,MATCH('Einst staða'!$A131,Nafnalisti!$W$4:$W$430,0),5)))</f>
        <v>54</v>
      </c>
      <c r="H131" s="6">
        <f ca="1">IF($A131="","",IF(OFFSET(Nafnalisti!$A$3,MATCH('Einst staða'!$A131,Nafnalisti!$W$4:$W$430,0),6)="","",OFFSET(Nafnalisti!$A$3,MATCH('Einst staða'!$A131,Nafnalisti!$W$4:$W$430,0),6)))</f>
        <v>66</v>
      </c>
      <c r="I131" s="6" t="str">
        <f ca="1">IF($A131="","",IF(OFFSET(Nafnalisti!$A$3,MATCH('Einst staða'!$A131,Nafnalisti!$W$4:$W$430,0),7)="","",OFFSET(Nafnalisti!$A$3,MATCH('Einst staða'!$A131,Nafnalisti!$W$4:$W$430,0),7)))</f>
        <v/>
      </c>
      <c r="J131" s="6" t="str">
        <f ca="1">IF($A131="","",IF(OFFSET(Nafnalisti!$A$3,MATCH('Einst staða'!$A131,Nafnalisti!$W$4:$W$430,0),8)="","",OFFSET(Nafnalisti!$A$3,MATCH('Einst staða'!$A131,Nafnalisti!$W$4:$W$430,0),8)))</f>
        <v/>
      </c>
      <c r="K131" s="6" t="str">
        <f ca="1">IF($A131="","",IF(OFFSET(Nafnalisti!$A$3,MATCH('Einst staða'!$A131,Nafnalisti!$W$4:$W$430,0),9)="","",OFFSET(Nafnalisti!$A$3,MATCH('Einst staða'!$A131,Nafnalisti!$W$4:$W$430,0),9)))</f>
        <v/>
      </c>
      <c r="L131" s="6" t="str">
        <f ca="1">IF($A131="","",IF(OFFSET(Nafnalisti!$A$3,MATCH('Einst staða'!$A131,Nafnalisti!$W$4:$W$430,0),10)="","",OFFSET(Nafnalisti!$A$3,MATCH('Einst staða'!$A131,Nafnalisti!$W$4:$W$430,0),10)))</f>
        <v/>
      </c>
      <c r="O131" s="60"/>
      <c r="S131" s="60"/>
      <c r="T131" s="60"/>
      <c r="U131" s="60"/>
      <c r="Y131" s="60"/>
      <c r="Z131" s="60"/>
      <c r="AA131" s="60"/>
      <c r="AB131" s="60"/>
      <c r="AC131" s="60"/>
      <c r="AD131" s="60"/>
      <c r="AE131" s="60"/>
      <c r="AF131" s="60"/>
      <c r="AG131" s="60"/>
      <c r="AH131" s="60"/>
    </row>
    <row r="132" spans="1:34" ht="18" customHeight="1" x14ac:dyDescent="0.3">
      <c r="A132" s="4">
        <f>IF(COUNT($A$4:A131)+1&gt;Nafnalisti!$Z$4,"",A131+1)</f>
        <v>129</v>
      </c>
      <c r="B132" t="str">
        <f ca="1">IF($A132="","",OFFSET(Nafnalisti!$A$3,MATCH('Einst staða'!$A132,Nafnalisti!$W$4:$W$430,0),1))</f>
        <v>Bjarni Kjartansson</v>
      </c>
      <c r="C132" s="64">
        <f ca="1">IF($A132="","",OFFSET(Nafnalisti!$A$3,MATCH('Einst staða'!$A132,Nafnalisti!$W$4:$W$430,0),0))</f>
        <v>42</v>
      </c>
      <c r="D132" s="5">
        <f ca="1">IF($A132="","",OFFSET(Nafnalisti!$A$3,MATCH('Einst staða'!$A132,Nafnalisti!$W$4:$W$430,0),2))</f>
        <v>183</v>
      </c>
      <c r="E132" s="6">
        <f ca="1">IF($A132="","",IF(OFFSET(Nafnalisti!$A$3,MATCH('Einst staða'!$A132,Nafnalisti!$W$4:$W$430,0),3)="","",OFFSET(Nafnalisti!$A$3,MATCH('Einst staða'!$A132,Nafnalisti!$W$4:$W$430,0),3)))</f>
        <v>59</v>
      </c>
      <c r="F132" s="6">
        <f ca="1">IF($A132="","",IF(OFFSET(Nafnalisti!$A$3,MATCH('Einst staða'!$A132,Nafnalisti!$W$4:$W$430,0),4)="","",OFFSET(Nafnalisti!$A$3,MATCH('Einst staða'!$A132,Nafnalisti!$W$4:$W$430,0),4)))</f>
        <v>62</v>
      </c>
      <c r="G132" s="6">
        <f ca="1">IF($A132="","",IF(OFFSET(Nafnalisti!$A$3,MATCH('Einst staða'!$A132,Nafnalisti!$W$4:$W$430,0),5)="","",OFFSET(Nafnalisti!$A$3,MATCH('Einst staða'!$A132,Nafnalisti!$W$4:$W$430,0),5)))</f>
        <v>62</v>
      </c>
      <c r="H132" s="6" t="str">
        <f ca="1">IF($A132="","",IF(OFFSET(Nafnalisti!$A$3,MATCH('Einst staða'!$A132,Nafnalisti!$W$4:$W$430,0),6)="","",OFFSET(Nafnalisti!$A$3,MATCH('Einst staða'!$A132,Nafnalisti!$W$4:$W$430,0),6)))</f>
        <v/>
      </c>
      <c r="I132" s="6" t="str">
        <f ca="1">IF($A132="","",IF(OFFSET(Nafnalisti!$A$3,MATCH('Einst staða'!$A132,Nafnalisti!$W$4:$W$430,0),7)="","",OFFSET(Nafnalisti!$A$3,MATCH('Einst staða'!$A132,Nafnalisti!$W$4:$W$430,0),7)))</f>
        <v/>
      </c>
      <c r="J132" s="6" t="str">
        <f ca="1">IF($A132="","",IF(OFFSET(Nafnalisti!$A$3,MATCH('Einst staða'!$A132,Nafnalisti!$W$4:$W$430,0),8)="","",OFFSET(Nafnalisti!$A$3,MATCH('Einst staða'!$A132,Nafnalisti!$W$4:$W$430,0),8)))</f>
        <v/>
      </c>
      <c r="K132" s="6" t="str">
        <f ca="1">IF($A132="","",IF(OFFSET(Nafnalisti!$A$3,MATCH('Einst staða'!$A132,Nafnalisti!$W$4:$W$430,0),9)="","",OFFSET(Nafnalisti!$A$3,MATCH('Einst staða'!$A132,Nafnalisti!$W$4:$W$430,0),9)))</f>
        <v/>
      </c>
      <c r="L132" s="6" t="str">
        <f ca="1">IF($A132="","",IF(OFFSET(Nafnalisti!$A$3,MATCH('Einst staða'!$A132,Nafnalisti!$W$4:$W$430,0),10)="","",OFFSET(Nafnalisti!$A$3,MATCH('Einst staða'!$A132,Nafnalisti!$W$4:$W$430,0),10)))</f>
        <v/>
      </c>
      <c r="O132" s="60"/>
      <c r="S132" s="60"/>
      <c r="T132" s="60"/>
      <c r="U132" s="60"/>
      <c r="Y132" s="60"/>
      <c r="Z132" s="60"/>
      <c r="AA132" s="60"/>
      <c r="AB132" s="60"/>
      <c r="AC132" s="60"/>
      <c r="AD132" s="60"/>
      <c r="AE132" s="60"/>
      <c r="AF132" s="60"/>
      <c r="AG132" s="60"/>
      <c r="AH132" s="60"/>
    </row>
    <row r="133" spans="1:34" ht="18" customHeight="1" x14ac:dyDescent="0.3">
      <c r="A133" s="4">
        <f>IF(COUNT($A$4:A132)+1&gt;Nafnalisti!$Z$4,"",A132+1)</f>
        <v>130</v>
      </c>
      <c r="B133" t="str">
        <f ca="1">IF($A133="","",OFFSET(Nafnalisti!$A$3,MATCH('Einst staða'!$A133,Nafnalisti!$W$4:$W$430,0),1))</f>
        <v>Guðmundur Björnsson</v>
      </c>
      <c r="C133" s="64">
        <f ca="1">IF($A133="","",OFFSET(Nafnalisti!$A$3,MATCH('Einst staða'!$A133,Nafnalisti!$W$4:$W$430,0),0))</f>
        <v>13</v>
      </c>
      <c r="D133" s="5">
        <f ca="1">IF($A133="","",OFFSET(Nafnalisti!$A$3,MATCH('Einst staða'!$A133,Nafnalisti!$W$4:$W$430,0),2))</f>
        <v>183</v>
      </c>
      <c r="E133" s="6" t="str">
        <f ca="1">IF($A133="","",IF(OFFSET(Nafnalisti!$A$3,MATCH('Einst staða'!$A133,Nafnalisti!$W$4:$W$430,0),3)="","",OFFSET(Nafnalisti!$A$3,MATCH('Einst staða'!$A133,Nafnalisti!$W$4:$W$430,0),3)))</f>
        <v/>
      </c>
      <c r="F133" s="6">
        <f ca="1">IF($A133="","",IF(OFFSET(Nafnalisti!$A$3,MATCH('Einst staða'!$A133,Nafnalisti!$W$4:$W$430,0),4)="","",OFFSET(Nafnalisti!$A$3,MATCH('Einst staða'!$A133,Nafnalisti!$W$4:$W$430,0),4)))</f>
        <v>59</v>
      </c>
      <c r="G133" s="6">
        <f ca="1">IF($A133="","",IF(OFFSET(Nafnalisti!$A$3,MATCH('Einst staða'!$A133,Nafnalisti!$W$4:$W$430,0),5)="","",OFFSET(Nafnalisti!$A$3,MATCH('Einst staða'!$A133,Nafnalisti!$W$4:$W$430,0),5)))</f>
        <v>62</v>
      </c>
      <c r="H133" s="6">
        <f ca="1">IF($A133="","",IF(OFFSET(Nafnalisti!$A$3,MATCH('Einst staða'!$A133,Nafnalisti!$W$4:$W$430,0),6)="","",OFFSET(Nafnalisti!$A$3,MATCH('Einst staða'!$A133,Nafnalisti!$W$4:$W$430,0),6)))</f>
        <v>62</v>
      </c>
      <c r="I133" s="6" t="str">
        <f ca="1">IF($A133="","",IF(OFFSET(Nafnalisti!$A$3,MATCH('Einst staða'!$A133,Nafnalisti!$W$4:$W$430,0),7)="","",OFFSET(Nafnalisti!$A$3,MATCH('Einst staða'!$A133,Nafnalisti!$W$4:$W$430,0),7)))</f>
        <v/>
      </c>
      <c r="J133" s="6" t="str">
        <f ca="1">IF($A133="","",IF(OFFSET(Nafnalisti!$A$3,MATCH('Einst staða'!$A133,Nafnalisti!$W$4:$W$430,0),8)="","",OFFSET(Nafnalisti!$A$3,MATCH('Einst staða'!$A133,Nafnalisti!$W$4:$W$430,0),8)))</f>
        <v/>
      </c>
      <c r="K133" s="6" t="str">
        <f ca="1">IF($A133="","",IF(OFFSET(Nafnalisti!$A$3,MATCH('Einst staða'!$A133,Nafnalisti!$W$4:$W$430,0),9)="","",OFFSET(Nafnalisti!$A$3,MATCH('Einst staða'!$A133,Nafnalisti!$W$4:$W$430,0),9)))</f>
        <v/>
      </c>
      <c r="L133" s="6" t="str">
        <f ca="1">IF($A133="","",IF(OFFSET(Nafnalisti!$A$3,MATCH('Einst staða'!$A133,Nafnalisti!$W$4:$W$430,0),10)="","",OFFSET(Nafnalisti!$A$3,MATCH('Einst staða'!$A133,Nafnalisti!$W$4:$W$430,0),10)))</f>
        <v/>
      </c>
      <c r="O133" s="60"/>
      <c r="S133" s="60"/>
      <c r="T133" s="60"/>
      <c r="U133" s="60"/>
      <c r="Y133" s="60"/>
      <c r="Z133" s="60"/>
      <c r="AA133" s="60"/>
      <c r="AB133" s="60"/>
      <c r="AC133" s="60"/>
      <c r="AD133" s="60"/>
      <c r="AE133" s="60"/>
      <c r="AF133" s="60"/>
      <c r="AG133" s="60"/>
      <c r="AH133" s="60"/>
    </row>
    <row r="134" spans="1:34" ht="18" customHeight="1" x14ac:dyDescent="0.3">
      <c r="A134" s="4">
        <f>IF(COUNT($A$4:A133)+1&gt;Nafnalisti!$Z$4,"",A133+1)</f>
        <v>131</v>
      </c>
      <c r="B134" t="str">
        <f ca="1">IF($A134="","",OFFSET(Nafnalisti!$A$3,MATCH('Einst staða'!$A134,Nafnalisti!$W$4:$W$430,0),1))</f>
        <v>Kristmundur Eggertsson</v>
      </c>
      <c r="C134" s="64">
        <f ca="1">IF($A134="","",OFFSET(Nafnalisti!$A$3,MATCH('Einst staða'!$A134,Nafnalisti!$W$4:$W$430,0),0))</f>
        <v>13</v>
      </c>
      <c r="D134" s="5">
        <f ca="1">IF($A134="","",OFFSET(Nafnalisti!$A$3,MATCH('Einst staða'!$A134,Nafnalisti!$W$4:$W$430,0),2))</f>
        <v>183</v>
      </c>
      <c r="E134" s="6">
        <f ca="1">IF($A134="","",IF(OFFSET(Nafnalisti!$A$3,MATCH('Einst staða'!$A134,Nafnalisti!$W$4:$W$430,0),3)="","",OFFSET(Nafnalisti!$A$3,MATCH('Einst staða'!$A134,Nafnalisti!$W$4:$W$430,0),3)))</f>
        <v>61</v>
      </c>
      <c r="F134" s="6">
        <f ca="1">IF($A134="","",IF(OFFSET(Nafnalisti!$A$3,MATCH('Einst staða'!$A134,Nafnalisti!$W$4:$W$430,0),4)="","",OFFSET(Nafnalisti!$A$3,MATCH('Einst staða'!$A134,Nafnalisti!$W$4:$W$430,0),4)))</f>
        <v>61</v>
      </c>
      <c r="G134" s="6">
        <f ca="1">IF($A134="","",IF(OFFSET(Nafnalisti!$A$3,MATCH('Einst staða'!$A134,Nafnalisti!$W$4:$W$430,0),5)="","",OFFSET(Nafnalisti!$A$3,MATCH('Einst staða'!$A134,Nafnalisti!$W$4:$W$430,0),5)))</f>
        <v>61</v>
      </c>
      <c r="H134" s="6" t="str">
        <f ca="1">IF($A134="","",IF(OFFSET(Nafnalisti!$A$3,MATCH('Einst staða'!$A134,Nafnalisti!$W$4:$W$430,0),6)="","",OFFSET(Nafnalisti!$A$3,MATCH('Einst staða'!$A134,Nafnalisti!$W$4:$W$430,0),6)))</f>
        <v/>
      </c>
      <c r="I134" s="6" t="str">
        <f ca="1">IF($A134="","",IF(OFFSET(Nafnalisti!$A$3,MATCH('Einst staða'!$A134,Nafnalisti!$W$4:$W$430,0),7)="","",OFFSET(Nafnalisti!$A$3,MATCH('Einst staða'!$A134,Nafnalisti!$W$4:$W$430,0),7)))</f>
        <v/>
      </c>
      <c r="J134" s="6" t="str">
        <f ca="1">IF($A134="","",IF(OFFSET(Nafnalisti!$A$3,MATCH('Einst staða'!$A134,Nafnalisti!$W$4:$W$430,0),8)="","",OFFSET(Nafnalisti!$A$3,MATCH('Einst staða'!$A134,Nafnalisti!$W$4:$W$430,0),8)))</f>
        <v/>
      </c>
      <c r="K134" s="6" t="str">
        <f ca="1">IF($A134="","",IF(OFFSET(Nafnalisti!$A$3,MATCH('Einst staða'!$A134,Nafnalisti!$W$4:$W$430,0),9)="","",OFFSET(Nafnalisti!$A$3,MATCH('Einst staða'!$A134,Nafnalisti!$W$4:$W$430,0),9)))</f>
        <v/>
      </c>
      <c r="L134" s="6" t="str">
        <f ca="1">IF($A134="","",IF(OFFSET(Nafnalisti!$A$3,MATCH('Einst staða'!$A134,Nafnalisti!$W$4:$W$430,0),10)="","",OFFSET(Nafnalisti!$A$3,MATCH('Einst staða'!$A134,Nafnalisti!$W$4:$W$430,0),10)))</f>
        <v/>
      </c>
      <c r="O134" s="60"/>
      <c r="S134" s="60"/>
      <c r="T134" s="60"/>
      <c r="U134" s="60"/>
      <c r="Y134" s="60"/>
      <c r="Z134" s="60"/>
      <c r="AA134" s="60"/>
      <c r="AB134" s="60"/>
      <c r="AC134" s="60"/>
      <c r="AD134" s="60"/>
      <c r="AE134" s="60"/>
      <c r="AF134" s="60"/>
      <c r="AG134" s="60"/>
      <c r="AH134" s="60"/>
    </row>
    <row r="135" spans="1:34" ht="18" customHeight="1" x14ac:dyDescent="0.3">
      <c r="A135" s="4">
        <f>IF(COUNT($A$4:A134)+1&gt;Nafnalisti!$Z$4,"",A134+1)</f>
        <v>132</v>
      </c>
      <c r="B135" t="str">
        <f ca="1">IF($A135="","",OFFSET(Nafnalisti!$A$3,MATCH('Einst staða'!$A135,Nafnalisti!$W$4:$W$430,0),1))</f>
        <v>Þorfinnur Hannesson</v>
      </c>
      <c r="C135" s="64">
        <f ca="1">IF($A135="","",OFFSET(Nafnalisti!$A$3,MATCH('Einst staða'!$A135,Nafnalisti!$W$4:$W$430,0),0))</f>
        <v>6</v>
      </c>
      <c r="D135" s="5">
        <f ca="1">IF($A135="","",OFFSET(Nafnalisti!$A$3,MATCH('Einst staða'!$A135,Nafnalisti!$W$4:$W$430,0),2))</f>
        <v>183</v>
      </c>
      <c r="E135" s="6" t="str">
        <f ca="1">IF($A135="","",IF(OFFSET(Nafnalisti!$A$3,MATCH('Einst staða'!$A135,Nafnalisti!$W$4:$W$430,0),3)="","",OFFSET(Nafnalisti!$A$3,MATCH('Einst staða'!$A135,Nafnalisti!$W$4:$W$430,0),3)))</f>
        <v/>
      </c>
      <c r="F135" s="6">
        <f ca="1">IF($A135="","",IF(OFFSET(Nafnalisti!$A$3,MATCH('Einst staða'!$A135,Nafnalisti!$W$4:$W$430,0),4)="","",OFFSET(Nafnalisti!$A$3,MATCH('Einst staða'!$A135,Nafnalisti!$W$4:$W$430,0),4)))</f>
        <v>58</v>
      </c>
      <c r="G135" s="6">
        <f ca="1">IF($A135="","",IF(OFFSET(Nafnalisti!$A$3,MATCH('Einst staða'!$A135,Nafnalisti!$W$4:$W$430,0),5)="","",OFFSET(Nafnalisti!$A$3,MATCH('Einst staða'!$A135,Nafnalisti!$W$4:$W$430,0),5)))</f>
        <v>60</v>
      </c>
      <c r="H135" s="6">
        <f ca="1">IF($A135="","",IF(OFFSET(Nafnalisti!$A$3,MATCH('Einst staða'!$A135,Nafnalisti!$W$4:$W$430,0),6)="","",OFFSET(Nafnalisti!$A$3,MATCH('Einst staða'!$A135,Nafnalisti!$W$4:$W$430,0),6)))</f>
        <v>65</v>
      </c>
      <c r="I135" s="6" t="str">
        <f ca="1">IF($A135="","",IF(OFFSET(Nafnalisti!$A$3,MATCH('Einst staða'!$A135,Nafnalisti!$W$4:$W$430,0),7)="","",OFFSET(Nafnalisti!$A$3,MATCH('Einst staða'!$A135,Nafnalisti!$W$4:$W$430,0),7)))</f>
        <v/>
      </c>
      <c r="J135" s="6" t="str">
        <f ca="1">IF($A135="","",IF(OFFSET(Nafnalisti!$A$3,MATCH('Einst staða'!$A135,Nafnalisti!$W$4:$W$430,0),8)="","",OFFSET(Nafnalisti!$A$3,MATCH('Einst staða'!$A135,Nafnalisti!$W$4:$W$430,0),8)))</f>
        <v/>
      </c>
      <c r="K135" s="6" t="str">
        <f ca="1">IF($A135="","",IF(OFFSET(Nafnalisti!$A$3,MATCH('Einst staða'!$A135,Nafnalisti!$W$4:$W$430,0),9)="","",OFFSET(Nafnalisti!$A$3,MATCH('Einst staða'!$A135,Nafnalisti!$W$4:$W$430,0),9)))</f>
        <v/>
      </c>
      <c r="L135" s="6" t="str">
        <f ca="1">IF($A135="","",IF(OFFSET(Nafnalisti!$A$3,MATCH('Einst staða'!$A135,Nafnalisti!$W$4:$W$430,0),10)="","",OFFSET(Nafnalisti!$A$3,MATCH('Einst staða'!$A135,Nafnalisti!$W$4:$W$430,0),10)))</f>
        <v/>
      </c>
      <c r="O135" s="60"/>
      <c r="S135" s="60"/>
      <c r="T135" s="60"/>
      <c r="U135" s="60"/>
      <c r="Y135" s="60"/>
      <c r="Z135" s="60"/>
      <c r="AA135" s="60"/>
      <c r="AB135" s="60"/>
      <c r="AC135" s="60"/>
      <c r="AD135" s="60"/>
      <c r="AE135" s="60"/>
      <c r="AF135" s="60"/>
      <c r="AG135" s="60"/>
      <c r="AH135" s="60"/>
    </row>
    <row r="136" spans="1:34" ht="18" customHeight="1" x14ac:dyDescent="0.3">
      <c r="A136" s="4">
        <f>IF(COUNT($A$4:A135)+1&gt;Nafnalisti!$Z$4,"",A135+1)</f>
        <v>133</v>
      </c>
      <c r="B136" t="str">
        <f ca="1">IF($A136="","",OFFSET(Nafnalisti!$A$3,MATCH('Einst staða'!$A136,Nafnalisti!$W$4:$W$430,0),1))</f>
        <v>Elliði Norðdahl Ólafsson</v>
      </c>
      <c r="C136" s="64">
        <f ca="1">IF($A136="","",OFFSET(Nafnalisti!$A$3,MATCH('Einst staða'!$A136,Nafnalisti!$W$4:$W$430,0),0))</f>
        <v>3</v>
      </c>
      <c r="D136" s="5">
        <f ca="1">IF($A136="","",OFFSET(Nafnalisti!$A$3,MATCH('Einst staða'!$A136,Nafnalisti!$W$4:$W$430,0),2))</f>
        <v>183</v>
      </c>
      <c r="E136" s="6">
        <f ca="1">IF($A136="","",IF(OFFSET(Nafnalisti!$A$3,MATCH('Einst staða'!$A136,Nafnalisti!$W$4:$W$430,0),3)="","",OFFSET(Nafnalisti!$A$3,MATCH('Einst staða'!$A136,Nafnalisti!$W$4:$W$430,0),3)))</f>
        <v>62</v>
      </c>
      <c r="F136" s="6">
        <f ca="1">IF($A136="","",IF(OFFSET(Nafnalisti!$A$3,MATCH('Einst staða'!$A136,Nafnalisti!$W$4:$W$430,0),4)="","",OFFSET(Nafnalisti!$A$3,MATCH('Einst staða'!$A136,Nafnalisti!$W$4:$W$430,0),4)))</f>
        <v>61</v>
      </c>
      <c r="G136" s="6">
        <f ca="1">IF($A136="","",IF(OFFSET(Nafnalisti!$A$3,MATCH('Einst staða'!$A136,Nafnalisti!$W$4:$W$430,0),5)="","",OFFSET(Nafnalisti!$A$3,MATCH('Einst staða'!$A136,Nafnalisti!$W$4:$W$430,0),5)))</f>
        <v>60</v>
      </c>
      <c r="H136" s="6" t="str">
        <f ca="1">IF($A136="","",IF(OFFSET(Nafnalisti!$A$3,MATCH('Einst staða'!$A136,Nafnalisti!$W$4:$W$430,0),6)="","",OFFSET(Nafnalisti!$A$3,MATCH('Einst staða'!$A136,Nafnalisti!$W$4:$W$430,0),6)))</f>
        <v/>
      </c>
      <c r="I136" s="6" t="str">
        <f ca="1">IF($A136="","",IF(OFFSET(Nafnalisti!$A$3,MATCH('Einst staða'!$A136,Nafnalisti!$W$4:$W$430,0),7)="","",OFFSET(Nafnalisti!$A$3,MATCH('Einst staða'!$A136,Nafnalisti!$W$4:$W$430,0),7)))</f>
        <v/>
      </c>
      <c r="J136" s="6" t="str">
        <f ca="1">IF($A136="","",IF(OFFSET(Nafnalisti!$A$3,MATCH('Einst staða'!$A136,Nafnalisti!$W$4:$W$430,0),8)="","",OFFSET(Nafnalisti!$A$3,MATCH('Einst staða'!$A136,Nafnalisti!$W$4:$W$430,0),8)))</f>
        <v/>
      </c>
      <c r="K136" s="6" t="str">
        <f ca="1">IF($A136="","",IF(OFFSET(Nafnalisti!$A$3,MATCH('Einst staða'!$A136,Nafnalisti!$W$4:$W$430,0),9)="","",OFFSET(Nafnalisti!$A$3,MATCH('Einst staða'!$A136,Nafnalisti!$W$4:$W$430,0),9)))</f>
        <v/>
      </c>
      <c r="L136" s="6" t="str">
        <f ca="1">IF($A136="","",IF(OFFSET(Nafnalisti!$A$3,MATCH('Einst staða'!$A136,Nafnalisti!$W$4:$W$430,0),10)="","",OFFSET(Nafnalisti!$A$3,MATCH('Einst staða'!$A136,Nafnalisti!$W$4:$W$430,0),10)))</f>
        <v/>
      </c>
      <c r="O136" s="60"/>
      <c r="S136" s="60"/>
      <c r="T136" s="60"/>
      <c r="U136" s="60"/>
      <c r="Y136" s="60"/>
      <c r="Z136" s="60"/>
      <c r="AA136" s="60"/>
      <c r="AB136" s="60"/>
      <c r="AC136" s="60"/>
      <c r="AD136" s="60"/>
      <c r="AE136" s="60"/>
      <c r="AF136" s="60"/>
      <c r="AG136" s="60"/>
      <c r="AH136" s="60"/>
    </row>
    <row r="137" spans="1:34" ht="18" customHeight="1" x14ac:dyDescent="0.3">
      <c r="A137" s="4">
        <f>IF(COUNT($A$4:A136)+1&gt;Nafnalisti!$Z$4,"",A136+1)</f>
        <v>134</v>
      </c>
      <c r="B137" t="str">
        <f ca="1">IF($A137="","",OFFSET(Nafnalisti!$A$3,MATCH('Einst staða'!$A137,Nafnalisti!$W$4:$W$430,0),1))</f>
        <v>Jörundur Sveinn Matthíasson</v>
      </c>
      <c r="C137" s="64">
        <f ca="1">IF($A137="","",OFFSET(Nafnalisti!$A$3,MATCH('Einst staða'!$A137,Nafnalisti!$W$4:$W$430,0),0))</f>
        <v>16</v>
      </c>
      <c r="D137" s="5">
        <f ca="1">IF($A137="","",OFFSET(Nafnalisti!$A$3,MATCH('Einst staða'!$A137,Nafnalisti!$W$4:$W$430,0),2))</f>
        <v>184</v>
      </c>
      <c r="E137" s="6" t="str">
        <f ca="1">IF($A137="","",IF(OFFSET(Nafnalisti!$A$3,MATCH('Einst staða'!$A137,Nafnalisti!$W$4:$W$430,0),3)="","",OFFSET(Nafnalisti!$A$3,MATCH('Einst staða'!$A137,Nafnalisti!$W$4:$W$430,0),3)))</f>
        <v/>
      </c>
      <c r="F137" s="6">
        <f ca="1">IF($A137="","",IF(OFFSET(Nafnalisti!$A$3,MATCH('Einst staða'!$A137,Nafnalisti!$W$4:$W$430,0),4)="","",OFFSET(Nafnalisti!$A$3,MATCH('Einst staða'!$A137,Nafnalisti!$W$4:$W$430,0),4)))</f>
        <v>65</v>
      </c>
      <c r="G137" s="6">
        <f ca="1">IF($A137="","",IF(OFFSET(Nafnalisti!$A$3,MATCH('Einst staða'!$A137,Nafnalisti!$W$4:$W$430,0),5)="","",OFFSET(Nafnalisti!$A$3,MATCH('Einst staða'!$A137,Nafnalisti!$W$4:$W$430,0),5)))</f>
        <v>58</v>
      </c>
      <c r="H137" s="6">
        <f ca="1">IF($A137="","",IF(OFFSET(Nafnalisti!$A$3,MATCH('Einst staða'!$A137,Nafnalisti!$W$4:$W$430,0),6)="","",OFFSET(Nafnalisti!$A$3,MATCH('Einst staða'!$A137,Nafnalisti!$W$4:$W$430,0),6)))</f>
        <v>61</v>
      </c>
      <c r="I137" s="6" t="str">
        <f ca="1">IF($A137="","",IF(OFFSET(Nafnalisti!$A$3,MATCH('Einst staða'!$A137,Nafnalisti!$W$4:$W$430,0),7)="","",OFFSET(Nafnalisti!$A$3,MATCH('Einst staða'!$A137,Nafnalisti!$W$4:$W$430,0),7)))</f>
        <v/>
      </c>
      <c r="J137" s="6" t="str">
        <f ca="1">IF($A137="","",IF(OFFSET(Nafnalisti!$A$3,MATCH('Einst staða'!$A137,Nafnalisti!$W$4:$W$430,0),8)="","",OFFSET(Nafnalisti!$A$3,MATCH('Einst staða'!$A137,Nafnalisti!$W$4:$W$430,0),8)))</f>
        <v/>
      </c>
      <c r="K137" s="6" t="str">
        <f ca="1">IF($A137="","",IF(OFFSET(Nafnalisti!$A$3,MATCH('Einst staða'!$A137,Nafnalisti!$W$4:$W$430,0),9)="","",OFFSET(Nafnalisti!$A$3,MATCH('Einst staða'!$A137,Nafnalisti!$W$4:$W$430,0),9)))</f>
        <v/>
      </c>
      <c r="L137" s="6" t="str">
        <f ca="1">IF($A137="","",IF(OFFSET(Nafnalisti!$A$3,MATCH('Einst staða'!$A137,Nafnalisti!$W$4:$W$430,0),10)="","",OFFSET(Nafnalisti!$A$3,MATCH('Einst staða'!$A137,Nafnalisti!$W$4:$W$430,0),10)))</f>
        <v/>
      </c>
      <c r="O137" s="60"/>
      <c r="S137" s="60"/>
      <c r="T137" s="60"/>
      <c r="U137" s="60"/>
      <c r="Y137" s="60"/>
      <c r="Z137" s="60"/>
      <c r="AA137" s="60"/>
      <c r="AB137" s="60"/>
      <c r="AC137" s="60"/>
      <c r="AD137" s="60"/>
      <c r="AE137" s="60"/>
      <c r="AF137" s="60"/>
      <c r="AG137" s="60"/>
      <c r="AH137" s="60"/>
    </row>
    <row r="138" spans="1:34" ht="18" customHeight="1" x14ac:dyDescent="0.3">
      <c r="A138" s="4">
        <f>IF(COUNT($A$4:A137)+1&gt;Nafnalisti!$Z$4,"",A137+1)</f>
        <v>135</v>
      </c>
      <c r="B138" t="str">
        <f ca="1">IF($A138="","",OFFSET(Nafnalisti!$A$3,MATCH('Einst staða'!$A138,Nafnalisti!$W$4:$W$430,0),1))</f>
        <v>Jóhann Sigurðsson</v>
      </c>
      <c r="C138" s="64">
        <f ca="1">IF($A138="","",OFFSET(Nafnalisti!$A$3,MATCH('Einst staða'!$A138,Nafnalisti!$W$4:$W$430,0),0))</f>
        <v>26</v>
      </c>
      <c r="D138" s="5">
        <f ca="1">IF($A138="","",OFFSET(Nafnalisti!$A$3,MATCH('Einst staða'!$A138,Nafnalisti!$W$4:$W$430,0),2))</f>
        <v>184</v>
      </c>
      <c r="E138" s="6">
        <f ca="1">IF($A138="","",IF(OFFSET(Nafnalisti!$A$3,MATCH('Einst staða'!$A138,Nafnalisti!$W$4:$W$430,0),3)="","",OFFSET(Nafnalisti!$A$3,MATCH('Einst staða'!$A138,Nafnalisti!$W$4:$W$430,0),3)))</f>
        <v>58</v>
      </c>
      <c r="F138" s="6">
        <f ca="1">IF($A138="","",IF(OFFSET(Nafnalisti!$A$3,MATCH('Einst staða'!$A138,Nafnalisti!$W$4:$W$430,0),4)="","",OFFSET(Nafnalisti!$A$3,MATCH('Einst staða'!$A138,Nafnalisti!$W$4:$W$430,0),4)))</f>
        <v>63</v>
      </c>
      <c r="G138" s="6">
        <f ca="1">IF($A138="","",IF(OFFSET(Nafnalisti!$A$3,MATCH('Einst staða'!$A138,Nafnalisti!$W$4:$W$430,0),5)="","",OFFSET(Nafnalisti!$A$3,MATCH('Einst staða'!$A138,Nafnalisti!$W$4:$W$430,0),5)))</f>
        <v>63</v>
      </c>
      <c r="H138" s="6" t="str">
        <f ca="1">IF($A138="","",IF(OFFSET(Nafnalisti!$A$3,MATCH('Einst staða'!$A138,Nafnalisti!$W$4:$W$430,0),6)="","",OFFSET(Nafnalisti!$A$3,MATCH('Einst staða'!$A138,Nafnalisti!$W$4:$W$430,0),6)))</f>
        <v/>
      </c>
      <c r="I138" s="6" t="str">
        <f ca="1">IF($A138="","",IF(OFFSET(Nafnalisti!$A$3,MATCH('Einst staða'!$A138,Nafnalisti!$W$4:$W$430,0),7)="","",OFFSET(Nafnalisti!$A$3,MATCH('Einst staða'!$A138,Nafnalisti!$W$4:$W$430,0),7)))</f>
        <v/>
      </c>
      <c r="J138" s="6" t="str">
        <f ca="1">IF($A138="","",IF(OFFSET(Nafnalisti!$A$3,MATCH('Einst staða'!$A138,Nafnalisti!$W$4:$W$430,0),8)="","",OFFSET(Nafnalisti!$A$3,MATCH('Einst staða'!$A138,Nafnalisti!$W$4:$W$430,0),8)))</f>
        <v/>
      </c>
      <c r="K138" s="6" t="str">
        <f ca="1">IF($A138="","",IF(OFFSET(Nafnalisti!$A$3,MATCH('Einst staða'!$A138,Nafnalisti!$W$4:$W$430,0),9)="","",OFFSET(Nafnalisti!$A$3,MATCH('Einst staða'!$A138,Nafnalisti!$W$4:$W$430,0),9)))</f>
        <v/>
      </c>
      <c r="L138" s="6" t="str">
        <f ca="1">IF($A138="","",IF(OFFSET(Nafnalisti!$A$3,MATCH('Einst staða'!$A138,Nafnalisti!$W$4:$W$430,0),10)="","",OFFSET(Nafnalisti!$A$3,MATCH('Einst staða'!$A138,Nafnalisti!$W$4:$W$430,0),10)))</f>
        <v/>
      </c>
      <c r="O138" s="60"/>
      <c r="S138" s="60"/>
      <c r="T138" s="60"/>
      <c r="U138" s="60"/>
      <c r="Y138" s="60"/>
      <c r="Z138" s="60"/>
      <c r="AA138" s="60"/>
      <c r="AB138" s="60"/>
      <c r="AC138" s="60"/>
      <c r="AD138" s="60"/>
      <c r="AE138" s="60"/>
      <c r="AF138" s="60"/>
      <c r="AG138" s="60"/>
      <c r="AH138" s="60"/>
    </row>
    <row r="139" spans="1:34" ht="18" customHeight="1" x14ac:dyDescent="0.3">
      <c r="A139" s="4">
        <f>IF(COUNT($A$4:A138)+1&gt;Nafnalisti!$Z$4,"",A138+1)</f>
        <v>136</v>
      </c>
      <c r="B139" t="str">
        <f ca="1">IF($A139="","",OFFSET(Nafnalisti!$A$3,MATCH('Einst staða'!$A139,Nafnalisti!$W$4:$W$430,0),1))</f>
        <v>Ragnar Baldursson</v>
      </c>
      <c r="C139" s="64">
        <f ca="1">IF($A139="","",OFFSET(Nafnalisti!$A$3,MATCH('Einst staða'!$A139,Nafnalisti!$W$4:$W$430,0),0))</f>
        <v>30</v>
      </c>
      <c r="D139" s="5">
        <f ca="1">IF($A139="","",OFFSET(Nafnalisti!$A$3,MATCH('Einst staða'!$A139,Nafnalisti!$W$4:$W$430,0),2))</f>
        <v>184</v>
      </c>
      <c r="E139" s="6" t="str">
        <f ca="1">IF($A139="","",IF(OFFSET(Nafnalisti!$A$3,MATCH('Einst staða'!$A139,Nafnalisti!$W$4:$W$430,0),3)="","",OFFSET(Nafnalisti!$A$3,MATCH('Einst staða'!$A139,Nafnalisti!$W$4:$W$430,0),3)))</f>
        <v/>
      </c>
      <c r="F139" s="6">
        <f ca="1">IF($A139="","",IF(OFFSET(Nafnalisti!$A$3,MATCH('Einst staða'!$A139,Nafnalisti!$W$4:$W$430,0),4)="","",OFFSET(Nafnalisti!$A$3,MATCH('Einst staða'!$A139,Nafnalisti!$W$4:$W$430,0),4)))</f>
        <v>60</v>
      </c>
      <c r="G139" s="6">
        <f ca="1">IF($A139="","",IF(OFFSET(Nafnalisti!$A$3,MATCH('Einst staða'!$A139,Nafnalisti!$W$4:$W$430,0),5)="","",OFFSET(Nafnalisti!$A$3,MATCH('Einst staða'!$A139,Nafnalisti!$W$4:$W$430,0),5)))</f>
        <v>60</v>
      </c>
      <c r="H139" s="6">
        <f ca="1">IF($A139="","",IF(OFFSET(Nafnalisti!$A$3,MATCH('Einst staða'!$A139,Nafnalisti!$W$4:$W$430,0),6)="","",OFFSET(Nafnalisti!$A$3,MATCH('Einst staða'!$A139,Nafnalisti!$W$4:$W$430,0),6)))</f>
        <v>64</v>
      </c>
      <c r="I139" s="6" t="str">
        <f ca="1">IF($A139="","",IF(OFFSET(Nafnalisti!$A$3,MATCH('Einst staða'!$A139,Nafnalisti!$W$4:$W$430,0),7)="","",OFFSET(Nafnalisti!$A$3,MATCH('Einst staða'!$A139,Nafnalisti!$W$4:$W$430,0),7)))</f>
        <v/>
      </c>
      <c r="J139" s="6" t="str">
        <f ca="1">IF($A139="","",IF(OFFSET(Nafnalisti!$A$3,MATCH('Einst staða'!$A139,Nafnalisti!$W$4:$W$430,0),8)="","",OFFSET(Nafnalisti!$A$3,MATCH('Einst staða'!$A139,Nafnalisti!$W$4:$W$430,0),8)))</f>
        <v/>
      </c>
      <c r="K139" s="6" t="str">
        <f ca="1">IF($A139="","",IF(OFFSET(Nafnalisti!$A$3,MATCH('Einst staða'!$A139,Nafnalisti!$W$4:$W$430,0),9)="","",OFFSET(Nafnalisti!$A$3,MATCH('Einst staða'!$A139,Nafnalisti!$W$4:$W$430,0),9)))</f>
        <v/>
      </c>
      <c r="L139" s="6" t="str">
        <f ca="1">IF($A139="","",IF(OFFSET(Nafnalisti!$A$3,MATCH('Einst staða'!$A139,Nafnalisti!$W$4:$W$430,0),10)="","",OFFSET(Nafnalisti!$A$3,MATCH('Einst staða'!$A139,Nafnalisti!$W$4:$W$430,0),10)))</f>
        <v/>
      </c>
      <c r="O139" s="60"/>
      <c r="S139" s="60"/>
      <c r="T139" s="60"/>
      <c r="U139" s="60"/>
      <c r="Y139" s="60"/>
      <c r="Z139" s="60"/>
      <c r="AA139" s="60"/>
      <c r="AB139" s="60"/>
      <c r="AC139" s="60"/>
      <c r="AD139" s="60"/>
      <c r="AE139" s="60"/>
      <c r="AF139" s="60"/>
      <c r="AG139" s="60"/>
      <c r="AH139" s="60"/>
    </row>
    <row r="140" spans="1:34" ht="18" customHeight="1" x14ac:dyDescent="0.3">
      <c r="A140" s="4">
        <f>IF(COUNT($A$4:A139)+1&gt;Nafnalisti!$Z$4,"",A139+1)</f>
        <v>137</v>
      </c>
      <c r="B140" t="str">
        <f ca="1">IF($A140="","",OFFSET(Nafnalisti!$A$3,MATCH('Einst staða'!$A140,Nafnalisti!$W$4:$W$430,0),1))</f>
        <v>Guðjón Sigurðsson</v>
      </c>
      <c r="C140" s="64">
        <f ca="1">IF($A140="","",OFFSET(Nafnalisti!$A$3,MATCH('Einst staða'!$A140,Nafnalisti!$W$4:$W$430,0),0))</f>
        <v>9</v>
      </c>
      <c r="D140" s="5">
        <f ca="1">IF($A140="","",OFFSET(Nafnalisti!$A$3,MATCH('Einst staða'!$A140,Nafnalisti!$W$4:$W$430,0),2))</f>
        <v>184</v>
      </c>
      <c r="E140" s="6">
        <f ca="1">IF($A140="","",IF(OFFSET(Nafnalisti!$A$3,MATCH('Einst staða'!$A140,Nafnalisti!$W$4:$W$430,0),3)="","",OFFSET(Nafnalisti!$A$3,MATCH('Einst staða'!$A140,Nafnalisti!$W$4:$W$430,0),3)))</f>
        <v>63</v>
      </c>
      <c r="F140" s="6">
        <f ca="1">IF($A140="","",IF(OFFSET(Nafnalisti!$A$3,MATCH('Einst staða'!$A140,Nafnalisti!$W$4:$W$430,0),4)="","",OFFSET(Nafnalisti!$A$3,MATCH('Einst staða'!$A140,Nafnalisti!$W$4:$W$430,0),4)))</f>
        <v>64</v>
      </c>
      <c r="G140" s="6">
        <f ca="1">IF($A140="","",IF(OFFSET(Nafnalisti!$A$3,MATCH('Einst staða'!$A140,Nafnalisti!$W$4:$W$430,0),5)="","",OFFSET(Nafnalisti!$A$3,MATCH('Einst staða'!$A140,Nafnalisti!$W$4:$W$430,0),5)))</f>
        <v>57</v>
      </c>
      <c r="H140" s="6" t="str">
        <f ca="1">IF($A140="","",IF(OFFSET(Nafnalisti!$A$3,MATCH('Einst staða'!$A140,Nafnalisti!$W$4:$W$430,0),6)="","",OFFSET(Nafnalisti!$A$3,MATCH('Einst staða'!$A140,Nafnalisti!$W$4:$W$430,0),6)))</f>
        <v/>
      </c>
      <c r="I140" s="6" t="str">
        <f ca="1">IF($A140="","",IF(OFFSET(Nafnalisti!$A$3,MATCH('Einst staða'!$A140,Nafnalisti!$W$4:$W$430,0),7)="","",OFFSET(Nafnalisti!$A$3,MATCH('Einst staða'!$A140,Nafnalisti!$W$4:$W$430,0),7)))</f>
        <v/>
      </c>
      <c r="J140" s="6" t="str">
        <f ca="1">IF($A140="","",IF(OFFSET(Nafnalisti!$A$3,MATCH('Einst staða'!$A140,Nafnalisti!$W$4:$W$430,0),8)="","",OFFSET(Nafnalisti!$A$3,MATCH('Einst staða'!$A140,Nafnalisti!$W$4:$W$430,0),8)))</f>
        <v/>
      </c>
      <c r="K140" s="6" t="str">
        <f ca="1">IF($A140="","",IF(OFFSET(Nafnalisti!$A$3,MATCH('Einst staða'!$A140,Nafnalisti!$W$4:$W$430,0),9)="","",OFFSET(Nafnalisti!$A$3,MATCH('Einst staða'!$A140,Nafnalisti!$W$4:$W$430,0),9)))</f>
        <v/>
      </c>
      <c r="L140" s="6" t="str">
        <f ca="1">IF($A140="","",IF(OFFSET(Nafnalisti!$A$3,MATCH('Einst staða'!$A140,Nafnalisti!$W$4:$W$430,0),10)="","",OFFSET(Nafnalisti!$A$3,MATCH('Einst staða'!$A140,Nafnalisti!$W$4:$W$430,0),10)))</f>
        <v/>
      </c>
      <c r="O140" s="60"/>
      <c r="S140" s="60"/>
      <c r="T140" s="60"/>
      <c r="U140" s="60"/>
      <c r="Y140" s="60"/>
      <c r="Z140" s="60"/>
      <c r="AA140" s="60"/>
      <c r="AB140" s="60"/>
      <c r="AC140" s="60"/>
      <c r="AD140" s="60"/>
      <c r="AE140" s="60"/>
      <c r="AF140" s="60"/>
      <c r="AG140" s="60"/>
      <c r="AH140" s="60"/>
    </row>
    <row r="141" spans="1:34" ht="18" customHeight="1" x14ac:dyDescent="0.3">
      <c r="A141" s="4">
        <f>IF(COUNT($A$4:A140)+1&gt;Nafnalisti!$Z$4,"",A140+1)</f>
        <v>138</v>
      </c>
      <c r="B141" t="str">
        <f ca="1">IF($A141="","",OFFSET(Nafnalisti!$A$3,MATCH('Einst staða'!$A141,Nafnalisti!$W$4:$W$430,0),1))</f>
        <v>Páll Svavar Pálsson</v>
      </c>
      <c r="C141" s="64">
        <f ca="1">IF($A141="","",OFFSET(Nafnalisti!$A$3,MATCH('Einst staða'!$A141,Nafnalisti!$W$4:$W$430,0),0))</f>
        <v>28</v>
      </c>
      <c r="D141" s="5">
        <f ca="1">IF($A141="","",OFFSET(Nafnalisti!$A$3,MATCH('Einst staða'!$A141,Nafnalisti!$W$4:$W$430,0),2))</f>
        <v>185</v>
      </c>
      <c r="E141" s="6">
        <f ca="1">IF($A141="","",IF(OFFSET(Nafnalisti!$A$3,MATCH('Einst staða'!$A141,Nafnalisti!$W$4:$W$430,0),3)="","",OFFSET(Nafnalisti!$A$3,MATCH('Einst staða'!$A141,Nafnalisti!$W$4:$W$430,0),3)))</f>
        <v>60</v>
      </c>
      <c r="F141" s="6">
        <f ca="1">IF($A141="","",IF(OFFSET(Nafnalisti!$A$3,MATCH('Einst staða'!$A141,Nafnalisti!$W$4:$W$430,0),4)="","",OFFSET(Nafnalisti!$A$3,MATCH('Einst staða'!$A141,Nafnalisti!$W$4:$W$430,0),4)))</f>
        <v>60</v>
      </c>
      <c r="G141" s="6" t="str">
        <f ca="1">IF($A141="","",IF(OFFSET(Nafnalisti!$A$3,MATCH('Einst staða'!$A141,Nafnalisti!$W$4:$W$430,0),5)="","",OFFSET(Nafnalisti!$A$3,MATCH('Einst staða'!$A141,Nafnalisti!$W$4:$W$430,0),5)))</f>
        <v/>
      </c>
      <c r="H141" s="6">
        <f ca="1">IF($A141="","",IF(OFFSET(Nafnalisti!$A$3,MATCH('Einst staða'!$A141,Nafnalisti!$W$4:$W$430,0),6)="","",OFFSET(Nafnalisti!$A$3,MATCH('Einst staða'!$A141,Nafnalisti!$W$4:$W$430,0),6)))</f>
        <v>65</v>
      </c>
      <c r="I141" s="6" t="str">
        <f ca="1">IF($A141="","",IF(OFFSET(Nafnalisti!$A$3,MATCH('Einst staða'!$A141,Nafnalisti!$W$4:$W$430,0),7)="","",OFFSET(Nafnalisti!$A$3,MATCH('Einst staða'!$A141,Nafnalisti!$W$4:$W$430,0),7)))</f>
        <v/>
      </c>
      <c r="J141" s="6" t="str">
        <f ca="1">IF($A141="","",IF(OFFSET(Nafnalisti!$A$3,MATCH('Einst staða'!$A141,Nafnalisti!$W$4:$W$430,0),8)="","",OFFSET(Nafnalisti!$A$3,MATCH('Einst staða'!$A141,Nafnalisti!$W$4:$W$430,0),8)))</f>
        <v/>
      </c>
      <c r="K141" s="6" t="str">
        <f ca="1">IF($A141="","",IF(OFFSET(Nafnalisti!$A$3,MATCH('Einst staða'!$A141,Nafnalisti!$W$4:$W$430,0),9)="","",OFFSET(Nafnalisti!$A$3,MATCH('Einst staða'!$A141,Nafnalisti!$W$4:$W$430,0),9)))</f>
        <v/>
      </c>
      <c r="L141" s="6" t="str">
        <f ca="1">IF($A141="","",IF(OFFSET(Nafnalisti!$A$3,MATCH('Einst staða'!$A141,Nafnalisti!$W$4:$W$430,0),10)="","",OFFSET(Nafnalisti!$A$3,MATCH('Einst staða'!$A141,Nafnalisti!$W$4:$W$430,0),10)))</f>
        <v/>
      </c>
      <c r="O141" s="60"/>
      <c r="S141" s="60"/>
      <c r="T141" s="60"/>
      <c r="U141" s="60"/>
      <c r="Y141" s="60"/>
      <c r="Z141" s="60"/>
      <c r="AA141" s="60"/>
      <c r="AB141" s="60"/>
      <c r="AC141" s="60"/>
      <c r="AD141" s="60"/>
      <c r="AE141" s="60"/>
      <c r="AF141" s="60"/>
      <c r="AG141" s="60"/>
      <c r="AH141" s="60"/>
    </row>
    <row r="142" spans="1:34" ht="18" customHeight="1" x14ac:dyDescent="0.3">
      <c r="A142" s="4">
        <f>IF(COUNT($A$4:A141)+1&gt;Nafnalisti!$Z$4,"",A141+1)</f>
        <v>139</v>
      </c>
      <c r="B142" t="str">
        <f ca="1">IF($A142="","",OFFSET(Nafnalisti!$A$3,MATCH('Einst staða'!$A142,Nafnalisti!$W$4:$W$430,0),1))</f>
        <v>Brynjar Guðmundsson</v>
      </c>
      <c r="C142" s="64">
        <f ca="1">IF($A142="","",OFFSET(Nafnalisti!$A$3,MATCH('Einst staða'!$A142,Nafnalisti!$W$4:$W$430,0),0))</f>
        <v>13</v>
      </c>
      <c r="D142" s="5">
        <f ca="1">IF($A142="","",OFFSET(Nafnalisti!$A$3,MATCH('Einst staða'!$A142,Nafnalisti!$W$4:$W$430,0),2))</f>
        <v>185</v>
      </c>
      <c r="E142" s="6">
        <f ca="1">IF($A142="","",IF(OFFSET(Nafnalisti!$A$3,MATCH('Einst staða'!$A142,Nafnalisti!$W$4:$W$430,0),3)="","",OFFSET(Nafnalisti!$A$3,MATCH('Einst staða'!$A142,Nafnalisti!$W$4:$W$430,0),3)))</f>
        <v>64</v>
      </c>
      <c r="F142" s="6">
        <f ca="1">IF($A142="","",IF(OFFSET(Nafnalisti!$A$3,MATCH('Einst staða'!$A142,Nafnalisti!$W$4:$W$430,0),4)="","",OFFSET(Nafnalisti!$A$3,MATCH('Einst staða'!$A142,Nafnalisti!$W$4:$W$430,0),4)))</f>
        <v>60</v>
      </c>
      <c r="G142" s="6" t="str">
        <f ca="1">IF($A142="","",IF(OFFSET(Nafnalisti!$A$3,MATCH('Einst staða'!$A142,Nafnalisti!$W$4:$W$430,0),5)="","",OFFSET(Nafnalisti!$A$3,MATCH('Einst staða'!$A142,Nafnalisti!$W$4:$W$430,0),5)))</f>
        <v/>
      </c>
      <c r="H142" s="6">
        <f ca="1">IF($A142="","",IF(OFFSET(Nafnalisti!$A$3,MATCH('Einst staða'!$A142,Nafnalisti!$W$4:$W$430,0),6)="","",OFFSET(Nafnalisti!$A$3,MATCH('Einst staða'!$A142,Nafnalisti!$W$4:$W$430,0),6)))</f>
        <v>61</v>
      </c>
      <c r="I142" s="6" t="str">
        <f ca="1">IF($A142="","",IF(OFFSET(Nafnalisti!$A$3,MATCH('Einst staða'!$A142,Nafnalisti!$W$4:$W$430,0),7)="","",OFFSET(Nafnalisti!$A$3,MATCH('Einst staða'!$A142,Nafnalisti!$W$4:$W$430,0),7)))</f>
        <v/>
      </c>
      <c r="J142" s="6" t="str">
        <f ca="1">IF($A142="","",IF(OFFSET(Nafnalisti!$A$3,MATCH('Einst staða'!$A142,Nafnalisti!$W$4:$W$430,0),8)="","",OFFSET(Nafnalisti!$A$3,MATCH('Einst staða'!$A142,Nafnalisti!$W$4:$W$430,0),8)))</f>
        <v/>
      </c>
      <c r="K142" s="6" t="str">
        <f ca="1">IF($A142="","",IF(OFFSET(Nafnalisti!$A$3,MATCH('Einst staða'!$A142,Nafnalisti!$W$4:$W$430,0),9)="","",OFFSET(Nafnalisti!$A$3,MATCH('Einst staða'!$A142,Nafnalisti!$W$4:$W$430,0),9)))</f>
        <v/>
      </c>
      <c r="L142" s="6" t="str">
        <f ca="1">IF($A142="","",IF(OFFSET(Nafnalisti!$A$3,MATCH('Einst staða'!$A142,Nafnalisti!$W$4:$W$430,0),10)="","",OFFSET(Nafnalisti!$A$3,MATCH('Einst staða'!$A142,Nafnalisti!$W$4:$W$430,0),10)))</f>
        <v/>
      </c>
      <c r="O142" s="60"/>
      <c r="S142" s="60"/>
      <c r="T142" s="60"/>
      <c r="U142" s="60"/>
      <c r="Y142" s="60"/>
      <c r="Z142" s="60"/>
      <c r="AA142" s="60"/>
      <c r="AB142" s="60"/>
      <c r="AC142" s="60"/>
      <c r="AD142" s="60"/>
      <c r="AE142" s="60"/>
      <c r="AF142" s="60"/>
      <c r="AG142" s="60"/>
      <c r="AH142" s="60"/>
    </row>
    <row r="143" spans="1:34" ht="18" customHeight="1" x14ac:dyDescent="0.3">
      <c r="A143" s="4">
        <f>IF(COUNT($A$4:A142)+1&gt;Nafnalisti!$Z$4,"",A142+1)</f>
        <v>140</v>
      </c>
      <c r="B143" t="str">
        <f ca="1">IF($A143="","",OFFSET(Nafnalisti!$A$3,MATCH('Einst staða'!$A143,Nafnalisti!$W$4:$W$430,0),1))</f>
        <v>Sævar Björn Baldursson</v>
      </c>
      <c r="C143" s="64">
        <f ca="1">IF($A143="","",OFFSET(Nafnalisti!$A$3,MATCH('Einst staða'!$A143,Nafnalisti!$W$4:$W$430,0),0))</f>
        <v>31</v>
      </c>
      <c r="D143" s="5">
        <f ca="1">IF($A143="","",OFFSET(Nafnalisti!$A$3,MATCH('Einst staða'!$A143,Nafnalisti!$W$4:$W$430,0),2))</f>
        <v>185</v>
      </c>
      <c r="E143" s="6">
        <f ca="1">IF($A143="","",IF(OFFSET(Nafnalisti!$A$3,MATCH('Einst staða'!$A143,Nafnalisti!$W$4:$W$430,0),3)="","",OFFSET(Nafnalisti!$A$3,MATCH('Einst staða'!$A143,Nafnalisti!$W$4:$W$430,0),3)))</f>
        <v>61</v>
      </c>
      <c r="F143" s="6" t="str">
        <f ca="1">IF($A143="","",IF(OFFSET(Nafnalisti!$A$3,MATCH('Einst staða'!$A143,Nafnalisti!$W$4:$W$430,0),4)="","",OFFSET(Nafnalisti!$A$3,MATCH('Einst staða'!$A143,Nafnalisti!$W$4:$W$430,0),4)))</f>
        <v/>
      </c>
      <c r="G143" s="6">
        <f ca="1">IF($A143="","",IF(OFFSET(Nafnalisti!$A$3,MATCH('Einst staða'!$A143,Nafnalisti!$W$4:$W$430,0),5)="","",OFFSET(Nafnalisti!$A$3,MATCH('Einst staða'!$A143,Nafnalisti!$W$4:$W$430,0),5)))</f>
        <v>62</v>
      </c>
      <c r="H143" s="6">
        <f ca="1">IF($A143="","",IF(OFFSET(Nafnalisti!$A$3,MATCH('Einst staða'!$A143,Nafnalisti!$W$4:$W$430,0),6)="","",OFFSET(Nafnalisti!$A$3,MATCH('Einst staða'!$A143,Nafnalisti!$W$4:$W$430,0),6)))</f>
        <v>62</v>
      </c>
      <c r="I143" s="6" t="str">
        <f ca="1">IF($A143="","",IF(OFFSET(Nafnalisti!$A$3,MATCH('Einst staða'!$A143,Nafnalisti!$W$4:$W$430,0),7)="","",OFFSET(Nafnalisti!$A$3,MATCH('Einst staða'!$A143,Nafnalisti!$W$4:$W$430,0),7)))</f>
        <v/>
      </c>
      <c r="J143" s="6" t="str">
        <f ca="1">IF($A143="","",IF(OFFSET(Nafnalisti!$A$3,MATCH('Einst staða'!$A143,Nafnalisti!$W$4:$W$430,0),8)="","",OFFSET(Nafnalisti!$A$3,MATCH('Einst staða'!$A143,Nafnalisti!$W$4:$W$430,0),8)))</f>
        <v/>
      </c>
      <c r="K143" s="6" t="str">
        <f ca="1">IF($A143="","",IF(OFFSET(Nafnalisti!$A$3,MATCH('Einst staða'!$A143,Nafnalisti!$W$4:$W$430,0),9)="","",OFFSET(Nafnalisti!$A$3,MATCH('Einst staða'!$A143,Nafnalisti!$W$4:$W$430,0),9)))</f>
        <v/>
      </c>
      <c r="L143" s="6" t="str">
        <f ca="1">IF($A143="","",IF(OFFSET(Nafnalisti!$A$3,MATCH('Einst staða'!$A143,Nafnalisti!$W$4:$W$430,0),10)="","",OFFSET(Nafnalisti!$A$3,MATCH('Einst staða'!$A143,Nafnalisti!$W$4:$W$430,0),10)))</f>
        <v/>
      </c>
      <c r="O143" s="60"/>
      <c r="S143" s="60"/>
      <c r="T143" s="60"/>
      <c r="U143" s="60"/>
      <c r="Y143" s="60"/>
      <c r="Z143" s="60"/>
      <c r="AA143" s="60"/>
      <c r="AB143" s="60"/>
      <c r="AC143" s="60"/>
      <c r="AD143" s="60"/>
      <c r="AE143" s="60"/>
      <c r="AF143" s="60"/>
      <c r="AG143" s="60"/>
      <c r="AH143" s="60"/>
    </row>
    <row r="144" spans="1:34" ht="18" customHeight="1" x14ac:dyDescent="0.3">
      <c r="A144" s="4">
        <f>IF(COUNT($A$4:A143)+1&gt;Nafnalisti!$Z$4,"",A143+1)</f>
        <v>141</v>
      </c>
      <c r="B144" t="str">
        <f ca="1">IF($A144="","",OFFSET(Nafnalisti!$A$3,MATCH('Einst staða'!$A144,Nafnalisti!$W$4:$W$430,0),1))</f>
        <v>Guðmundur Stefán Jónsson</v>
      </c>
      <c r="C144" s="64">
        <f ca="1">IF($A144="","",OFFSET(Nafnalisti!$A$3,MATCH('Einst staða'!$A144,Nafnalisti!$W$4:$W$430,0),0))</f>
        <v>45</v>
      </c>
      <c r="D144" s="5">
        <f ca="1">IF($A144="","",OFFSET(Nafnalisti!$A$3,MATCH('Einst staða'!$A144,Nafnalisti!$W$4:$W$430,0),2))</f>
        <v>186</v>
      </c>
      <c r="E144" s="6">
        <f ca="1">IF($A144="","",IF(OFFSET(Nafnalisti!$A$3,MATCH('Einst staða'!$A144,Nafnalisti!$W$4:$W$430,0),3)="","",OFFSET(Nafnalisti!$A$3,MATCH('Einst staða'!$A144,Nafnalisti!$W$4:$W$430,0),3)))</f>
        <v>59</v>
      </c>
      <c r="F144" s="6">
        <f ca="1">IF($A144="","",IF(OFFSET(Nafnalisti!$A$3,MATCH('Einst staða'!$A144,Nafnalisti!$W$4:$W$430,0),4)="","",OFFSET(Nafnalisti!$A$3,MATCH('Einst staða'!$A144,Nafnalisti!$W$4:$W$430,0),4)))</f>
        <v>63</v>
      </c>
      <c r="G144" s="6">
        <f ca="1">IF($A144="","",IF(OFFSET(Nafnalisti!$A$3,MATCH('Einst staða'!$A144,Nafnalisti!$W$4:$W$430,0),5)="","",OFFSET(Nafnalisti!$A$3,MATCH('Einst staða'!$A144,Nafnalisti!$W$4:$W$430,0),5)))</f>
        <v>64</v>
      </c>
      <c r="H144" s="6" t="str">
        <f ca="1">IF($A144="","",IF(OFFSET(Nafnalisti!$A$3,MATCH('Einst staða'!$A144,Nafnalisti!$W$4:$W$430,0),6)="","",OFFSET(Nafnalisti!$A$3,MATCH('Einst staða'!$A144,Nafnalisti!$W$4:$W$430,0),6)))</f>
        <v/>
      </c>
      <c r="I144" s="6" t="str">
        <f ca="1">IF($A144="","",IF(OFFSET(Nafnalisti!$A$3,MATCH('Einst staða'!$A144,Nafnalisti!$W$4:$W$430,0),7)="","",OFFSET(Nafnalisti!$A$3,MATCH('Einst staða'!$A144,Nafnalisti!$W$4:$W$430,0),7)))</f>
        <v/>
      </c>
      <c r="J144" s="6" t="str">
        <f ca="1">IF($A144="","",IF(OFFSET(Nafnalisti!$A$3,MATCH('Einst staða'!$A144,Nafnalisti!$W$4:$W$430,0),8)="","",OFFSET(Nafnalisti!$A$3,MATCH('Einst staða'!$A144,Nafnalisti!$W$4:$W$430,0),8)))</f>
        <v/>
      </c>
      <c r="K144" s="6" t="str">
        <f ca="1">IF($A144="","",IF(OFFSET(Nafnalisti!$A$3,MATCH('Einst staða'!$A144,Nafnalisti!$W$4:$W$430,0),9)="","",OFFSET(Nafnalisti!$A$3,MATCH('Einst staða'!$A144,Nafnalisti!$W$4:$W$430,0),9)))</f>
        <v/>
      </c>
      <c r="L144" s="6" t="str">
        <f ca="1">IF($A144="","",IF(OFFSET(Nafnalisti!$A$3,MATCH('Einst staða'!$A144,Nafnalisti!$W$4:$W$430,0),10)="","",OFFSET(Nafnalisti!$A$3,MATCH('Einst staða'!$A144,Nafnalisti!$W$4:$W$430,0),10)))</f>
        <v/>
      </c>
      <c r="O144" s="60"/>
      <c r="S144" s="60"/>
      <c r="T144" s="60"/>
      <c r="U144" s="60"/>
      <c r="Y144" s="60"/>
      <c r="Z144" s="60"/>
      <c r="AA144" s="60"/>
      <c r="AB144" s="60"/>
      <c r="AC144" s="60"/>
      <c r="AD144" s="60"/>
      <c r="AE144" s="60"/>
      <c r="AF144" s="60"/>
      <c r="AG144" s="60"/>
      <c r="AH144" s="60"/>
    </row>
    <row r="145" spans="1:34" ht="18" customHeight="1" x14ac:dyDescent="0.3">
      <c r="A145" s="4">
        <f>IF(COUNT($A$4:A144)+1&gt;Nafnalisti!$Z$4,"",A144+1)</f>
        <v>142</v>
      </c>
      <c r="B145" t="str">
        <f ca="1">IF($A145="","",OFFSET(Nafnalisti!$A$3,MATCH('Einst staða'!$A145,Nafnalisti!$W$4:$W$430,0),1))</f>
        <v>Þorgeir Björnsson</v>
      </c>
      <c r="C145" s="64">
        <f ca="1">IF($A145="","",OFFSET(Nafnalisti!$A$3,MATCH('Einst staða'!$A145,Nafnalisti!$W$4:$W$430,0),0))</f>
        <v>39</v>
      </c>
      <c r="D145" s="5">
        <f ca="1">IF($A145="","",OFFSET(Nafnalisti!$A$3,MATCH('Einst staða'!$A145,Nafnalisti!$W$4:$W$430,0),2))</f>
        <v>186</v>
      </c>
      <c r="E145" s="6">
        <f ca="1">IF($A145="","",IF(OFFSET(Nafnalisti!$A$3,MATCH('Einst staða'!$A145,Nafnalisti!$W$4:$W$430,0),3)="","",OFFSET(Nafnalisti!$A$3,MATCH('Einst staða'!$A145,Nafnalisti!$W$4:$W$430,0),3)))</f>
        <v>63</v>
      </c>
      <c r="F145" s="6">
        <f ca="1">IF($A145="","",IF(OFFSET(Nafnalisti!$A$3,MATCH('Einst staða'!$A145,Nafnalisti!$W$4:$W$430,0),4)="","",OFFSET(Nafnalisti!$A$3,MATCH('Einst staða'!$A145,Nafnalisti!$W$4:$W$430,0),4)))</f>
        <v>62</v>
      </c>
      <c r="G145" s="6">
        <f ca="1">IF($A145="","",IF(OFFSET(Nafnalisti!$A$3,MATCH('Einst staða'!$A145,Nafnalisti!$W$4:$W$430,0),5)="","",OFFSET(Nafnalisti!$A$3,MATCH('Einst staða'!$A145,Nafnalisti!$W$4:$W$430,0),5)))</f>
        <v>61</v>
      </c>
      <c r="H145" s="6" t="str">
        <f ca="1">IF($A145="","",IF(OFFSET(Nafnalisti!$A$3,MATCH('Einst staða'!$A145,Nafnalisti!$W$4:$W$430,0),6)="","",OFFSET(Nafnalisti!$A$3,MATCH('Einst staða'!$A145,Nafnalisti!$W$4:$W$430,0),6)))</f>
        <v/>
      </c>
      <c r="I145" s="6" t="str">
        <f ca="1">IF($A145="","",IF(OFFSET(Nafnalisti!$A$3,MATCH('Einst staða'!$A145,Nafnalisti!$W$4:$W$430,0),7)="","",OFFSET(Nafnalisti!$A$3,MATCH('Einst staða'!$A145,Nafnalisti!$W$4:$W$430,0),7)))</f>
        <v/>
      </c>
      <c r="J145" s="6" t="str">
        <f ca="1">IF($A145="","",IF(OFFSET(Nafnalisti!$A$3,MATCH('Einst staða'!$A145,Nafnalisti!$W$4:$W$430,0),8)="","",OFFSET(Nafnalisti!$A$3,MATCH('Einst staða'!$A145,Nafnalisti!$W$4:$W$430,0),8)))</f>
        <v/>
      </c>
      <c r="K145" s="6" t="str">
        <f ca="1">IF($A145="","",IF(OFFSET(Nafnalisti!$A$3,MATCH('Einst staða'!$A145,Nafnalisti!$W$4:$W$430,0),9)="","",OFFSET(Nafnalisti!$A$3,MATCH('Einst staða'!$A145,Nafnalisti!$W$4:$W$430,0),9)))</f>
        <v/>
      </c>
      <c r="L145" s="6" t="str">
        <f ca="1">IF($A145="","",IF(OFFSET(Nafnalisti!$A$3,MATCH('Einst staða'!$A145,Nafnalisti!$W$4:$W$430,0),10)="","",OFFSET(Nafnalisti!$A$3,MATCH('Einst staða'!$A145,Nafnalisti!$W$4:$W$430,0),10)))</f>
        <v/>
      </c>
      <c r="O145" s="60"/>
      <c r="S145" s="60"/>
      <c r="T145" s="60"/>
      <c r="U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</row>
    <row r="146" spans="1:34" ht="18" customHeight="1" x14ac:dyDescent="0.3">
      <c r="A146" s="4">
        <f>IF(COUNT($A$4:A145)+1&gt;Nafnalisti!$Z$4,"",A145+1)</f>
        <v>143</v>
      </c>
      <c r="B146" t="str">
        <f ca="1">IF($A146="","",OFFSET(Nafnalisti!$A$3,MATCH('Einst staða'!$A146,Nafnalisti!$W$4:$W$430,0),1))</f>
        <v>Jón Ásgeir Einarsson</v>
      </c>
      <c r="C146" s="64">
        <f ca="1">IF($A146="","",OFFSET(Nafnalisti!$A$3,MATCH('Einst staða'!$A146,Nafnalisti!$W$4:$W$430,0),0))</f>
        <v>36</v>
      </c>
      <c r="D146" s="5">
        <f ca="1">IF($A146="","",OFFSET(Nafnalisti!$A$3,MATCH('Einst staða'!$A146,Nafnalisti!$W$4:$W$430,0),2))</f>
        <v>188</v>
      </c>
      <c r="E146" s="6" t="str">
        <f ca="1">IF($A146="","",IF(OFFSET(Nafnalisti!$A$3,MATCH('Einst staða'!$A146,Nafnalisti!$W$4:$W$430,0),3)="","",OFFSET(Nafnalisti!$A$3,MATCH('Einst staða'!$A146,Nafnalisti!$W$4:$W$430,0),3)))</f>
        <v/>
      </c>
      <c r="F146" s="6">
        <f ca="1">IF($A146="","",IF(OFFSET(Nafnalisti!$A$3,MATCH('Einst staða'!$A146,Nafnalisti!$W$4:$W$430,0),4)="","",OFFSET(Nafnalisti!$A$3,MATCH('Einst staða'!$A146,Nafnalisti!$W$4:$W$430,0),4)))</f>
        <v>62</v>
      </c>
      <c r="G146" s="6">
        <f ca="1">IF($A146="","",IF(OFFSET(Nafnalisti!$A$3,MATCH('Einst staða'!$A146,Nafnalisti!$W$4:$W$430,0),5)="","",OFFSET(Nafnalisti!$A$3,MATCH('Einst staða'!$A146,Nafnalisti!$W$4:$W$430,0),5)))</f>
        <v>63</v>
      </c>
      <c r="H146" s="6">
        <f ca="1">IF($A146="","",IF(OFFSET(Nafnalisti!$A$3,MATCH('Einst staða'!$A146,Nafnalisti!$W$4:$W$430,0),6)="","",OFFSET(Nafnalisti!$A$3,MATCH('Einst staða'!$A146,Nafnalisti!$W$4:$W$430,0),6)))</f>
        <v>63</v>
      </c>
      <c r="I146" s="6" t="str">
        <f ca="1">IF($A146="","",IF(OFFSET(Nafnalisti!$A$3,MATCH('Einst staða'!$A146,Nafnalisti!$W$4:$W$430,0),7)="","",OFFSET(Nafnalisti!$A$3,MATCH('Einst staða'!$A146,Nafnalisti!$W$4:$W$430,0),7)))</f>
        <v/>
      </c>
      <c r="J146" s="6" t="str">
        <f ca="1">IF($A146="","",IF(OFFSET(Nafnalisti!$A$3,MATCH('Einst staða'!$A146,Nafnalisti!$W$4:$W$430,0),8)="","",OFFSET(Nafnalisti!$A$3,MATCH('Einst staða'!$A146,Nafnalisti!$W$4:$W$430,0),8)))</f>
        <v/>
      </c>
      <c r="K146" s="6" t="str">
        <f ca="1">IF($A146="","",IF(OFFSET(Nafnalisti!$A$3,MATCH('Einst staða'!$A146,Nafnalisti!$W$4:$W$430,0),9)="","",OFFSET(Nafnalisti!$A$3,MATCH('Einst staða'!$A146,Nafnalisti!$W$4:$W$430,0),9)))</f>
        <v/>
      </c>
      <c r="L146" s="6" t="str">
        <f ca="1">IF($A146="","",IF(OFFSET(Nafnalisti!$A$3,MATCH('Einst staða'!$A146,Nafnalisti!$W$4:$W$430,0),10)="","",OFFSET(Nafnalisti!$A$3,MATCH('Einst staða'!$A146,Nafnalisti!$W$4:$W$430,0),10)))</f>
        <v/>
      </c>
      <c r="O146" s="60"/>
      <c r="S146" s="60"/>
      <c r="T146" s="60"/>
      <c r="U146" s="60"/>
      <c r="Y146" s="60"/>
      <c r="Z146" s="60"/>
      <c r="AA146" s="60"/>
      <c r="AB146" s="60"/>
      <c r="AC146" s="60"/>
      <c r="AD146" s="60"/>
      <c r="AE146" s="60"/>
      <c r="AF146" s="60"/>
      <c r="AG146" s="60"/>
      <c r="AH146" s="60"/>
    </row>
    <row r="147" spans="1:34" ht="18" customHeight="1" x14ac:dyDescent="0.3">
      <c r="A147" s="4">
        <f>IF(COUNT($A$4:A146)+1&gt;Nafnalisti!$Z$4,"",A146+1)</f>
        <v>144</v>
      </c>
      <c r="B147" t="str">
        <f ca="1">IF($A147="","",OFFSET(Nafnalisti!$A$3,MATCH('Einst staða'!$A147,Nafnalisti!$W$4:$W$430,0),1))</f>
        <v>Jón Hallgrímsson</v>
      </c>
      <c r="C147" s="64">
        <f ca="1">IF($A147="","",OFFSET(Nafnalisti!$A$3,MATCH('Einst staða'!$A147,Nafnalisti!$W$4:$W$430,0),0))</f>
        <v>7</v>
      </c>
      <c r="D147" s="5">
        <f ca="1">IF($A147="","",OFFSET(Nafnalisti!$A$3,MATCH('Einst staða'!$A147,Nafnalisti!$W$4:$W$430,0),2))</f>
        <v>188</v>
      </c>
      <c r="E147" s="6" t="str">
        <f ca="1">IF($A147="","",IF(OFFSET(Nafnalisti!$A$3,MATCH('Einst staða'!$A147,Nafnalisti!$W$4:$W$430,0),3)="","",OFFSET(Nafnalisti!$A$3,MATCH('Einst staða'!$A147,Nafnalisti!$W$4:$W$430,0),3)))</f>
        <v/>
      </c>
      <c r="F147" s="6">
        <f ca="1">IF($A147="","",IF(OFFSET(Nafnalisti!$A$3,MATCH('Einst staða'!$A147,Nafnalisti!$W$4:$W$430,0),4)="","",OFFSET(Nafnalisti!$A$3,MATCH('Einst staða'!$A147,Nafnalisti!$W$4:$W$430,0),4)))</f>
        <v>68</v>
      </c>
      <c r="G147" s="6">
        <f ca="1">IF($A147="","",IF(OFFSET(Nafnalisti!$A$3,MATCH('Einst staða'!$A147,Nafnalisti!$W$4:$W$430,0),5)="","",OFFSET(Nafnalisti!$A$3,MATCH('Einst staða'!$A147,Nafnalisti!$W$4:$W$430,0),5)))</f>
        <v>62</v>
      </c>
      <c r="H147" s="6">
        <f ca="1">IF($A147="","",IF(OFFSET(Nafnalisti!$A$3,MATCH('Einst staða'!$A147,Nafnalisti!$W$4:$W$430,0),6)="","",OFFSET(Nafnalisti!$A$3,MATCH('Einst staða'!$A147,Nafnalisti!$W$4:$W$430,0),6)))</f>
        <v>58</v>
      </c>
      <c r="I147" s="6" t="str">
        <f ca="1">IF($A147="","",IF(OFFSET(Nafnalisti!$A$3,MATCH('Einst staða'!$A147,Nafnalisti!$W$4:$W$430,0),7)="","",OFFSET(Nafnalisti!$A$3,MATCH('Einst staða'!$A147,Nafnalisti!$W$4:$W$430,0),7)))</f>
        <v/>
      </c>
      <c r="J147" s="6" t="str">
        <f ca="1">IF($A147="","",IF(OFFSET(Nafnalisti!$A$3,MATCH('Einst staða'!$A147,Nafnalisti!$W$4:$W$430,0),8)="","",OFFSET(Nafnalisti!$A$3,MATCH('Einst staða'!$A147,Nafnalisti!$W$4:$W$430,0),8)))</f>
        <v/>
      </c>
      <c r="K147" s="6" t="str">
        <f ca="1">IF($A147="","",IF(OFFSET(Nafnalisti!$A$3,MATCH('Einst staða'!$A147,Nafnalisti!$W$4:$W$430,0),9)="","",OFFSET(Nafnalisti!$A$3,MATCH('Einst staða'!$A147,Nafnalisti!$W$4:$W$430,0),9)))</f>
        <v/>
      </c>
      <c r="L147" s="6" t="str">
        <f ca="1">IF($A147="","",IF(OFFSET(Nafnalisti!$A$3,MATCH('Einst staða'!$A147,Nafnalisti!$W$4:$W$430,0),10)="","",OFFSET(Nafnalisti!$A$3,MATCH('Einst staða'!$A147,Nafnalisti!$W$4:$W$430,0),10)))</f>
        <v/>
      </c>
      <c r="O147" s="60"/>
      <c r="S147" s="60"/>
      <c r="T147" s="60"/>
      <c r="U147" s="60"/>
      <c r="Y147" s="60"/>
      <c r="Z147" s="60"/>
      <c r="AA147" s="60"/>
      <c r="AB147" s="60"/>
      <c r="AC147" s="60"/>
      <c r="AD147" s="60"/>
      <c r="AE147" s="60"/>
      <c r="AF147" s="60"/>
      <c r="AG147" s="60"/>
      <c r="AH147" s="60"/>
    </row>
    <row r="148" spans="1:34" ht="18" customHeight="1" x14ac:dyDescent="0.3">
      <c r="A148" s="4">
        <f>IF(COUNT($A$4:A147)+1&gt;Nafnalisti!$Z$4,"",A147+1)</f>
        <v>145</v>
      </c>
      <c r="B148" t="str">
        <f ca="1">IF($A148="","",OFFSET(Nafnalisti!$A$3,MATCH('Einst staða'!$A148,Nafnalisti!$W$4:$W$430,0),1))</f>
        <v>Arnar Ottesen</v>
      </c>
      <c r="C148" s="64">
        <f ca="1">IF($A148="","",OFFSET(Nafnalisti!$A$3,MATCH('Einst staða'!$A148,Nafnalisti!$W$4:$W$430,0),0))</f>
        <v>30</v>
      </c>
      <c r="D148" s="5">
        <f ca="1">IF($A148="","",OFFSET(Nafnalisti!$A$3,MATCH('Einst staða'!$A148,Nafnalisti!$W$4:$W$430,0),2))</f>
        <v>188</v>
      </c>
      <c r="E148" s="6">
        <f ca="1">IF($A148="","",IF(OFFSET(Nafnalisti!$A$3,MATCH('Einst staða'!$A148,Nafnalisti!$W$4:$W$430,0),3)="","",OFFSET(Nafnalisti!$A$3,MATCH('Einst staða'!$A148,Nafnalisti!$W$4:$W$430,0),3)))</f>
        <v>61</v>
      </c>
      <c r="F148" s="6">
        <f ca="1">IF($A148="","",IF(OFFSET(Nafnalisti!$A$3,MATCH('Einst staða'!$A148,Nafnalisti!$W$4:$W$430,0),4)="","",OFFSET(Nafnalisti!$A$3,MATCH('Einst staða'!$A148,Nafnalisti!$W$4:$W$430,0),4)))</f>
        <v>64</v>
      </c>
      <c r="G148" s="6">
        <f ca="1">IF($A148="","",IF(OFFSET(Nafnalisti!$A$3,MATCH('Einst staða'!$A148,Nafnalisti!$W$4:$W$430,0),5)="","",OFFSET(Nafnalisti!$A$3,MATCH('Einst staða'!$A148,Nafnalisti!$W$4:$W$430,0),5)))</f>
        <v>63</v>
      </c>
      <c r="H148" s="6" t="str">
        <f ca="1">IF($A148="","",IF(OFFSET(Nafnalisti!$A$3,MATCH('Einst staða'!$A148,Nafnalisti!$W$4:$W$430,0),6)="","",OFFSET(Nafnalisti!$A$3,MATCH('Einst staða'!$A148,Nafnalisti!$W$4:$W$430,0),6)))</f>
        <v/>
      </c>
      <c r="I148" s="6" t="str">
        <f ca="1">IF($A148="","",IF(OFFSET(Nafnalisti!$A$3,MATCH('Einst staða'!$A148,Nafnalisti!$W$4:$W$430,0),7)="","",OFFSET(Nafnalisti!$A$3,MATCH('Einst staða'!$A148,Nafnalisti!$W$4:$W$430,0),7)))</f>
        <v/>
      </c>
      <c r="J148" s="6" t="str">
        <f ca="1">IF($A148="","",IF(OFFSET(Nafnalisti!$A$3,MATCH('Einst staða'!$A148,Nafnalisti!$W$4:$W$430,0),8)="","",OFFSET(Nafnalisti!$A$3,MATCH('Einst staða'!$A148,Nafnalisti!$W$4:$W$430,0),8)))</f>
        <v/>
      </c>
      <c r="K148" s="6" t="str">
        <f ca="1">IF($A148="","",IF(OFFSET(Nafnalisti!$A$3,MATCH('Einst staða'!$A148,Nafnalisti!$W$4:$W$430,0),9)="","",OFFSET(Nafnalisti!$A$3,MATCH('Einst staða'!$A148,Nafnalisti!$W$4:$W$430,0),9)))</f>
        <v/>
      </c>
      <c r="L148" s="6" t="str">
        <f ca="1">IF($A148="","",IF(OFFSET(Nafnalisti!$A$3,MATCH('Einst staða'!$A148,Nafnalisti!$W$4:$W$430,0),10)="","",OFFSET(Nafnalisti!$A$3,MATCH('Einst staða'!$A148,Nafnalisti!$W$4:$W$430,0),10)))</f>
        <v/>
      </c>
      <c r="O148" s="60"/>
      <c r="S148" s="60"/>
      <c r="T148" s="60"/>
      <c r="U148" s="60"/>
      <c r="Y148" s="60"/>
      <c r="Z148" s="60"/>
      <c r="AA148" s="60"/>
      <c r="AB148" s="60"/>
      <c r="AC148" s="60"/>
      <c r="AD148" s="60"/>
      <c r="AE148" s="60"/>
      <c r="AF148" s="60"/>
      <c r="AG148" s="60"/>
      <c r="AH148" s="60"/>
    </row>
    <row r="149" spans="1:34" ht="18" customHeight="1" x14ac:dyDescent="0.3">
      <c r="A149" s="4">
        <f>IF(COUNT($A$4:A148)+1&gt;Nafnalisti!$Z$4,"",A148+1)</f>
        <v>146</v>
      </c>
      <c r="B149" t="str">
        <f ca="1">IF($A149="","",OFFSET(Nafnalisti!$A$3,MATCH('Einst staða'!$A149,Nafnalisti!$W$4:$W$430,0),1))</f>
        <v>Gunnlaugur Bogason</v>
      </c>
      <c r="C149" s="64">
        <f ca="1">IF($A149="","",OFFSET(Nafnalisti!$A$3,MATCH('Einst staða'!$A149,Nafnalisti!$W$4:$W$430,0),0))</f>
        <v>21</v>
      </c>
      <c r="D149" s="5">
        <f ca="1">IF($A149="","",OFFSET(Nafnalisti!$A$3,MATCH('Einst staða'!$A149,Nafnalisti!$W$4:$W$430,0),2))</f>
        <v>188</v>
      </c>
      <c r="E149" s="6">
        <f ca="1">IF($A149="","",IF(OFFSET(Nafnalisti!$A$3,MATCH('Einst staða'!$A149,Nafnalisti!$W$4:$W$430,0),3)="","",OFFSET(Nafnalisti!$A$3,MATCH('Einst staða'!$A149,Nafnalisti!$W$4:$W$430,0),3)))</f>
        <v>61</v>
      </c>
      <c r="F149" s="6">
        <f ca="1">IF($A149="","",IF(OFFSET(Nafnalisti!$A$3,MATCH('Einst staða'!$A149,Nafnalisti!$W$4:$W$430,0),4)="","",OFFSET(Nafnalisti!$A$3,MATCH('Einst staða'!$A149,Nafnalisti!$W$4:$W$430,0),4)))</f>
        <v>60</v>
      </c>
      <c r="G149" s="6" t="str">
        <f ca="1">IF($A149="","",IF(OFFSET(Nafnalisti!$A$3,MATCH('Einst staða'!$A149,Nafnalisti!$W$4:$W$430,0),5)="","",OFFSET(Nafnalisti!$A$3,MATCH('Einst staða'!$A149,Nafnalisti!$W$4:$W$430,0),5)))</f>
        <v/>
      </c>
      <c r="H149" s="6">
        <f ca="1">IF($A149="","",IF(OFFSET(Nafnalisti!$A$3,MATCH('Einst staða'!$A149,Nafnalisti!$W$4:$W$430,0),6)="","",OFFSET(Nafnalisti!$A$3,MATCH('Einst staða'!$A149,Nafnalisti!$W$4:$W$430,0),6)))</f>
        <v>67</v>
      </c>
      <c r="I149" s="6" t="str">
        <f ca="1">IF($A149="","",IF(OFFSET(Nafnalisti!$A$3,MATCH('Einst staða'!$A149,Nafnalisti!$W$4:$W$430,0),7)="","",OFFSET(Nafnalisti!$A$3,MATCH('Einst staða'!$A149,Nafnalisti!$W$4:$W$430,0),7)))</f>
        <v/>
      </c>
      <c r="J149" s="6" t="str">
        <f ca="1">IF($A149="","",IF(OFFSET(Nafnalisti!$A$3,MATCH('Einst staða'!$A149,Nafnalisti!$W$4:$W$430,0),8)="","",OFFSET(Nafnalisti!$A$3,MATCH('Einst staða'!$A149,Nafnalisti!$W$4:$W$430,0),8)))</f>
        <v/>
      </c>
      <c r="K149" s="6" t="str">
        <f ca="1">IF($A149="","",IF(OFFSET(Nafnalisti!$A$3,MATCH('Einst staða'!$A149,Nafnalisti!$W$4:$W$430,0),9)="","",OFFSET(Nafnalisti!$A$3,MATCH('Einst staða'!$A149,Nafnalisti!$W$4:$W$430,0),9)))</f>
        <v/>
      </c>
      <c r="L149" s="6" t="str">
        <f ca="1">IF($A149="","",IF(OFFSET(Nafnalisti!$A$3,MATCH('Einst staða'!$A149,Nafnalisti!$W$4:$W$430,0),10)="","",OFFSET(Nafnalisti!$A$3,MATCH('Einst staða'!$A149,Nafnalisti!$W$4:$W$430,0),10)))</f>
        <v/>
      </c>
      <c r="O149" s="60"/>
      <c r="S149" s="60"/>
      <c r="T149" s="60"/>
      <c r="U149" s="60"/>
      <c r="Y149" s="60"/>
      <c r="Z149" s="60"/>
      <c r="AA149" s="60"/>
      <c r="AB149" s="60"/>
      <c r="AC149" s="60"/>
      <c r="AD149" s="60"/>
      <c r="AE149" s="60"/>
      <c r="AF149" s="60"/>
      <c r="AG149" s="60"/>
      <c r="AH149" s="60"/>
    </row>
    <row r="150" spans="1:34" ht="18" customHeight="1" x14ac:dyDescent="0.3">
      <c r="A150" s="4">
        <f>IF(COUNT($A$4:A149)+1&gt;Nafnalisti!$Z$4,"",A149+1)</f>
        <v>147</v>
      </c>
      <c r="B150" t="str">
        <f ca="1">IF($A150="","",OFFSET(Nafnalisti!$A$3,MATCH('Einst staða'!$A150,Nafnalisti!$W$4:$W$430,0),1))</f>
        <v>Cristian Þorkelsson</v>
      </c>
      <c r="C150" s="64">
        <f ca="1">IF($A150="","",OFFSET(Nafnalisti!$A$3,MATCH('Einst staða'!$A150,Nafnalisti!$W$4:$W$430,0),0))</f>
        <v>11</v>
      </c>
      <c r="D150" s="5">
        <f ca="1">IF($A150="","",OFFSET(Nafnalisti!$A$3,MATCH('Einst staða'!$A150,Nafnalisti!$W$4:$W$430,0),2))</f>
        <v>188</v>
      </c>
      <c r="E150" s="6" t="str">
        <f ca="1">IF($A150="","",IF(OFFSET(Nafnalisti!$A$3,MATCH('Einst staða'!$A150,Nafnalisti!$W$4:$W$430,0),3)="","",OFFSET(Nafnalisti!$A$3,MATCH('Einst staða'!$A150,Nafnalisti!$W$4:$W$430,0),3)))</f>
        <v/>
      </c>
      <c r="F150" s="6">
        <f ca="1">IF($A150="","",IF(OFFSET(Nafnalisti!$A$3,MATCH('Einst staða'!$A150,Nafnalisti!$W$4:$W$430,0),4)="","",OFFSET(Nafnalisti!$A$3,MATCH('Einst staða'!$A150,Nafnalisti!$W$4:$W$430,0),4)))</f>
        <v>59</v>
      </c>
      <c r="G150" s="6">
        <f ca="1">IF($A150="","",IF(OFFSET(Nafnalisti!$A$3,MATCH('Einst staða'!$A150,Nafnalisti!$W$4:$W$430,0),5)="","",OFFSET(Nafnalisti!$A$3,MATCH('Einst staða'!$A150,Nafnalisti!$W$4:$W$430,0),5)))</f>
        <v>62</v>
      </c>
      <c r="H150" s="6">
        <f ca="1">IF($A150="","",IF(OFFSET(Nafnalisti!$A$3,MATCH('Einst staða'!$A150,Nafnalisti!$W$4:$W$430,0),6)="","",OFFSET(Nafnalisti!$A$3,MATCH('Einst staða'!$A150,Nafnalisti!$W$4:$W$430,0),6)))</f>
        <v>67</v>
      </c>
      <c r="I150" s="6" t="str">
        <f ca="1">IF($A150="","",IF(OFFSET(Nafnalisti!$A$3,MATCH('Einst staða'!$A150,Nafnalisti!$W$4:$W$430,0),7)="","",OFFSET(Nafnalisti!$A$3,MATCH('Einst staða'!$A150,Nafnalisti!$W$4:$W$430,0),7)))</f>
        <v/>
      </c>
      <c r="J150" s="6" t="str">
        <f ca="1">IF($A150="","",IF(OFFSET(Nafnalisti!$A$3,MATCH('Einst staða'!$A150,Nafnalisti!$W$4:$W$430,0),8)="","",OFFSET(Nafnalisti!$A$3,MATCH('Einst staða'!$A150,Nafnalisti!$W$4:$W$430,0),8)))</f>
        <v/>
      </c>
      <c r="K150" s="6" t="str">
        <f ca="1">IF($A150="","",IF(OFFSET(Nafnalisti!$A$3,MATCH('Einst staða'!$A150,Nafnalisti!$W$4:$W$430,0),9)="","",OFFSET(Nafnalisti!$A$3,MATCH('Einst staða'!$A150,Nafnalisti!$W$4:$W$430,0),9)))</f>
        <v/>
      </c>
      <c r="L150" s="6" t="str">
        <f ca="1">IF($A150="","",IF(OFFSET(Nafnalisti!$A$3,MATCH('Einst staða'!$A150,Nafnalisti!$W$4:$W$430,0),10)="","",OFFSET(Nafnalisti!$A$3,MATCH('Einst staða'!$A150,Nafnalisti!$W$4:$W$430,0),10)))</f>
        <v/>
      </c>
      <c r="O150" s="60"/>
      <c r="S150" s="60"/>
      <c r="T150" s="60"/>
      <c r="U150" s="60"/>
      <c r="Y150" s="60"/>
      <c r="Z150" s="60"/>
      <c r="AA150" s="60"/>
      <c r="AB150" s="60"/>
      <c r="AC150" s="60"/>
      <c r="AD150" s="60"/>
      <c r="AE150" s="60"/>
      <c r="AF150" s="60"/>
      <c r="AG150" s="60"/>
      <c r="AH150" s="60"/>
    </row>
    <row r="151" spans="1:34" ht="18" customHeight="1" x14ac:dyDescent="0.3">
      <c r="A151" s="4">
        <f>IF(COUNT($A$4:A150)+1&gt;Nafnalisti!$Z$4,"",A150+1)</f>
        <v>148</v>
      </c>
      <c r="B151" t="str">
        <f ca="1">IF($A151="","",OFFSET(Nafnalisti!$A$3,MATCH('Einst staða'!$A151,Nafnalisti!$W$4:$W$430,0),1))</f>
        <v>Ólafur Örn Valdimarsson</v>
      </c>
      <c r="C151" s="64">
        <f ca="1">IF($A151="","",OFFSET(Nafnalisti!$A$3,MATCH('Einst staða'!$A151,Nafnalisti!$W$4:$W$430,0),0))</f>
        <v>39</v>
      </c>
      <c r="D151" s="5">
        <f ca="1">IF($A151="","",OFFSET(Nafnalisti!$A$3,MATCH('Einst staða'!$A151,Nafnalisti!$W$4:$W$430,0),2))</f>
        <v>189</v>
      </c>
      <c r="E151" s="6">
        <f ca="1">IF($A151="","",IF(OFFSET(Nafnalisti!$A$3,MATCH('Einst staða'!$A151,Nafnalisti!$W$4:$W$430,0),3)="","",OFFSET(Nafnalisti!$A$3,MATCH('Einst staða'!$A151,Nafnalisti!$W$4:$W$430,0),3)))</f>
        <v>61</v>
      </c>
      <c r="F151" s="6">
        <f ca="1">IF($A151="","",IF(OFFSET(Nafnalisti!$A$3,MATCH('Einst staða'!$A151,Nafnalisti!$W$4:$W$430,0),4)="","",OFFSET(Nafnalisti!$A$3,MATCH('Einst staða'!$A151,Nafnalisti!$W$4:$W$430,0),4)))</f>
        <v>67</v>
      </c>
      <c r="G151" s="6">
        <f ca="1">IF($A151="","",IF(OFFSET(Nafnalisti!$A$3,MATCH('Einst staða'!$A151,Nafnalisti!$W$4:$W$430,0),5)="","",OFFSET(Nafnalisti!$A$3,MATCH('Einst staða'!$A151,Nafnalisti!$W$4:$W$430,0),5)))</f>
        <v>61</v>
      </c>
      <c r="H151" s="6" t="str">
        <f ca="1">IF($A151="","",IF(OFFSET(Nafnalisti!$A$3,MATCH('Einst staða'!$A151,Nafnalisti!$W$4:$W$430,0),6)="","",OFFSET(Nafnalisti!$A$3,MATCH('Einst staða'!$A151,Nafnalisti!$W$4:$W$430,0),6)))</f>
        <v/>
      </c>
      <c r="I151" s="6" t="str">
        <f ca="1">IF($A151="","",IF(OFFSET(Nafnalisti!$A$3,MATCH('Einst staða'!$A151,Nafnalisti!$W$4:$W$430,0),7)="","",OFFSET(Nafnalisti!$A$3,MATCH('Einst staða'!$A151,Nafnalisti!$W$4:$W$430,0),7)))</f>
        <v/>
      </c>
      <c r="J151" s="6" t="str">
        <f ca="1">IF($A151="","",IF(OFFSET(Nafnalisti!$A$3,MATCH('Einst staða'!$A151,Nafnalisti!$W$4:$W$430,0),8)="","",OFFSET(Nafnalisti!$A$3,MATCH('Einst staða'!$A151,Nafnalisti!$W$4:$W$430,0),8)))</f>
        <v/>
      </c>
      <c r="K151" s="6" t="str">
        <f ca="1">IF($A151="","",IF(OFFSET(Nafnalisti!$A$3,MATCH('Einst staða'!$A151,Nafnalisti!$W$4:$W$430,0),9)="","",OFFSET(Nafnalisti!$A$3,MATCH('Einst staða'!$A151,Nafnalisti!$W$4:$W$430,0),9)))</f>
        <v/>
      </c>
      <c r="L151" s="6" t="str">
        <f ca="1">IF($A151="","",IF(OFFSET(Nafnalisti!$A$3,MATCH('Einst staða'!$A151,Nafnalisti!$W$4:$W$430,0),10)="","",OFFSET(Nafnalisti!$A$3,MATCH('Einst staða'!$A151,Nafnalisti!$W$4:$W$430,0),10)))</f>
        <v/>
      </c>
      <c r="O151" s="60"/>
      <c r="S151" s="60"/>
      <c r="T151" s="60"/>
      <c r="U151" s="60"/>
      <c r="Y151" s="60"/>
      <c r="Z151" s="60"/>
      <c r="AA151" s="60"/>
      <c r="AB151" s="60"/>
      <c r="AC151" s="60"/>
      <c r="AD151" s="60"/>
      <c r="AE151" s="60"/>
      <c r="AF151" s="60"/>
      <c r="AG151" s="60"/>
      <c r="AH151" s="60"/>
    </row>
    <row r="152" spans="1:34" ht="18" customHeight="1" x14ac:dyDescent="0.3">
      <c r="A152" s="4">
        <f>IF(COUNT($A$4:A151)+1&gt;Nafnalisti!$Z$4,"",A151+1)</f>
        <v>149</v>
      </c>
      <c r="B152" t="str">
        <f ca="1">IF($A152="","",OFFSET(Nafnalisti!$A$3,MATCH('Einst staða'!$A152,Nafnalisti!$W$4:$W$430,0),1))</f>
        <v>Hafliði Halldórsson</v>
      </c>
      <c r="C152" s="64">
        <f ca="1">IF($A152="","",OFFSET(Nafnalisti!$A$3,MATCH('Einst staða'!$A152,Nafnalisti!$W$4:$W$430,0),0))</f>
        <v>39</v>
      </c>
      <c r="D152" s="5">
        <f ca="1">IF($A152="","",OFFSET(Nafnalisti!$A$3,MATCH('Einst staða'!$A152,Nafnalisti!$W$4:$W$430,0),2))</f>
        <v>189</v>
      </c>
      <c r="E152" s="6">
        <f ca="1">IF($A152="","",IF(OFFSET(Nafnalisti!$A$3,MATCH('Einst staða'!$A152,Nafnalisti!$W$4:$W$430,0),3)="","",OFFSET(Nafnalisti!$A$3,MATCH('Einst staða'!$A152,Nafnalisti!$W$4:$W$430,0),3)))</f>
        <v>60</v>
      </c>
      <c r="F152" s="6">
        <f ca="1">IF($A152="","",IF(OFFSET(Nafnalisti!$A$3,MATCH('Einst staða'!$A152,Nafnalisti!$W$4:$W$430,0),4)="","",OFFSET(Nafnalisti!$A$3,MATCH('Einst staða'!$A152,Nafnalisti!$W$4:$W$430,0),4)))</f>
        <v>66</v>
      </c>
      <c r="G152" s="6">
        <f ca="1">IF($A152="","",IF(OFFSET(Nafnalisti!$A$3,MATCH('Einst staða'!$A152,Nafnalisti!$W$4:$W$430,0),5)="","",OFFSET(Nafnalisti!$A$3,MATCH('Einst staða'!$A152,Nafnalisti!$W$4:$W$430,0),5)))</f>
        <v>63</v>
      </c>
      <c r="H152" s="6" t="str">
        <f ca="1">IF($A152="","",IF(OFFSET(Nafnalisti!$A$3,MATCH('Einst staða'!$A152,Nafnalisti!$W$4:$W$430,0),6)="","",OFFSET(Nafnalisti!$A$3,MATCH('Einst staða'!$A152,Nafnalisti!$W$4:$W$430,0),6)))</f>
        <v/>
      </c>
      <c r="I152" s="6" t="str">
        <f ca="1">IF($A152="","",IF(OFFSET(Nafnalisti!$A$3,MATCH('Einst staða'!$A152,Nafnalisti!$W$4:$W$430,0),7)="","",OFFSET(Nafnalisti!$A$3,MATCH('Einst staða'!$A152,Nafnalisti!$W$4:$W$430,0),7)))</f>
        <v/>
      </c>
      <c r="J152" s="6" t="str">
        <f ca="1">IF($A152="","",IF(OFFSET(Nafnalisti!$A$3,MATCH('Einst staða'!$A152,Nafnalisti!$W$4:$W$430,0),8)="","",OFFSET(Nafnalisti!$A$3,MATCH('Einst staða'!$A152,Nafnalisti!$W$4:$W$430,0),8)))</f>
        <v/>
      </c>
      <c r="K152" s="6" t="str">
        <f ca="1">IF($A152="","",IF(OFFSET(Nafnalisti!$A$3,MATCH('Einst staða'!$A152,Nafnalisti!$W$4:$W$430,0),9)="","",OFFSET(Nafnalisti!$A$3,MATCH('Einst staða'!$A152,Nafnalisti!$W$4:$W$430,0),9)))</f>
        <v/>
      </c>
      <c r="L152" s="6" t="str">
        <f ca="1">IF($A152="","",IF(OFFSET(Nafnalisti!$A$3,MATCH('Einst staða'!$A152,Nafnalisti!$W$4:$W$430,0),10)="","",OFFSET(Nafnalisti!$A$3,MATCH('Einst staða'!$A152,Nafnalisti!$W$4:$W$430,0),10)))</f>
        <v/>
      </c>
      <c r="O152" s="60"/>
      <c r="S152" s="60"/>
      <c r="T152" s="60"/>
      <c r="U152" s="60"/>
      <c r="Y152" s="60"/>
      <c r="Z152" s="60"/>
      <c r="AA152" s="60"/>
      <c r="AB152" s="60"/>
      <c r="AC152" s="60"/>
      <c r="AD152" s="60"/>
      <c r="AE152" s="60"/>
      <c r="AF152" s="60"/>
      <c r="AG152" s="60"/>
      <c r="AH152" s="60"/>
    </row>
    <row r="153" spans="1:34" ht="18" customHeight="1" x14ac:dyDescent="0.3">
      <c r="A153" s="4">
        <f>IF(COUNT($A$4:A152)+1&gt;Nafnalisti!$Z$4,"",A152+1)</f>
        <v>150</v>
      </c>
      <c r="B153" t="str">
        <f ca="1">IF($A153="","",OFFSET(Nafnalisti!$A$3,MATCH('Einst staða'!$A153,Nafnalisti!$W$4:$W$430,0),1))</f>
        <v>Einar Z Ágústsson</v>
      </c>
      <c r="C153" s="64">
        <f ca="1">IF($A153="","",OFFSET(Nafnalisti!$A$3,MATCH('Einst staða'!$A153,Nafnalisti!$W$4:$W$430,0),0))</f>
        <v>3</v>
      </c>
      <c r="D153" s="5">
        <f ca="1">IF($A153="","",OFFSET(Nafnalisti!$A$3,MATCH('Einst staða'!$A153,Nafnalisti!$W$4:$W$430,0),2))</f>
        <v>189</v>
      </c>
      <c r="E153" s="6" t="str">
        <f ca="1">IF($A153="","",IF(OFFSET(Nafnalisti!$A$3,MATCH('Einst staða'!$A153,Nafnalisti!$W$4:$W$430,0),3)="","",OFFSET(Nafnalisti!$A$3,MATCH('Einst staða'!$A153,Nafnalisti!$W$4:$W$430,0),3)))</f>
        <v/>
      </c>
      <c r="F153" s="6">
        <f ca="1">IF($A153="","",IF(OFFSET(Nafnalisti!$A$3,MATCH('Einst staða'!$A153,Nafnalisti!$W$4:$W$430,0),4)="","",OFFSET(Nafnalisti!$A$3,MATCH('Einst staða'!$A153,Nafnalisti!$W$4:$W$430,0),4)))</f>
        <v>61</v>
      </c>
      <c r="G153" s="6">
        <f ca="1">IF($A153="","",IF(OFFSET(Nafnalisti!$A$3,MATCH('Einst staða'!$A153,Nafnalisti!$W$4:$W$430,0),5)="","",OFFSET(Nafnalisti!$A$3,MATCH('Einst staða'!$A153,Nafnalisti!$W$4:$W$430,0),5)))</f>
        <v>62</v>
      </c>
      <c r="H153" s="6">
        <f ca="1">IF($A153="","",IF(OFFSET(Nafnalisti!$A$3,MATCH('Einst staða'!$A153,Nafnalisti!$W$4:$W$430,0),6)="","",OFFSET(Nafnalisti!$A$3,MATCH('Einst staða'!$A153,Nafnalisti!$W$4:$W$430,0),6)))</f>
        <v>66</v>
      </c>
      <c r="I153" s="6" t="str">
        <f ca="1">IF($A153="","",IF(OFFSET(Nafnalisti!$A$3,MATCH('Einst staða'!$A153,Nafnalisti!$W$4:$W$430,0),7)="","",OFFSET(Nafnalisti!$A$3,MATCH('Einst staða'!$A153,Nafnalisti!$W$4:$W$430,0),7)))</f>
        <v/>
      </c>
      <c r="J153" s="6" t="str">
        <f ca="1">IF($A153="","",IF(OFFSET(Nafnalisti!$A$3,MATCH('Einst staða'!$A153,Nafnalisti!$W$4:$W$430,0),8)="","",OFFSET(Nafnalisti!$A$3,MATCH('Einst staða'!$A153,Nafnalisti!$W$4:$W$430,0),8)))</f>
        <v/>
      </c>
      <c r="K153" s="6" t="str">
        <f ca="1">IF($A153="","",IF(OFFSET(Nafnalisti!$A$3,MATCH('Einst staða'!$A153,Nafnalisti!$W$4:$W$430,0),9)="","",OFFSET(Nafnalisti!$A$3,MATCH('Einst staða'!$A153,Nafnalisti!$W$4:$W$430,0),9)))</f>
        <v/>
      </c>
      <c r="L153" s="6" t="str">
        <f ca="1">IF($A153="","",IF(OFFSET(Nafnalisti!$A$3,MATCH('Einst staða'!$A153,Nafnalisti!$W$4:$W$430,0),10)="","",OFFSET(Nafnalisti!$A$3,MATCH('Einst staða'!$A153,Nafnalisti!$W$4:$W$430,0),10)))</f>
        <v/>
      </c>
      <c r="O153" s="60"/>
      <c r="S153" s="60"/>
      <c r="T153" s="60"/>
      <c r="U153" s="60"/>
      <c r="Y153" s="60"/>
      <c r="Z153" s="60"/>
      <c r="AA153" s="60"/>
      <c r="AB153" s="60"/>
      <c r="AC153" s="60"/>
      <c r="AD153" s="60"/>
      <c r="AE153" s="60"/>
      <c r="AF153" s="60"/>
      <c r="AG153" s="60"/>
      <c r="AH153" s="60"/>
    </row>
    <row r="154" spans="1:34" ht="18" customHeight="1" x14ac:dyDescent="0.3">
      <c r="A154" s="4">
        <f>IF(COUNT($A$4:A153)+1&gt;Nafnalisti!$Z$4,"",A153+1)</f>
        <v>151</v>
      </c>
      <c r="B154" t="str">
        <f ca="1">IF($A154="","",OFFSET(Nafnalisti!$A$3,MATCH('Einst staða'!$A154,Nafnalisti!$W$4:$W$430,0),1))</f>
        <v>Ingólfur Friðjónsson</v>
      </c>
      <c r="C154" s="64">
        <f ca="1">IF($A154="","",OFFSET(Nafnalisti!$A$3,MATCH('Einst staða'!$A154,Nafnalisti!$W$4:$W$430,0),0))</f>
        <v>8</v>
      </c>
      <c r="D154" s="5">
        <f ca="1">IF($A154="","",OFFSET(Nafnalisti!$A$3,MATCH('Einst staða'!$A154,Nafnalisti!$W$4:$W$430,0),2))</f>
        <v>190</v>
      </c>
      <c r="E154" s="6">
        <f ca="1">IF($A154="","",IF(OFFSET(Nafnalisti!$A$3,MATCH('Einst staða'!$A154,Nafnalisti!$W$4:$W$430,0),3)="","",OFFSET(Nafnalisti!$A$3,MATCH('Einst staða'!$A154,Nafnalisti!$W$4:$W$430,0),3)))</f>
        <v>64</v>
      </c>
      <c r="F154" s="6">
        <f ca="1">IF($A154="","",IF(OFFSET(Nafnalisti!$A$3,MATCH('Einst staða'!$A154,Nafnalisti!$W$4:$W$430,0),4)="","",OFFSET(Nafnalisti!$A$3,MATCH('Einst staða'!$A154,Nafnalisti!$W$4:$W$430,0),4)))</f>
        <v>61</v>
      </c>
      <c r="G154" s="6" t="str">
        <f ca="1">IF($A154="","",IF(OFFSET(Nafnalisti!$A$3,MATCH('Einst staða'!$A154,Nafnalisti!$W$4:$W$430,0),5)="","",OFFSET(Nafnalisti!$A$3,MATCH('Einst staða'!$A154,Nafnalisti!$W$4:$W$430,0),5)))</f>
        <v/>
      </c>
      <c r="H154" s="6">
        <f ca="1">IF($A154="","",IF(OFFSET(Nafnalisti!$A$3,MATCH('Einst staða'!$A154,Nafnalisti!$W$4:$W$430,0),6)="","",OFFSET(Nafnalisti!$A$3,MATCH('Einst staða'!$A154,Nafnalisti!$W$4:$W$430,0),6)))</f>
        <v>65</v>
      </c>
      <c r="I154" s="6" t="str">
        <f ca="1">IF($A154="","",IF(OFFSET(Nafnalisti!$A$3,MATCH('Einst staða'!$A154,Nafnalisti!$W$4:$W$430,0),7)="","",OFFSET(Nafnalisti!$A$3,MATCH('Einst staða'!$A154,Nafnalisti!$W$4:$W$430,0),7)))</f>
        <v/>
      </c>
      <c r="J154" s="6" t="str">
        <f ca="1">IF($A154="","",IF(OFFSET(Nafnalisti!$A$3,MATCH('Einst staða'!$A154,Nafnalisti!$W$4:$W$430,0),8)="","",OFFSET(Nafnalisti!$A$3,MATCH('Einst staða'!$A154,Nafnalisti!$W$4:$W$430,0),8)))</f>
        <v/>
      </c>
      <c r="K154" s="6" t="str">
        <f ca="1">IF($A154="","",IF(OFFSET(Nafnalisti!$A$3,MATCH('Einst staða'!$A154,Nafnalisti!$W$4:$W$430,0),9)="","",OFFSET(Nafnalisti!$A$3,MATCH('Einst staða'!$A154,Nafnalisti!$W$4:$W$430,0),9)))</f>
        <v/>
      </c>
      <c r="L154" s="6" t="str">
        <f ca="1">IF($A154="","",IF(OFFSET(Nafnalisti!$A$3,MATCH('Einst staða'!$A154,Nafnalisti!$W$4:$W$430,0),10)="","",OFFSET(Nafnalisti!$A$3,MATCH('Einst staða'!$A154,Nafnalisti!$W$4:$W$430,0),10)))</f>
        <v/>
      </c>
      <c r="O154" s="60"/>
      <c r="S154" s="60"/>
      <c r="T154" s="60"/>
      <c r="U154" s="60"/>
      <c r="Y154" s="60"/>
      <c r="Z154" s="60"/>
      <c r="AA154" s="60"/>
      <c r="AB154" s="60"/>
      <c r="AC154" s="60"/>
      <c r="AD154" s="60"/>
      <c r="AE154" s="60"/>
      <c r="AF154" s="60"/>
      <c r="AG154" s="60"/>
      <c r="AH154" s="60"/>
    </row>
    <row r="155" spans="1:34" ht="18" customHeight="1" x14ac:dyDescent="0.3">
      <c r="A155" s="4">
        <f>IF(COUNT($A$4:A154)+1&gt;Nafnalisti!$Z$4,"",A154+1)</f>
        <v>152</v>
      </c>
      <c r="B155" t="str">
        <f ca="1">IF($A155="","",OFFSET(Nafnalisti!$A$3,MATCH('Einst staða'!$A155,Nafnalisti!$W$4:$W$430,0),1))</f>
        <v>Jón Geir Sævarsson</v>
      </c>
      <c r="C155" s="64">
        <f ca="1">IF($A155="","",OFFSET(Nafnalisti!$A$3,MATCH('Einst staða'!$A155,Nafnalisti!$W$4:$W$430,0),0))</f>
        <v>50</v>
      </c>
      <c r="D155" s="5">
        <f ca="1">IF($A155="","",OFFSET(Nafnalisti!$A$3,MATCH('Einst staða'!$A155,Nafnalisti!$W$4:$W$430,0),2))</f>
        <v>190</v>
      </c>
      <c r="E155" s="6">
        <f ca="1">IF($A155="","",IF(OFFSET(Nafnalisti!$A$3,MATCH('Einst staða'!$A155,Nafnalisti!$W$4:$W$430,0),3)="","",OFFSET(Nafnalisti!$A$3,MATCH('Einst staða'!$A155,Nafnalisti!$W$4:$W$430,0),3)))</f>
        <v>65</v>
      </c>
      <c r="F155" s="6">
        <f ca="1">IF($A155="","",IF(OFFSET(Nafnalisti!$A$3,MATCH('Einst staða'!$A155,Nafnalisti!$W$4:$W$430,0),4)="","",OFFSET(Nafnalisti!$A$3,MATCH('Einst staða'!$A155,Nafnalisti!$W$4:$W$430,0),4)))</f>
        <v>60</v>
      </c>
      <c r="G155" s="6">
        <f ca="1">IF($A155="","",IF(OFFSET(Nafnalisti!$A$3,MATCH('Einst staða'!$A155,Nafnalisti!$W$4:$W$430,0),5)="","",OFFSET(Nafnalisti!$A$3,MATCH('Einst staða'!$A155,Nafnalisti!$W$4:$W$430,0),5)))</f>
        <v>65</v>
      </c>
      <c r="H155" s="6" t="str">
        <f ca="1">IF($A155="","",IF(OFFSET(Nafnalisti!$A$3,MATCH('Einst staða'!$A155,Nafnalisti!$W$4:$W$430,0),6)="","",OFFSET(Nafnalisti!$A$3,MATCH('Einst staða'!$A155,Nafnalisti!$W$4:$W$430,0),6)))</f>
        <v/>
      </c>
      <c r="I155" s="6" t="str">
        <f ca="1">IF($A155="","",IF(OFFSET(Nafnalisti!$A$3,MATCH('Einst staða'!$A155,Nafnalisti!$W$4:$W$430,0),7)="","",OFFSET(Nafnalisti!$A$3,MATCH('Einst staða'!$A155,Nafnalisti!$W$4:$W$430,0),7)))</f>
        <v/>
      </c>
      <c r="J155" s="6" t="str">
        <f ca="1">IF($A155="","",IF(OFFSET(Nafnalisti!$A$3,MATCH('Einst staða'!$A155,Nafnalisti!$W$4:$W$430,0),8)="","",OFFSET(Nafnalisti!$A$3,MATCH('Einst staða'!$A155,Nafnalisti!$W$4:$W$430,0),8)))</f>
        <v/>
      </c>
      <c r="K155" s="6" t="str">
        <f ca="1">IF($A155="","",IF(OFFSET(Nafnalisti!$A$3,MATCH('Einst staða'!$A155,Nafnalisti!$W$4:$W$430,0),9)="","",OFFSET(Nafnalisti!$A$3,MATCH('Einst staða'!$A155,Nafnalisti!$W$4:$W$430,0),9)))</f>
        <v/>
      </c>
      <c r="L155" s="6" t="str">
        <f ca="1">IF($A155="","",IF(OFFSET(Nafnalisti!$A$3,MATCH('Einst staða'!$A155,Nafnalisti!$W$4:$W$430,0),10)="","",OFFSET(Nafnalisti!$A$3,MATCH('Einst staða'!$A155,Nafnalisti!$W$4:$W$430,0),10)))</f>
        <v/>
      </c>
      <c r="O155" s="60"/>
      <c r="S155" s="60"/>
      <c r="T155" s="60"/>
      <c r="U155" s="60"/>
      <c r="Y155" s="60"/>
      <c r="Z155" s="60"/>
      <c r="AA155" s="60"/>
      <c r="AB155" s="60"/>
      <c r="AC155" s="60"/>
      <c r="AD155" s="60"/>
      <c r="AE155" s="60"/>
      <c r="AF155" s="60"/>
      <c r="AG155" s="60"/>
      <c r="AH155" s="60"/>
    </row>
    <row r="156" spans="1:34" ht="18" customHeight="1" x14ac:dyDescent="0.3">
      <c r="A156" s="4">
        <f>IF(COUNT($A$4:A155)+1&gt;Nafnalisti!$Z$4,"",A155+1)</f>
        <v>153</v>
      </c>
      <c r="B156" t="str">
        <f ca="1">IF($A156="","",OFFSET(Nafnalisti!$A$3,MATCH('Einst staða'!$A156,Nafnalisti!$W$4:$W$430,0),1))</f>
        <v>Hilmar Kárason</v>
      </c>
      <c r="C156" s="64">
        <f ca="1">IF($A156="","",OFFSET(Nafnalisti!$A$3,MATCH('Einst staða'!$A156,Nafnalisti!$W$4:$W$430,0),0))</f>
        <v>35</v>
      </c>
      <c r="D156" s="5">
        <f ca="1">IF($A156="","",OFFSET(Nafnalisti!$A$3,MATCH('Einst staða'!$A156,Nafnalisti!$W$4:$W$430,0),2))</f>
        <v>191</v>
      </c>
      <c r="E156" s="6" t="str">
        <f ca="1">IF($A156="","",IF(OFFSET(Nafnalisti!$A$3,MATCH('Einst staða'!$A156,Nafnalisti!$W$4:$W$430,0),3)="","",OFFSET(Nafnalisti!$A$3,MATCH('Einst staða'!$A156,Nafnalisti!$W$4:$W$430,0),3)))</f>
        <v/>
      </c>
      <c r="F156" s="6">
        <f ca="1">IF($A156="","",IF(OFFSET(Nafnalisti!$A$3,MATCH('Einst staða'!$A156,Nafnalisti!$W$4:$W$430,0),4)="","",OFFSET(Nafnalisti!$A$3,MATCH('Einst staða'!$A156,Nafnalisti!$W$4:$W$430,0),4)))</f>
        <v>64</v>
      </c>
      <c r="G156" s="6">
        <f ca="1">IF($A156="","",IF(OFFSET(Nafnalisti!$A$3,MATCH('Einst staða'!$A156,Nafnalisti!$W$4:$W$430,0),5)="","",OFFSET(Nafnalisti!$A$3,MATCH('Einst staða'!$A156,Nafnalisti!$W$4:$W$430,0),5)))</f>
        <v>63</v>
      </c>
      <c r="H156" s="6">
        <f ca="1">IF($A156="","",IF(OFFSET(Nafnalisti!$A$3,MATCH('Einst staða'!$A156,Nafnalisti!$W$4:$W$430,0),6)="","",OFFSET(Nafnalisti!$A$3,MATCH('Einst staða'!$A156,Nafnalisti!$W$4:$W$430,0),6)))</f>
        <v>64</v>
      </c>
      <c r="I156" s="6" t="str">
        <f ca="1">IF($A156="","",IF(OFFSET(Nafnalisti!$A$3,MATCH('Einst staða'!$A156,Nafnalisti!$W$4:$W$430,0),7)="","",OFFSET(Nafnalisti!$A$3,MATCH('Einst staða'!$A156,Nafnalisti!$W$4:$W$430,0),7)))</f>
        <v/>
      </c>
      <c r="J156" s="6" t="str">
        <f ca="1">IF($A156="","",IF(OFFSET(Nafnalisti!$A$3,MATCH('Einst staða'!$A156,Nafnalisti!$W$4:$W$430,0),8)="","",OFFSET(Nafnalisti!$A$3,MATCH('Einst staða'!$A156,Nafnalisti!$W$4:$W$430,0),8)))</f>
        <v/>
      </c>
      <c r="K156" s="6" t="str">
        <f ca="1">IF($A156="","",IF(OFFSET(Nafnalisti!$A$3,MATCH('Einst staða'!$A156,Nafnalisti!$W$4:$W$430,0),9)="","",OFFSET(Nafnalisti!$A$3,MATCH('Einst staða'!$A156,Nafnalisti!$W$4:$W$430,0),9)))</f>
        <v/>
      </c>
      <c r="L156" s="6" t="str">
        <f ca="1">IF($A156="","",IF(OFFSET(Nafnalisti!$A$3,MATCH('Einst staða'!$A156,Nafnalisti!$W$4:$W$430,0),10)="","",OFFSET(Nafnalisti!$A$3,MATCH('Einst staða'!$A156,Nafnalisti!$W$4:$W$430,0),10)))</f>
        <v/>
      </c>
      <c r="O156" s="60"/>
      <c r="S156" s="60"/>
      <c r="T156" s="60"/>
      <c r="U156" s="60"/>
      <c r="Y156" s="60"/>
      <c r="Z156" s="60"/>
      <c r="AA156" s="60"/>
      <c r="AB156" s="60"/>
      <c r="AC156" s="60"/>
      <c r="AD156" s="60"/>
      <c r="AE156" s="60"/>
      <c r="AF156" s="60"/>
      <c r="AG156" s="60"/>
      <c r="AH156" s="60"/>
    </row>
    <row r="157" spans="1:34" ht="18" customHeight="1" x14ac:dyDescent="0.3">
      <c r="A157" s="4">
        <f>IF(COUNT($A$4:A156)+1&gt;Nafnalisti!$Z$4,"",A156+1)</f>
        <v>154</v>
      </c>
      <c r="B157" t="str">
        <f ca="1">IF($A157="","",OFFSET(Nafnalisti!$A$3,MATCH('Einst staða'!$A157,Nafnalisti!$W$4:$W$430,0),1))</f>
        <v>Arnar Páll Unnarsson</v>
      </c>
      <c r="C157" s="64">
        <f ca="1">IF($A157="","",OFFSET(Nafnalisti!$A$3,MATCH('Einst staða'!$A157,Nafnalisti!$W$4:$W$430,0),0))</f>
        <v>46</v>
      </c>
      <c r="D157" s="5">
        <f ca="1">IF($A157="","",OFFSET(Nafnalisti!$A$3,MATCH('Einst staða'!$A157,Nafnalisti!$W$4:$W$430,0),2))</f>
        <v>191</v>
      </c>
      <c r="E157" s="6">
        <f ca="1">IF($A157="","",IF(OFFSET(Nafnalisti!$A$3,MATCH('Einst staða'!$A157,Nafnalisti!$W$4:$W$430,0),3)="","",OFFSET(Nafnalisti!$A$3,MATCH('Einst staða'!$A157,Nafnalisti!$W$4:$W$430,0),3)))</f>
        <v>65</v>
      </c>
      <c r="F157" s="6">
        <f ca="1">IF($A157="","",IF(OFFSET(Nafnalisti!$A$3,MATCH('Einst staða'!$A157,Nafnalisti!$W$4:$W$430,0),4)="","",OFFSET(Nafnalisti!$A$3,MATCH('Einst staða'!$A157,Nafnalisti!$W$4:$W$430,0),4)))</f>
        <v>64</v>
      </c>
      <c r="G157" s="6">
        <f ca="1">IF($A157="","",IF(OFFSET(Nafnalisti!$A$3,MATCH('Einst staða'!$A157,Nafnalisti!$W$4:$W$430,0),5)="","",OFFSET(Nafnalisti!$A$3,MATCH('Einst staða'!$A157,Nafnalisti!$W$4:$W$430,0),5)))</f>
        <v>62</v>
      </c>
      <c r="H157" s="6" t="str">
        <f ca="1">IF($A157="","",IF(OFFSET(Nafnalisti!$A$3,MATCH('Einst staða'!$A157,Nafnalisti!$W$4:$W$430,0),6)="","",OFFSET(Nafnalisti!$A$3,MATCH('Einst staða'!$A157,Nafnalisti!$W$4:$W$430,0),6)))</f>
        <v/>
      </c>
      <c r="I157" s="6" t="str">
        <f ca="1">IF($A157="","",IF(OFFSET(Nafnalisti!$A$3,MATCH('Einst staða'!$A157,Nafnalisti!$W$4:$W$430,0),7)="","",OFFSET(Nafnalisti!$A$3,MATCH('Einst staða'!$A157,Nafnalisti!$W$4:$W$430,0),7)))</f>
        <v/>
      </c>
      <c r="J157" s="6" t="str">
        <f ca="1">IF($A157="","",IF(OFFSET(Nafnalisti!$A$3,MATCH('Einst staða'!$A157,Nafnalisti!$W$4:$W$430,0),8)="","",OFFSET(Nafnalisti!$A$3,MATCH('Einst staða'!$A157,Nafnalisti!$W$4:$W$430,0),8)))</f>
        <v/>
      </c>
      <c r="K157" s="6" t="str">
        <f ca="1">IF($A157="","",IF(OFFSET(Nafnalisti!$A$3,MATCH('Einst staða'!$A157,Nafnalisti!$W$4:$W$430,0),9)="","",OFFSET(Nafnalisti!$A$3,MATCH('Einst staða'!$A157,Nafnalisti!$W$4:$W$430,0),9)))</f>
        <v/>
      </c>
      <c r="L157" s="6" t="str">
        <f ca="1">IF($A157="","",IF(OFFSET(Nafnalisti!$A$3,MATCH('Einst staða'!$A157,Nafnalisti!$W$4:$W$430,0),10)="","",OFFSET(Nafnalisti!$A$3,MATCH('Einst staða'!$A157,Nafnalisti!$W$4:$W$430,0),10)))</f>
        <v/>
      </c>
      <c r="O157" s="60"/>
      <c r="S157" s="60"/>
      <c r="T157" s="60"/>
      <c r="U157" s="60"/>
      <c r="Y157" s="60"/>
      <c r="Z157" s="60"/>
      <c r="AA157" s="60"/>
      <c r="AB157" s="60"/>
      <c r="AC157" s="60"/>
      <c r="AD157" s="60"/>
      <c r="AE157" s="60"/>
      <c r="AF157" s="60"/>
      <c r="AG157" s="60"/>
      <c r="AH157" s="60"/>
    </row>
    <row r="158" spans="1:34" ht="18" customHeight="1" x14ac:dyDescent="0.3">
      <c r="A158" s="4">
        <f>IF(COUNT($A$4:A157)+1&gt;Nafnalisti!$Z$4,"",A157+1)</f>
        <v>155</v>
      </c>
      <c r="B158" t="str">
        <f ca="1">IF($A158="","",OFFSET(Nafnalisti!$A$3,MATCH('Einst staða'!$A158,Nafnalisti!$W$4:$W$430,0),1))</f>
        <v>Arnar Þór Másson</v>
      </c>
      <c r="C158" s="64">
        <f ca="1">IF($A158="","",OFFSET(Nafnalisti!$A$3,MATCH('Einst staða'!$A158,Nafnalisti!$W$4:$W$430,0),0))</f>
        <v>18</v>
      </c>
      <c r="D158" s="5">
        <f ca="1">IF($A158="","",OFFSET(Nafnalisti!$A$3,MATCH('Einst staða'!$A158,Nafnalisti!$W$4:$W$430,0),2))</f>
        <v>191</v>
      </c>
      <c r="E158" s="6">
        <f ca="1">IF($A158="","",IF(OFFSET(Nafnalisti!$A$3,MATCH('Einst staða'!$A158,Nafnalisti!$W$4:$W$430,0),3)="","",OFFSET(Nafnalisti!$A$3,MATCH('Einst staða'!$A158,Nafnalisti!$W$4:$W$430,0),3)))</f>
        <v>65</v>
      </c>
      <c r="F158" s="6">
        <f ca="1">IF($A158="","",IF(OFFSET(Nafnalisti!$A$3,MATCH('Einst staða'!$A158,Nafnalisti!$W$4:$W$430,0),4)="","",OFFSET(Nafnalisti!$A$3,MATCH('Einst staða'!$A158,Nafnalisti!$W$4:$W$430,0),4)))</f>
        <v>62</v>
      </c>
      <c r="G158" s="6" t="str">
        <f ca="1">IF($A158="","",IF(OFFSET(Nafnalisti!$A$3,MATCH('Einst staða'!$A158,Nafnalisti!$W$4:$W$430,0),5)="","",OFFSET(Nafnalisti!$A$3,MATCH('Einst staða'!$A158,Nafnalisti!$W$4:$W$430,0),5)))</f>
        <v/>
      </c>
      <c r="H158" s="6">
        <f ca="1">IF($A158="","",IF(OFFSET(Nafnalisti!$A$3,MATCH('Einst staða'!$A158,Nafnalisti!$W$4:$W$430,0),6)="","",OFFSET(Nafnalisti!$A$3,MATCH('Einst staða'!$A158,Nafnalisti!$W$4:$W$430,0),6)))</f>
        <v>64</v>
      </c>
      <c r="I158" s="6" t="str">
        <f ca="1">IF($A158="","",IF(OFFSET(Nafnalisti!$A$3,MATCH('Einst staða'!$A158,Nafnalisti!$W$4:$W$430,0),7)="","",OFFSET(Nafnalisti!$A$3,MATCH('Einst staða'!$A158,Nafnalisti!$W$4:$W$430,0),7)))</f>
        <v/>
      </c>
      <c r="J158" s="6" t="str">
        <f ca="1">IF($A158="","",IF(OFFSET(Nafnalisti!$A$3,MATCH('Einst staða'!$A158,Nafnalisti!$W$4:$W$430,0),8)="","",OFFSET(Nafnalisti!$A$3,MATCH('Einst staða'!$A158,Nafnalisti!$W$4:$W$430,0),8)))</f>
        <v/>
      </c>
      <c r="K158" s="6" t="str">
        <f ca="1">IF($A158="","",IF(OFFSET(Nafnalisti!$A$3,MATCH('Einst staða'!$A158,Nafnalisti!$W$4:$W$430,0),9)="","",OFFSET(Nafnalisti!$A$3,MATCH('Einst staða'!$A158,Nafnalisti!$W$4:$W$430,0),9)))</f>
        <v/>
      </c>
      <c r="L158" s="6" t="str">
        <f ca="1">IF($A158="","",IF(OFFSET(Nafnalisti!$A$3,MATCH('Einst staða'!$A158,Nafnalisti!$W$4:$W$430,0),10)="","",OFFSET(Nafnalisti!$A$3,MATCH('Einst staða'!$A158,Nafnalisti!$W$4:$W$430,0),10)))</f>
        <v/>
      </c>
      <c r="O158" s="60"/>
      <c r="S158" s="60"/>
      <c r="T158" s="60"/>
      <c r="U158" s="60"/>
      <c r="Y158" s="60"/>
      <c r="Z158" s="60"/>
      <c r="AA158" s="60"/>
      <c r="AB158" s="60"/>
      <c r="AC158" s="60"/>
      <c r="AD158" s="60"/>
      <c r="AE158" s="60"/>
      <c r="AF158" s="60"/>
      <c r="AG158" s="60"/>
      <c r="AH158" s="60"/>
    </row>
    <row r="159" spans="1:34" ht="18" customHeight="1" x14ac:dyDescent="0.3">
      <c r="A159" s="4">
        <f>IF(COUNT($A$4:A158)+1&gt;Nafnalisti!$Z$4,"",A158+1)</f>
        <v>156</v>
      </c>
      <c r="B159" t="str">
        <f ca="1">IF($A159="","",OFFSET(Nafnalisti!$A$3,MATCH('Einst staða'!$A159,Nafnalisti!$W$4:$W$430,0),1))</f>
        <v>Erlendur Guðbjörnsson</v>
      </c>
      <c r="C159" s="64">
        <f ca="1">IF($A159="","",OFFSET(Nafnalisti!$A$3,MATCH('Einst staða'!$A159,Nafnalisti!$W$4:$W$430,0),0))</f>
        <v>25</v>
      </c>
      <c r="D159" s="5">
        <f ca="1">IF($A159="","",OFFSET(Nafnalisti!$A$3,MATCH('Einst staða'!$A159,Nafnalisti!$W$4:$W$430,0),2))</f>
        <v>191</v>
      </c>
      <c r="E159" s="6">
        <f ca="1">IF($A159="","",IF(OFFSET(Nafnalisti!$A$3,MATCH('Einst staða'!$A159,Nafnalisti!$W$4:$W$430,0),3)="","",OFFSET(Nafnalisti!$A$3,MATCH('Einst staða'!$A159,Nafnalisti!$W$4:$W$430,0),3)))</f>
        <v>64</v>
      </c>
      <c r="F159" s="6">
        <f ca="1">IF($A159="","",IF(OFFSET(Nafnalisti!$A$3,MATCH('Einst staða'!$A159,Nafnalisti!$W$4:$W$430,0),4)="","",OFFSET(Nafnalisti!$A$3,MATCH('Einst staða'!$A159,Nafnalisti!$W$4:$W$430,0),4)))</f>
        <v>63</v>
      </c>
      <c r="G159" s="6" t="str">
        <f ca="1">IF($A159="","",IF(OFFSET(Nafnalisti!$A$3,MATCH('Einst staða'!$A159,Nafnalisti!$W$4:$W$430,0),5)="","",OFFSET(Nafnalisti!$A$3,MATCH('Einst staða'!$A159,Nafnalisti!$W$4:$W$430,0),5)))</f>
        <v/>
      </c>
      <c r="H159" s="6">
        <f ca="1">IF($A159="","",IF(OFFSET(Nafnalisti!$A$3,MATCH('Einst staða'!$A159,Nafnalisti!$W$4:$W$430,0),6)="","",OFFSET(Nafnalisti!$A$3,MATCH('Einst staða'!$A159,Nafnalisti!$W$4:$W$430,0),6)))</f>
        <v>64</v>
      </c>
      <c r="I159" s="6" t="str">
        <f ca="1">IF($A159="","",IF(OFFSET(Nafnalisti!$A$3,MATCH('Einst staða'!$A159,Nafnalisti!$W$4:$W$430,0),7)="","",OFFSET(Nafnalisti!$A$3,MATCH('Einst staða'!$A159,Nafnalisti!$W$4:$W$430,0),7)))</f>
        <v/>
      </c>
      <c r="J159" s="6" t="str">
        <f ca="1">IF($A159="","",IF(OFFSET(Nafnalisti!$A$3,MATCH('Einst staða'!$A159,Nafnalisti!$W$4:$W$430,0),8)="","",OFFSET(Nafnalisti!$A$3,MATCH('Einst staða'!$A159,Nafnalisti!$W$4:$W$430,0),8)))</f>
        <v/>
      </c>
      <c r="K159" s="6" t="str">
        <f ca="1">IF($A159="","",IF(OFFSET(Nafnalisti!$A$3,MATCH('Einst staða'!$A159,Nafnalisti!$W$4:$W$430,0),9)="","",OFFSET(Nafnalisti!$A$3,MATCH('Einst staða'!$A159,Nafnalisti!$W$4:$W$430,0),9)))</f>
        <v/>
      </c>
      <c r="L159" s="6" t="str">
        <f ca="1">IF($A159="","",IF(OFFSET(Nafnalisti!$A$3,MATCH('Einst staða'!$A159,Nafnalisti!$W$4:$W$430,0),10)="","",OFFSET(Nafnalisti!$A$3,MATCH('Einst staða'!$A159,Nafnalisti!$W$4:$W$430,0),10)))</f>
        <v/>
      </c>
      <c r="O159" s="60"/>
      <c r="S159" s="60"/>
      <c r="T159" s="60"/>
      <c r="U159" s="60"/>
      <c r="Y159" s="60"/>
      <c r="Z159" s="60"/>
      <c r="AA159" s="60"/>
      <c r="AB159" s="60"/>
      <c r="AC159" s="60"/>
      <c r="AD159" s="60"/>
      <c r="AE159" s="60"/>
      <c r="AF159" s="60"/>
      <c r="AG159" s="60"/>
      <c r="AH159" s="60"/>
    </row>
    <row r="160" spans="1:34" ht="18" customHeight="1" x14ac:dyDescent="0.3">
      <c r="A160" s="4">
        <f>IF(COUNT($A$4:A159)+1&gt;Nafnalisti!$Z$4,"",A159+1)</f>
        <v>157</v>
      </c>
      <c r="B160" t="str">
        <f ca="1">IF($A160="","",OFFSET(Nafnalisti!$A$3,MATCH('Einst staða'!$A160,Nafnalisti!$W$4:$W$430,0),1))</f>
        <v>Gunnar Geirsson</v>
      </c>
      <c r="C160" s="64">
        <f ca="1">IF($A160="","",OFFSET(Nafnalisti!$A$3,MATCH('Einst staða'!$A160,Nafnalisti!$W$4:$W$430,0),0))</f>
        <v>20</v>
      </c>
      <c r="D160" s="5">
        <f ca="1">IF($A160="","",OFFSET(Nafnalisti!$A$3,MATCH('Einst staða'!$A160,Nafnalisti!$W$4:$W$430,0),2))</f>
        <v>191</v>
      </c>
      <c r="E160" s="6">
        <f ca="1">IF($A160="","",IF(OFFSET(Nafnalisti!$A$3,MATCH('Einst staða'!$A160,Nafnalisti!$W$4:$W$430,0),3)="","",OFFSET(Nafnalisti!$A$3,MATCH('Einst staða'!$A160,Nafnalisti!$W$4:$W$430,0),3)))</f>
        <v>64</v>
      </c>
      <c r="F160" s="6">
        <f ca="1">IF($A160="","",IF(OFFSET(Nafnalisti!$A$3,MATCH('Einst staða'!$A160,Nafnalisti!$W$4:$W$430,0),4)="","",OFFSET(Nafnalisti!$A$3,MATCH('Einst staða'!$A160,Nafnalisti!$W$4:$W$430,0),4)))</f>
        <v>67</v>
      </c>
      <c r="G160" s="6" t="str">
        <f ca="1">IF($A160="","",IF(OFFSET(Nafnalisti!$A$3,MATCH('Einst staða'!$A160,Nafnalisti!$W$4:$W$430,0),5)="","",OFFSET(Nafnalisti!$A$3,MATCH('Einst staða'!$A160,Nafnalisti!$W$4:$W$430,0),5)))</f>
        <v/>
      </c>
      <c r="H160" s="6">
        <f ca="1">IF($A160="","",IF(OFFSET(Nafnalisti!$A$3,MATCH('Einst staða'!$A160,Nafnalisti!$W$4:$W$430,0),6)="","",OFFSET(Nafnalisti!$A$3,MATCH('Einst staða'!$A160,Nafnalisti!$W$4:$W$430,0),6)))</f>
        <v>60</v>
      </c>
      <c r="I160" s="6" t="str">
        <f ca="1">IF($A160="","",IF(OFFSET(Nafnalisti!$A$3,MATCH('Einst staða'!$A160,Nafnalisti!$W$4:$W$430,0),7)="","",OFFSET(Nafnalisti!$A$3,MATCH('Einst staða'!$A160,Nafnalisti!$W$4:$W$430,0),7)))</f>
        <v/>
      </c>
      <c r="J160" s="6" t="str">
        <f ca="1">IF($A160="","",IF(OFFSET(Nafnalisti!$A$3,MATCH('Einst staða'!$A160,Nafnalisti!$W$4:$W$430,0),8)="","",OFFSET(Nafnalisti!$A$3,MATCH('Einst staða'!$A160,Nafnalisti!$W$4:$W$430,0),8)))</f>
        <v/>
      </c>
      <c r="K160" s="6" t="str">
        <f ca="1">IF($A160="","",IF(OFFSET(Nafnalisti!$A$3,MATCH('Einst staða'!$A160,Nafnalisti!$W$4:$W$430,0),9)="","",OFFSET(Nafnalisti!$A$3,MATCH('Einst staða'!$A160,Nafnalisti!$W$4:$W$430,0),9)))</f>
        <v/>
      </c>
      <c r="L160" s="6" t="str">
        <f ca="1">IF($A160="","",IF(OFFSET(Nafnalisti!$A$3,MATCH('Einst staða'!$A160,Nafnalisti!$W$4:$W$430,0),10)="","",OFFSET(Nafnalisti!$A$3,MATCH('Einst staða'!$A160,Nafnalisti!$W$4:$W$430,0),10)))</f>
        <v/>
      </c>
      <c r="O160" s="60"/>
      <c r="S160" s="60"/>
      <c r="T160" s="60"/>
      <c r="U160" s="60"/>
      <c r="Y160" s="60"/>
      <c r="Z160" s="60"/>
      <c r="AA160" s="60"/>
      <c r="AB160" s="60"/>
      <c r="AC160" s="60"/>
      <c r="AD160" s="60"/>
      <c r="AE160" s="60"/>
      <c r="AF160" s="60"/>
      <c r="AG160" s="60"/>
      <c r="AH160" s="60"/>
    </row>
    <row r="161" spans="1:34" ht="18" customHeight="1" x14ac:dyDescent="0.3">
      <c r="A161" s="4">
        <f>IF(COUNT($A$4:A160)+1&gt;Nafnalisti!$Z$4,"",A160+1)</f>
        <v>158</v>
      </c>
      <c r="B161" t="str">
        <f ca="1">IF($A161="","",OFFSET(Nafnalisti!$A$3,MATCH('Einst staða'!$A161,Nafnalisti!$W$4:$W$430,0),1))</f>
        <v>Aðalsteinn Sigþórsson</v>
      </c>
      <c r="C161" s="64">
        <f ca="1">IF($A161="","",OFFSET(Nafnalisti!$A$3,MATCH('Einst staða'!$A161,Nafnalisti!$W$4:$W$430,0),0))</f>
        <v>49</v>
      </c>
      <c r="D161" s="5">
        <f ca="1">IF($A161="","",OFFSET(Nafnalisti!$A$3,MATCH('Einst staða'!$A161,Nafnalisti!$W$4:$W$430,0),2))</f>
        <v>192</v>
      </c>
      <c r="E161" s="6">
        <f ca="1">IF($A161="","",IF(OFFSET(Nafnalisti!$A$3,MATCH('Einst staða'!$A161,Nafnalisti!$W$4:$W$430,0),3)="","",OFFSET(Nafnalisti!$A$3,MATCH('Einst staða'!$A161,Nafnalisti!$W$4:$W$430,0),3)))</f>
        <v>64</v>
      </c>
      <c r="F161" s="6">
        <f ca="1">IF($A161="","",IF(OFFSET(Nafnalisti!$A$3,MATCH('Einst staða'!$A161,Nafnalisti!$W$4:$W$430,0),4)="","",OFFSET(Nafnalisti!$A$3,MATCH('Einst staða'!$A161,Nafnalisti!$W$4:$W$430,0),4)))</f>
        <v>64</v>
      </c>
      <c r="G161" s="6">
        <f ca="1">IF($A161="","",IF(OFFSET(Nafnalisti!$A$3,MATCH('Einst staða'!$A161,Nafnalisti!$W$4:$W$430,0),5)="","",OFFSET(Nafnalisti!$A$3,MATCH('Einst staða'!$A161,Nafnalisti!$W$4:$W$430,0),5)))</f>
        <v>64</v>
      </c>
      <c r="H161" s="6" t="str">
        <f ca="1">IF($A161="","",IF(OFFSET(Nafnalisti!$A$3,MATCH('Einst staða'!$A161,Nafnalisti!$W$4:$W$430,0),6)="","",OFFSET(Nafnalisti!$A$3,MATCH('Einst staða'!$A161,Nafnalisti!$W$4:$W$430,0),6)))</f>
        <v/>
      </c>
      <c r="I161" s="6" t="str">
        <f ca="1">IF($A161="","",IF(OFFSET(Nafnalisti!$A$3,MATCH('Einst staða'!$A161,Nafnalisti!$W$4:$W$430,0),7)="","",OFFSET(Nafnalisti!$A$3,MATCH('Einst staða'!$A161,Nafnalisti!$W$4:$W$430,0),7)))</f>
        <v/>
      </c>
      <c r="J161" s="6" t="str">
        <f ca="1">IF($A161="","",IF(OFFSET(Nafnalisti!$A$3,MATCH('Einst staða'!$A161,Nafnalisti!$W$4:$W$430,0),8)="","",OFFSET(Nafnalisti!$A$3,MATCH('Einst staða'!$A161,Nafnalisti!$W$4:$W$430,0),8)))</f>
        <v/>
      </c>
      <c r="K161" s="6" t="str">
        <f ca="1">IF($A161="","",IF(OFFSET(Nafnalisti!$A$3,MATCH('Einst staða'!$A161,Nafnalisti!$W$4:$W$430,0),9)="","",OFFSET(Nafnalisti!$A$3,MATCH('Einst staða'!$A161,Nafnalisti!$W$4:$W$430,0),9)))</f>
        <v/>
      </c>
      <c r="L161" s="6" t="str">
        <f ca="1">IF($A161="","",IF(OFFSET(Nafnalisti!$A$3,MATCH('Einst staða'!$A161,Nafnalisti!$W$4:$W$430,0),10)="","",OFFSET(Nafnalisti!$A$3,MATCH('Einst staða'!$A161,Nafnalisti!$W$4:$W$430,0),10)))</f>
        <v/>
      </c>
      <c r="O161" s="60"/>
      <c r="S161" s="60"/>
      <c r="T161" s="60"/>
      <c r="U161" s="60"/>
      <c r="Y161" s="60"/>
      <c r="Z161" s="60"/>
      <c r="AA161" s="60"/>
      <c r="AB161" s="60"/>
      <c r="AC161" s="60"/>
      <c r="AD161" s="60"/>
      <c r="AE161" s="60"/>
      <c r="AF161" s="60"/>
      <c r="AG161" s="60"/>
      <c r="AH161" s="60"/>
    </row>
    <row r="162" spans="1:34" ht="18" customHeight="1" x14ac:dyDescent="0.3">
      <c r="A162" s="4">
        <f>IF(COUNT($A$4:A161)+1&gt;Nafnalisti!$Z$4,"",A161+1)</f>
        <v>159</v>
      </c>
      <c r="B162" t="str">
        <f ca="1">IF($A162="","",OFFSET(Nafnalisti!$A$3,MATCH('Einst staða'!$A162,Nafnalisti!$W$4:$W$430,0),1))</f>
        <v xml:space="preserve">Bragi Guðmundsson </v>
      </c>
      <c r="C162" s="64">
        <f ca="1">IF($A162="","",OFFSET(Nafnalisti!$A$3,MATCH('Einst staða'!$A162,Nafnalisti!$W$4:$W$430,0),0))</f>
        <v>49</v>
      </c>
      <c r="D162" s="5">
        <f ca="1">IF($A162="","",OFFSET(Nafnalisti!$A$3,MATCH('Einst staða'!$A162,Nafnalisti!$W$4:$W$430,0),2))</f>
        <v>192</v>
      </c>
      <c r="E162" s="6">
        <f ca="1">IF($A162="","",IF(OFFSET(Nafnalisti!$A$3,MATCH('Einst staða'!$A162,Nafnalisti!$W$4:$W$430,0),3)="","",OFFSET(Nafnalisti!$A$3,MATCH('Einst staða'!$A162,Nafnalisti!$W$4:$W$430,0),3)))</f>
        <v>67</v>
      </c>
      <c r="F162" s="6">
        <f ca="1">IF($A162="","",IF(OFFSET(Nafnalisti!$A$3,MATCH('Einst staða'!$A162,Nafnalisti!$W$4:$W$430,0),4)="","",OFFSET(Nafnalisti!$A$3,MATCH('Einst staða'!$A162,Nafnalisti!$W$4:$W$430,0),4)))</f>
        <v>63</v>
      </c>
      <c r="G162" s="6">
        <f ca="1">IF($A162="","",IF(OFFSET(Nafnalisti!$A$3,MATCH('Einst staða'!$A162,Nafnalisti!$W$4:$W$430,0),5)="","",OFFSET(Nafnalisti!$A$3,MATCH('Einst staða'!$A162,Nafnalisti!$W$4:$W$430,0),5)))</f>
        <v>62</v>
      </c>
      <c r="H162" s="6" t="str">
        <f ca="1">IF($A162="","",IF(OFFSET(Nafnalisti!$A$3,MATCH('Einst staða'!$A162,Nafnalisti!$W$4:$W$430,0),6)="","",OFFSET(Nafnalisti!$A$3,MATCH('Einst staða'!$A162,Nafnalisti!$W$4:$W$430,0),6)))</f>
        <v/>
      </c>
      <c r="I162" s="6" t="str">
        <f ca="1">IF($A162="","",IF(OFFSET(Nafnalisti!$A$3,MATCH('Einst staða'!$A162,Nafnalisti!$W$4:$W$430,0),7)="","",OFFSET(Nafnalisti!$A$3,MATCH('Einst staða'!$A162,Nafnalisti!$W$4:$W$430,0),7)))</f>
        <v/>
      </c>
      <c r="J162" s="6" t="str">
        <f ca="1">IF($A162="","",IF(OFFSET(Nafnalisti!$A$3,MATCH('Einst staða'!$A162,Nafnalisti!$W$4:$W$430,0),8)="","",OFFSET(Nafnalisti!$A$3,MATCH('Einst staða'!$A162,Nafnalisti!$W$4:$W$430,0),8)))</f>
        <v/>
      </c>
      <c r="K162" s="6" t="str">
        <f ca="1">IF($A162="","",IF(OFFSET(Nafnalisti!$A$3,MATCH('Einst staða'!$A162,Nafnalisti!$W$4:$W$430,0),9)="","",OFFSET(Nafnalisti!$A$3,MATCH('Einst staða'!$A162,Nafnalisti!$W$4:$W$430,0),9)))</f>
        <v/>
      </c>
      <c r="L162" s="6" t="str">
        <f ca="1">IF($A162="","",IF(OFFSET(Nafnalisti!$A$3,MATCH('Einst staða'!$A162,Nafnalisti!$W$4:$W$430,0),10)="","",OFFSET(Nafnalisti!$A$3,MATCH('Einst staða'!$A162,Nafnalisti!$W$4:$W$430,0),10)))</f>
        <v/>
      </c>
      <c r="O162" s="60"/>
      <c r="S162" s="60"/>
      <c r="T162" s="60"/>
      <c r="U162" s="60"/>
      <c r="Y162" s="60"/>
      <c r="Z162" s="60"/>
      <c r="AA162" s="60"/>
      <c r="AB162" s="60"/>
      <c r="AC162" s="60"/>
      <c r="AD162" s="60"/>
      <c r="AE162" s="60"/>
      <c r="AF162" s="60"/>
      <c r="AG162" s="60"/>
      <c r="AH162" s="60"/>
    </row>
    <row r="163" spans="1:34" ht="18" customHeight="1" x14ac:dyDescent="0.3">
      <c r="A163" s="4">
        <f>IF(COUNT($A$4:A162)+1&gt;Nafnalisti!$Z$4,"",A162+1)</f>
        <v>160</v>
      </c>
      <c r="B163" t="str">
        <f ca="1">IF($A163="","",OFFSET(Nafnalisti!$A$3,MATCH('Einst staða'!$A163,Nafnalisti!$W$4:$W$430,0),1))</f>
        <v>Þórður Gíslason</v>
      </c>
      <c r="C163" s="64">
        <f ca="1">IF($A163="","",OFFSET(Nafnalisti!$A$3,MATCH('Einst staða'!$A163,Nafnalisti!$W$4:$W$430,0),0))</f>
        <v>16</v>
      </c>
      <c r="D163" s="5">
        <f ca="1">IF($A163="","",OFFSET(Nafnalisti!$A$3,MATCH('Einst staða'!$A163,Nafnalisti!$W$4:$W$430,0),2))</f>
        <v>192</v>
      </c>
      <c r="E163" s="6">
        <f ca="1">IF($A163="","",IF(OFFSET(Nafnalisti!$A$3,MATCH('Einst staða'!$A163,Nafnalisti!$W$4:$W$430,0),3)="","",OFFSET(Nafnalisti!$A$3,MATCH('Einst staða'!$A163,Nafnalisti!$W$4:$W$430,0),3)))</f>
        <v>66</v>
      </c>
      <c r="F163" s="6">
        <f ca="1">IF($A163="","",IF(OFFSET(Nafnalisti!$A$3,MATCH('Einst staða'!$A163,Nafnalisti!$W$4:$W$430,0),4)="","",OFFSET(Nafnalisti!$A$3,MATCH('Einst staða'!$A163,Nafnalisti!$W$4:$W$430,0),4)))</f>
        <v>65</v>
      </c>
      <c r="G163" s="6" t="str">
        <f ca="1">IF($A163="","",IF(OFFSET(Nafnalisti!$A$3,MATCH('Einst staða'!$A163,Nafnalisti!$W$4:$W$430,0),5)="","",OFFSET(Nafnalisti!$A$3,MATCH('Einst staða'!$A163,Nafnalisti!$W$4:$W$430,0),5)))</f>
        <v/>
      </c>
      <c r="H163" s="6">
        <f ca="1">IF($A163="","",IF(OFFSET(Nafnalisti!$A$3,MATCH('Einst staða'!$A163,Nafnalisti!$W$4:$W$430,0),6)="","",OFFSET(Nafnalisti!$A$3,MATCH('Einst staða'!$A163,Nafnalisti!$W$4:$W$430,0),6)))</f>
        <v>61</v>
      </c>
      <c r="I163" s="6" t="str">
        <f ca="1">IF($A163="","",IF(OFFSET(Nafnalisti!$A$3,MATCH('Einst staða'!$A163,Nafnalisti!$W$4:$W$430,0),7)="","",OFFSET(Nafnalisti!$A$3,MATCH('Einst staða'!$A163,Nafnalisti!$W$4:$W$430,0),7)))</f>
        <v/>
      </c>
      <c r="J163" s="6" t="str">
        <f ca="1">IF($A163="","",IF(OFFSET(Nafnalisti!$A$3,MATCH('Einst staða'!$A163,Nafnalisti!$W$4:$W$430,0),8)="","",OFFSET(Nafnalisti!$A$3,MATCH('Einst staða'!$A163,Nafnalisti!$W$4:$W$430,0),8)))</f>
        <v/>
      </c>
      <c r="K163" s="6" t="str">
        <f ca="1">IF($A163="","",IF(OFFSET(Nafnalisti!$A$3,MATCH('Einst staða'!$A163,Nafnalisti!$W$4:$W$430,0),9)="","",OFFSET(Nafnalisti!$A$3,MATCH('Einst staða'!$A163,Nafnalisti!$W$4:$W$430,0),9)))</f>
        <v/>
      </c>
      <c r="L163" s="6" t="str">
        <f ca="1">IF($A163="","",IF(OFFSET(Nafnalisti!$A$3,MATCH('Einst staða'!$A163,Nafnalisti!$W$4:$W$430,0),10)="","",OFFSET(Nafnalisti!$A$3,MATCH('Einst staða'!$A163,Nafnalisti!$W$4:$W$430,0),10)))</f>
        <v/>
      </c>
      <c r="O163" s="60"/>
      <c r="S163" s="60"/>
      <c r="T163" s="60"/>
      <c r="U163" s="60"/>
      <c r="Y163" s="60"/>
      <c r="Z163" s="60"/>
      <c r="AA163" s="60"/>
      <c r="AB163" s="60"/>
      <c r="AC163" s="60"/>
      <c r="AD163" s="60"/>
      <c r="AE163" s="60"/>
      <c r="AF163" s="60"/>
      <c r="AG163" s="60"/>
      <c r="AH163" s="60"/>
    </row>
    <row r="164" spans="1:34" ht="18" customHeight="1" x14ac:dyDescent="0.3">
      <c r="A164" s="4">
        <f>IF(COUNT($A$4:A163)+1&gt;Nafnalisti!$Z$4,"",A163+1)</f>
        <v>161</v>
      </c>
      <c r="B164" t="str">
        <f ca="1">IF($A164="","",OFFSET(Nafnalisti!$A$3,MATCH('Einst staða'!$A164,Nafnalisti!$W$4:$W$430,0),1))</f>
        <v>Magnús Gunnarsson</v>
      </c>
      <c r="C164" s="64">
        <f ca="1">IF($A164="","",OFFSET(Nafnalisti!$A$3,MATCH('Einst staða'!$A164,Nafnalisti!$W$4:$W$430,0),0))</f>
        <v>31</v>
      </c>
      <c r="D164" s="5">
        <f ca="1">IF($A164="","",OFFSET(Nafnalisti!$A$3,MATCH('Einst staða'!$A164,Nafnalisti!$W$4:$W$430,0),2))</f>
        <v>192</v>
      </c>
      <c r="E164" s="6">
        <f ca="1">IF($A164="","",IF(OFFSET(Nafnalisti!$A$3,MATCH('Einst staða'!$A164,Nafnalisti!$W$4:$W$430,0),3)="","",OFFSET(Nafnalisti!$A$3,MATCH('Einst staða'!$A164,Nafnalisti!$W$4:$W$430,0),3)))</f>
        <v>66</v>
      </c>
      <c r="F164" s="6" t="str">
        <f ca="1">IF($A164="","",IF(OFFSET(Nafnalisti!$A$3,MATCH('Einst staða'!$A164,Nafnalisti!$W$4:$W$430,0),4)="","",OFFSET(Nafnalisti!$A$3,MATCH('Einst staða'!$A164,Nafnalisti!$W$4:$W$430,0),4)))</f>
        <v/>
      </c>
      <c r="G164" s="6">
        <f ca="1">IF($A164="","",IF(OFFSET(Nafnalisti!$A$3,MATCH('Einst staða'!$A164,Nafnalisti!$W$4:$W$430,0),5)="","",OFFSET(Nafnalisti!$A$3,MATCH('Einst staða'!$A164,Nafnalisti!$W$4:$W$430,0),5)))</f>
        <v>65</v>
      </c>
      <c r="H164" s="6">
        <f ca="1">IF($A164="","",IF(OFFSET(Nafnalisti!$A$3,MATCH('Einst staða'!$A164,Nafnalisti!$W$4:$W$430,0),6)="","",OFFSET(Nafnalisti!$A$3,MATCH('Einst staða'!$A164,Nafnalisti!$W$4:$W$430,0),6)))</f>
        <v>61</v>
      </c>
      <c r="I164" s="6" t="str">
        <f ca="1">IF($A164="","",IF(OFFSET(Nafnalisti!$A$3,MATCH('Einst staða'!$A164,Nafnalisti!$W$4:$W$430,0),7)="","",OFFSET(Nafnalisti!$A$3,MATCH('Einst staða'!$A164,Nafnalisti!$W$4:$W$430,0),7)))</f>
        <v/>
      </c>
      <c r="J164" s="6" t="str">
        <f ca="1">IF($A164="","",IF(OFFSET(Nafnalisti!$A$3,MATCH('Einst staða'!$A164,Nafnalisti!$W$4:$W$430,0),8)="","",OFFSET(Nafnalisti!$A$3,MATCH('Einst staða'!$A164,Nafnalisti!$W$4:$W$430,0),8)))</f>
        <v/>
      </c>
      <c r="K164" s="6" t="str">
        <f ca="1">IF($A164="","",IF(OFFSET(Nafnalisti!$A$3,MATCH('Einst staða'!$A164,Nafnalisti!$W$4:$W$430,0),9)="","",OFFSET(Nafnalisti!$A$3,MATCH('Einst staða'!$A164,Nafnalisti!$W$4:$W$430,0),9)))</f>
        <v/>
      </c>
      <c r="L164" s="6" t="str">
        <f ca="1">IF($A164="","",IF(OFFSET(Nafnalisti!$A$3,MATCH('Einst staða'!$A164,Nafnalisti!$W$4:$W$430,0),10)="","",OFFSET(Nafnalisti!$A$3,MATCH('Einst staða'!$A164,Nafnalisti!$W$4:$W$430,0),10)))</f>
        <v/>
      </c>
      <c r="O164" s="60"/>
      <c r="S164" s="60"/>
      <c r="T164" s="60"/>
      <c r="U164" s="60"/>
      <c r="Y164" s="60"/>
      <c r="Z164" s="60"/>
      <c r="AA164" s="60"/>
      <c r="AB164" s="60"/>
      <c r="AC164" s="60"/>
      <c r="AD164" s="60"/>
      <c r="AE164" s="60"/>
      <c r="AF164" s="60"/>
      <c r="AG164" s="60"/>
      <c r="AH164" s="60"/>
    </row>
    <row r="165" spans="1:34" ht="18" customHeight="1" x14ac:dyDescent="0.3">
      <c r="A165" s="4">
        <f>IF(COUNT($A$4:A164)+1&gt;Nafnalisti!$Z$4,"",A164+1)</f>
        <v>162</v>
      </c>
      <c r="B165" t="str">
        <f ca="1">IF($A165="","",OFFSET(Nafnalisti!$A$3,MATCH('Einst staða'!$A165,Nafnalisti!$W$4:$W$430,0),1))</f>
        <v>Magnús H. Sigurðsson</v>
      </c>
      <c r="C165" s="64">
        <f ca="1">IF($A165="","",OFFSET(Nafnalisti!$A$3,MATCH('Einst staða'!$A165,Nafnalisti!$W$4:$W$430,0),0))</f>
        <v>17</v>
      </c>
      <c r="D165" s="5">
        <f ca="1">IF($A165="","",OFFSET(Nafnalisti!$A$3,MATCH('Einst staða'!$A165,Nafnalisti!$W$4:$W$430,0),2))</f>
        <v>192</v>
      </c>
      <c r="E165" s="6">
        <f ca="1">IF($A165="","",IF(OFFSET(Nafnalisti!$A$3,MATCH('Einst staða'!$A165,Nafnalisti!$W$4:$W$430,0),3)="","",OFFSET(Nafnalisti!$A$3,MATCH('Einst staða'!$A165,Nafnalisti!$W$4:$W$430,0),3)))</f>
        <v>64</v>
      </c>
      <c r="F165" s="6">
        <f ca="1">IF($A165="","",IF(OFFSET(Nafnalisti!$A$3,MATCH('Einst staða'!$A165,Nafnalisti!$W$4:$W$430,0),4)="","",OFFSET(Nafnalisti!$A$3,MATCH('Einst staða'!$A165,Nafnalisti!$W$4:$W$430,0),4)))</f>
        <v>68</v>
      </c>
      <c r="G165" s="6" t="str">
        <f ca="1">IF($A165="","",IF(OFFSET(Nafnalisti!$A$3,MATCH('Einst staða'!$A165,Nafnalisti!$W$4:$W$430,0),5)="","",OFFSET(Nafnalisti!$A$3,MATCH('Einst staða'!$A165,Nafnalisti!$W$4:$W$430,0),5)))</f>
        <v/>
      </c>
      <c r="H165" s="6">
        <f ca="1">IF($A165="","",IF(OFFSET(Nafnalisti!$A$3,MATCH('Einst staða'!$A165,Nafnalisti!$W$4:$W$430,0),6)="","",OFFSET(Nafnalisti!$A$3,MATCH('Einst staða'!$A165,Nafnalisti!$W$4:$W$430,0),6)))</f>
        <v>60</v>
      </c>
      <c r="I165" s="6" t="str">
        <f ca="1">IF($A165="","",IF(OFFSET(Nafnalisti!$A$3,MATCH('Einst staða'!$A165,Nafnalisti!$W$4:$W$430,0),7)="","",OFFSET(Nafnalisti!$A$3,MATCH('Einst staða'!$A165,Nafnalisti!$W$4:$W$430,0),7)))</f>
        <v/>
      </c>
      <c r="J165" s="6" t="str">
        <f ca="1">IF($A165="","",IF(OFFSET(Nafnalisti!$A$3,MATCH('Einst staða'!$A165,Nafnalisti!$W$4:$W$430,0),8)="","",OFFSET(Nafnalisti!$A$3,MATCH('Einst staða'!$A165,Nafnalisti!$W$4:$W$430,0),8)))</f>
        <v/>
      </c>
      <c r="K165" s="6" t="str">
        <f ca="1">IF($A165="","",IF(OFFSET(Nafnalisti!$A$3,MATCH('Einst staða'!$A165,Nafnalisti!$W$4:$W$430,0),9)="","",OFFSET(Nafnalisti!$A$3,MATCH('Einst staða'!$A165,Nafnalisti!$W$4:$W$430,0),9)))</f>
        <v/>
      </c>
      <c r="L165" s="6" t="str">
        <f ca="1">IF($A165="","",IF(OFFSET(Nafnalisti!$A$3,MATCH('Einst staða'!$A165,Nafnalisti!$W$4:$W$430,0),10)="","",OFFSET(Nafnalisti!$A$3,MATCH('Einst staða'!$A165,Nafnalisti!$W$4:$W$430,0),10)))</f>
        <v/>
      </c>
      <c r="O165" s="60"/>
      <c r="S165" s="60"/>
      <c r="T165" s="60"/>
      <c r="U165" s="60"/>
      <c r="Y165" s="60"/>
      <c r="Z165" s="60"/>
      <c r="AA165" s="60"/>
      <c r="AB165" s="60"/>
      <c r="AC165" s="60"/>
      <c r="AD165" s="60"/>
      <c r="AE165" s="60"/>
      <c r="AF165" s="60"/>
      <c r="AG165" s="60"/>
      <c r="AH165" s="60"/>
    </row>
    <row r="166" spans="1:34" ht="18" customHeight="1" x14ac:dyDescent="0.3">
      <c r="A166" s="4">
        <f>IF(COUNT($A$4:A165)+1&gt;Nafnalisti!$Z$4,"",A165+1)</f>
        <v>163</v>
      </c>
      <c r="B166" t="str">
        <f ca="1">IF($A166="","",OFFSET(Nafnalisti!$A$3,MATCH('Einst staða'!$A166,Nafnalisti!$W$4:$W$430,0),1))</f>
        <v>Kristinn F. Guðjónsson</v>
      </c>
      <c r="C166" s="64">
        <f ca="1">IF($A166="","",OFFSET(Nafnalisti!$A$3,MATCH('Einst staða'!$A166,Nafnalisti!$W$4:$W$430,0),0))</f>
        <v>49</v>
      </c>
      <c r="D166" s="5">
        <f ca="1">IF($A166="","",OFFSET(Nafnalisti!$A$3,MATCH('Einst staða'!$A166,Nafnalisti!$W$4:$W$430,0),2))</f>
        <v>193</v>
      </c>
      <c r="E166" s="6">
        <f ca="1">IF($A166="","",IF(OFFSET(Nafnalisti!$A$3,MATCH('Einst staða'!$A166,Nafnalisti!$W$4:$W$430,0),3)="","",OFFSET(Nafnalisti!$A$3,MATCH('Einst staða'!$A166,Nafnalisti!$W$4:$W$430,0),3)))</f>
        <v>64</v>
      </c>
      <c r="F166" s="6">
        <f ca="1">IF($A166="","",IF(OFFSET(Nafnalisti!$A$3,MATCH('Einst staða'!$A166,Nafnalisti!$W$4:$W$430,0),4)="","",OFFSET(Nafnalisti!$A$3,MATCH('Einst staða'!$A166,Nafnalisti!$W$4:$W$430,0),4)))</f>
        <v>66</v>
      </c>
      <c r="G166" s="6">
        <f ca="1">IF($A166="","",IF(OFFSET(Nafnalisti!$A$3,MATCH('Einst staða'!$A166,Nafnalisti!$W$4:$W$430,0),5)="","",OFFSET(Nafnalisti!$A$3,MATCH('Einst staða'!$A166,Nafnalisti!$W$4:$W$430,0),5)))</f>
        <v>63</v>
      </c>
      <c r="H166" s="6" t="str">
        <f ca="1">IF($A166="","",IF(OFFSET(Nafnalisti!$A$3,MATCH('Einst staða'!$A166,Nafnalisti!$W$4:$W$430,0),6)="","",OFFSET(Nafnalisti!$A$3,MATCH('Einst staða'!$A166,Nafnalisti!$W$4:$W$430,0),6)))</f>
        <v/>
      </c>
      <c r="I166" s="6" t="str">
        <f ca="1">IF($A166="","",IF(OFFSET(Nafnalisti!$A$3,MATCH('Einst staða'!$A166,Nafnalisti!$W$4:$W$430,0),7)="","",OFFSET(Nafnalisti!$A$3,MATCH('Einst staða'!$A166,Nafnalisti!$W$4:$W$430,0),7)))</f>
        <v/>
      </c>
      <c r="J166" s="6" t="str">
        <f ca="1">IF($A166="","",IF(OFFSET(Nafnalisti!$A$3,MATCH('Einst staða'!$A166,Nafnalisti!$W$4:$W$430,0),8)="","",OFFSET(Nafnalisti!$A$3,MATCH('Einst staða'!$A166,Nafnalisti!$W$4:$W$430,0),8)))</f>
        <v/>
      </c>
      <c r="K166" s="6" t="str">
        <f ca="1">IF($A166="","",IF(OFFSET(Nafnalisti!$A$3,MATCH('Einst staða'!$A166,Nafnalisti!$W$4:$W$430,0),9)="","",OFFSET(Nafnalisti!$A$3,MATCH('Einst staða'!$A166,Nafnalisti!$W$4:$W$430,0),9)))</f>
        <v/>
      </c>
      <c r="L166" s="6" t="str">
        <f ca="1">IF($A166="","",IF(OFFSET(Nafnalisti!$A$3,MATCH('Einst staða'!$A166,Nafnalisti!$W$4:$W$430,0),10)="","",OFFSET(Nafnalisti!$A$3,MATCH('Einst staða'!$A166,Nafnalisti!$W$4:$W$430,0),10)))</f>
        <v/>
      </c>
      <c r="O166" s="60"/>
      <c r="S166" s="60"/>
      <c r="T166" s="60"/>
      <c r="U166" s="60"/>
      <c r="Y166" s="60"/>
      <c r="Z166" s="60"/>
      <c r="AA166" s="60"/>
      <c r="AB166" s="60"/>
      <c r="AC166" s="60"/>
      <c r="AD166" s="60"/>
      <c r="AE166" s="60"/>
      <c r="AF166" s="60"/>
      <c r="AG166" s="60"/>
      <c r="AH166" s="60"/>
    </row>
    <row r="167" spans="1:34" ht="18" customHeight="1" x14ac:dyDescent="0.3">
      <c r="A167" s="4">
        <f>IF(COUNT($A$4:A166)+1&gt;Nafnalisti!$Z$4,"",A166+1)</f>
        <v>164</v>
      </c>
      <c r="B167" t="str">
        <f ca="1">IF($A167="","",OFFSET(Nafnalisti!$A$3,MATCH('Einst staða'!$A167,Nafnalisti!$W$4:$W$430,0),1))</f>
        <v xml:space="preserve">Viktor Andri Kárason </v>
      </c>
      <c r="C167" s="64">
        <f ca="1">IF($A167="","",OFFSET(Nafnalisti!$A$3,MATCH('Einst staða'!$A167,Nafnalisti!$W$4:$W$430,0),0))</f>
        <v>23</v>
      </c>
      <c r="D167" s="5">
        <f ca="1">IF($A167="","",OFFSET(Nafnalisti!$A$3,MATCH('Einst staða'!$A167,Nafnalisti!$W$4:$W$430,0),2))</f>
        <v>193</v>
      </c>
      <c r="E167" s="6" t="str">
        <f ca="1">IF($A167="","",IF(OFFSET(Nafnalisti!$A$3,MATCH('Einst staða'!$A167,Nafnalisti!$W$4:$W$430,0),3)="","",OFFSET(Nafnalisti!$A$3,MATCH('Einst staða'!$A167,Nafnalisti!$W$4:$W$430,0),3)))</f>
        <v/>
      </c>
      <c r="F167" s="6">
        <f ca="1">IF($A167="","",IF(OFFSET(Nafnalisti!$A$3,MATCH('Einst staða'!$A167,Nafnalisti!$W$4:$W$430,0),4)="","",OFFSET(Nafnalisti!$A$3,MATCH('Einst staða'!$A167,Nafnalisti!$W$4:$W$430,0),4)))</f>
        <v>65</v>
      </c>
      <c r="G167" s="6">
        <f ca="1">IF($A167="","",IF(OFFSET(Nafnalisti!$A$3,MATCH('Einst staða'!$A167,Nafnalisti!$W$4:$W$430,0),5)="","",OFFSET(Nafnalisti!$A$3,MATCH('Einst staða'!$A167,Nafnalisti!$W$4:$W$430,0),5)))</f>
        <v>61</v>
      </c>
      <c r="H167" s="6">
        <f ca="1">IF($A167="","",IF(OFFSET(Nafnalisti!$A$3,MATCH('Einst staða'!$A167,Nafnalisti!$W$4:$W$430,0),6)="","",OFFSET(Nafnalisti!$A$3,MATCH('Einst staða'!$A167,Nafnalisti!$W$4:$W$430,0),6)))</f>
        <v>67</v>
      </c>
      <c r="I167" s="6" t="str">
        <f ca="1">IF($A167="","",IF(OFFSET(Nafnalisti!$A$3,MATCH('Einst staða'!$A167,Nafnalisti!$W$4:$W$430,0),7)="","",OFFSET(Nafnalisti!$A$3,MATCH('Einst staða'!$A167,Nafnalisti!$W$4:$W$430,0),7)))</f>
        <v/>
      </c>
      <c r="J167" s="6" t="str">
        <f ca="1">IF($A167="","",IF(OFFSET(Nafnalisti!$A$3,MATCH('Einst staða'!$A167,Nafnalisti!$W$4:$W$430,0),8)="","",OFFSET(Nafnalisti!$A$3,MATCH('Einst staða'!$A167,Nafnalisti!$W$4:$W$430,0),8)))</f>
        <v/>
      </c>
      <c r="K167" s="6" t="str">
        <f ca="1">IF($A167="","",IF(OFFSET(Nafnalisti!$A$3,MATCH('Einst staða'!$A167,Nafnalisti!$W$4:$W$430,0),9)="","",OFFSET(Nafnalisti!$A$3,MATCH('Einst staða'!$A167,Nafnalisti!$W$4:$W$430,0),9)))</f>
        <v/>
      </c>
      <c r="L167" s="6" t="str">
        <f ca="1">IF($A167="","",IF(OFFSET(Nafnalisti!$A$3,MATCH('Einst staða'!$A167,Nafnalisti!$W$4:$W$430,0),10)="","",OFFSET(Nafnalisti!$A$3,MATCH('Einst staða'!$A167,Nafnalisti!$W$4:$W$430,0),10)))</f>
        <v/>
      </c>
      <c r="O167" s="60"/>
      <c r="S167" s="60"/>
      <c r="T167" s="60"/>
      <c r="U167" s="60"/>
      <c r="Y167" s="60"/>
      <c r="Z167" s="60"/>
      <c r="AA167" s="60"/>
      <c r="AB167" s="60"/>
      <c r="AC167" s="60"/>
      <c r="AD167" s="60"/>
      <c r="AE167" s="60"/>
      <c r="AF167" s="60"/>
      <c r="AG167" s="60"/>
      <c r="AH167" s="60"/>
    </row>
    <row r="168" spans="1:34" ht="18" customHeight="1" x14ac:dyDescent="0.3">
      <c r="A168" s="4">
        <f>IF(COUNT($A$4:A167)+1&gt;Nafnalisti!$Z$4,"",A167+1)</f>
        <v>165</v>
      </c>
      <c r="B168" t="str">
        <f ca="1">IF($A168="","",OFFSET(Nafnalisti!$A$3,MATCH('Einst staða'!$A168,Nafnalisti!$W$4:$W$430,0),1))</f>
        <v>Guðmundur Theodórsson</v>
      </c>
      <c r="C168" s="64">
        <f ca="1">IF($A168="","",OFFSET(Nafnalisti!$A$3,MATCH('Einst staða'!$A168,Nafnalisti!$W$4:$W$430,0),0))</f>
        <v>25</v>
      </c>
      <c r="D168" s="5">
        <f ca="1">IF($A168="","",OFFSET(Nafnalisti!$A$3,MATCH('Einst staða'!$A168,Nafnalisti!$W$4:$W$430,0),2))</f>
        <v>193</v>
      </c>
      <c r="E168" s="6">
        <f ca="1">IF($A168="","",IF(OFFSET(Nafnalisti!$A$3,MATCH('Einst staða'!$A168,Nafnalisti!$W$4:$W$430,0),3)="","",OFFSET(Nafnalisti!$A$3,MATCH('Einst staða'!$A168,Nafnalisti!$W$4:$W$430,0),3)))</f>
        <v>65</v>
      </c>
      <c r="F168" s="6" t="str">
        <f ca="1">IF($A168="","",IF(OFFSET(Nafnalisti!$A$3,MATCH('Einst staða'!$A168,Nafnalisti!$W$4:$W$430,0),4)="","",OFFSET(Nafnalisti!$A$3,MATCH('Einst staða'!$A168,Nafnalisti!$W$4:$W$430,0),4)))</f>
        <v/>
      </c>
      <c r="G168" s="6">
        <f ca="1">IF($A168="","",IF(OFFSET(Nafnalisti!$A$3,MATCH('Einst staða'!$A168,Nafnalisti!$W$4:$W$430,0),5)="","",OFFSET(Nafnalisti!$A$3,MATCH('Einst staða'!$A168,Nafnalisti!$W$4:$W$430,0),5)))</f>
        <v>59</v>
      </c>
      <c r="H168" s="6">
        <f ca="1">IF($A168="","",IF(OFFSET(Nafnalisti!$A$3,MATCH('Einst staða'!$A168,Nafnalisti!$W$4:$W$430,0),6)="","",OFFSET(Nafnalisti!$A$3,MATCH('Einst staða'!$A168,Nafnalisti!$W$4:$W$430,0),6)))</f>
        <v>69</v>
      </c>
      <c r="I168" s="6" t="str">
        <f ca="1">IF($A168="","",IF(OFFSET(Nafnalisti!$A$3,MATCH('Einst staða'!$A168,Nafnalisti!$W$4:$W$430,0),7)="","",OFFSET(Nafnalisti!$A$3,MATCH('Einst staða'!$A168,Nafnalisti!$W$4:$W$430,0),7)))</f>
        <v/>
      </c>
      <c r="J168" s="6" t="str">
        <f ca="1">IF($A168="","",IF(OFFSET(Nafnalisti!$A$3,MATCH('Einst staða'!$A168,Nafnalisti!$W$4:$W$430,0),8)="","",OFFSET(Nafnalisti!$A$3,MATCH('Einst staða'!$A168,Nafnalisti!$W$4:$W$430,0),8)))</f>
        <v/>
      </c>
      <c r="K168" s="6" t="str">
        <f ca="1">IF($A168="","",IF(OFFSET(Nafnalisti!$A$3,MATCH('Einst staða'!$A168,Nafnalisti!$W$4:$W$430,0),9)="","",OFFSET(Nafnalisti!$A$3,MATCH('Einst staða'!$A168,Nafnalisti!$W$4:$W$430,0),9)))</f>
        <v/>
      </c>
      <c r="L168" s="6" t="str">
        <f ca="1">IF($A168="","",IF(OFFSET(Nafnalisti!$A$3,MATCH('Einst staða'!$A168,Nafnalisti!$W$4:$W$430,0),10)="","",OFFSET(Nafnalisti!$A$3,MATCH('Einst staða'!$A168,Nafnalisti!$W$4:$W$430,0),10)))</f>
        <v/>
      </c>
      <c r="O168" s="60"/>
      <c r="S168" s="60"/>
      <c r="T168" s="60"/>
      <c r="U168" s="60"/>
      <c r="Y168" s="60"/>
      <c r="Z168" s="60"/>
      <c r="AA168" s="60"/>
      <c r="AB168" s="60"/>
      <c r="AC168" s="60"/>
      <c r="AD168" s="60"/>
      <c r="AE168" s="60"/>
      <c r="AF168" s="60"/>
      <c r="AG168" s="60"/>
      <c r="AH168" s="60"/>
    </row>
    <row r="169" spans="1:34" ht="18" customHeight="1" x14ac:dyDescent="0.3">
      <c r="A169" s="4">
        <f>IF(COUNT($A$4:A168)+1&gt;Nafnalisti!$Z$4,"",A168+1)</f>
        <v>166</v>
      </c>
      <c r="B169" t="str">
        <f ca="1">IF($A169="","",OFFSET(Nafnalisti!$A$3,MATCH('Einst staða'!$A169,Nafnalisti!$W$4:$W$430,0),1))</f>
        <v>Guðmundur Pálsson</v>
      </c>
      <c r="C169" s="64">
        <f ca="1">IF($A169="","",OFFSET(Nafnalisti!$A$3,MATCH('Einst staða'!$A169,Nafnalisti!$W$4:$W$430,0),0))</f>
        <v>24</v>
      </c>
      <c r="D169" s="5">
        <f ca="1">IF($A169="","",OFFSET(Nafnalisti!$A$3,MATCH('Einst staða'!$A169,Nafnalisti!$W$4:$W$430,0),2))</f>
        <v>194</v>
      </c>
      <c r="E169" s="6">
        <f ca="1">IF($A169="","",IF(OFFSET(Nafnalisti!$A$3,MATCH('Einst staða'!$A169,Nafnalisti!$W$4:$W$430,0),3)="","",OFFSET(Nafnalisti!$A$3,MATCH('Einst staða'!$A169,Nafnalisti!$W$4:$W$430,0),3)))</f>
        <v>68</v>
      </c>
      <c r="F169" s="6" t="str">
        <f ca="1">IF($A169="","",IF(OFFSET(Nafnalisti!$A$3,MATCH('Einst staða'!$A169,Nafnalisti!$W$4:$W$430,0),4)="","",OFFSET(Nafnalisti!$A$3,MATCH('Einst staða'!$A169,Nafnalisti!$W$4:$W$430,0),4)))</f>
        <v/>
      </c>
      <c r="G169" s="6">
        <f ca="1">IF($A169="","",IF(OFFSET(Nafnalisti!$A$3,MATCH('Einst staða'!$A169,Nafnalisti!$W$4:$W$430,0),5)="","",OFFSET(Nafnalisti!$A$3,MATCH('Einst staða'!$A169,Nafnalisti!$W$4:$W$430,0),5)))</f>
        <v>60</v>
      </c>
      <c r="H169" s="6">
        <f ca="1">IF($A169="","",IF(OFFSET(Nafnalisti!$A$3,MATCH('Einst staða'!$A169,Nafnalisti!$W$4:$W$430,0),6)="","",OFFSET(Nafnalisti!$A$3,MATCH('Einst staða'!$A169,Nafnalisti!$W$4:$W$430,0),6)))</f>
        <v>66</v>
      </c>
      <c r="I169" s="6" t="str">
        <f ca="1">IF($A169="","",IF(OFFSET(Nafnalisti!$A$3,MATCH('Einst staða'!$A169,Nafnalisti!$W$4:$W$430,0),7)="","",OFFSET(Nafnalisti!$A$3,MATCH('Einst staða'!$A169,Nafnalisti!$W$4:$W$430,0),7)))</f>
        <v/>
      </c>
      <c r="J169" s="6" t="str">
        <f ca="1">IF($A169="","",IF(OFFSET(Nafnalisti!$A$3,MATCH('Einst staða'!$A169,Nafnalisti!$W$4:$W$430,0),8)="","",OFFSET(Nafnalisti!$A$3,MATCH('Einst staða'!$A169,Nafnalisti!$W$4:$W$430,0),8)))</f>
        <v/>
      </c>
      <c r="K169" s="6" t="str">
        <f ca="1">IF($A169="","",IF(OFFSET(Nafnalisti!$A$3,MATCH('Einst staða'!$A169,Nafnalisti!$W$4:$W$430,0),9)="","",OFFSET(Nafnalisti!$A$3,MATCH('Einst staða'!$A169,Nafnalisti!$W$4:$W$430,0),9)))</f>
        <v/>
      </c>
      <c r="L169" s="6" t="str">
        <f ca="1">IF($A169="","",IF(OFFSET(Nafnalisti!$A$3,MATCH('Einst staða'!$A169,Nafnalisti!$W$4:$W$430,0),10)="","",OFFSET(Nafnalisti!$A$3,MATCH('Einst staða'!$A169,Nafnalisti!$W$4:$W$430,0),10)))</f>
        <v/>
      </c>
      <c r="O169" s="60"/>
      <c r="S169" s="60"/>
      <c r="T169" s="60"/>
      <c r="U169" s="60"/>
      <c r="Y169" s="60"/>
      <c r="Z169" s="60"/>
      <c r="AA169" s="60"/>
      <c r="AB169" s="60"/>
      <c r="AC169" s="60"/>
      <c r="AD169" s="60"/>
      <c r="AE169" s="60"/>
      <c r="AF169" s="60"/>
      <c r="AG169" s="60"/>
      <c r="AH169" s="60"/>
    </row>
    <row r="170" spans="1:34" ht="18" customHeight="1" x14ac:dyDescent="0.3">
      <c r="A170" s="4">
        <f>IF(COUNT($A$4:A169)+1&gt;Nafnalisti!$Z$4,"",A169+1)</f>
        <v>167</v>
      </c>
      <c r="B170" t="str">
        <f ca="1">IF($A170="","",OFFSET(Nafnalisti!$A$3,MATCH('Einst staða'!$A170,Nafnalisti!$W$4:$W$430,0),1))</f>
        <v>Sigurþór Charles Guðmundsson</v>
      </c>
      <c r="C170" s="64">
        <f ca="1">IF($A170="","",OFFSET(Nafnalisti!$A$3,MATCH('Einst staða'!$A170,Nafnalisti!$W$4:$W$430,0),0))</f>
        <v>27</v>
      </c>
      <c r="D170" s="5">
        <f ca="1">IF($A170="","",OFFSET(Nafnalisti!$A$3,MATCH('Einst staða'!$A170,Nafnalisti!$W$4:$W$430,0),2))</f>
        <v>195</v>
      </c>
      <c r="E170" s="6" t="str">
        <f ca="1">IF($A170="","",IF(OFFSET(Nafnalisti!$A$3,MATCH('Einst staða'!$A170,Nafnalisti!$W$4:$W$430,0),3)="","",OFFSET(Nafnalisti!$A$3,MATCH('Einst staða'!$A170,Nafnalisti!$W$4:$W$430,0),3)))</f>
        <v/>
      </c>
      <c r="F170" s="6">
        <f ca="1">IF($A170="","",IF(OFFSET(Nafnalisti!$A$3,MATCH('Einst staða'!$A170,Nafnalisti!$W$4:$W$430,0),4)="","",OFFSET(Nafnalisti!$A$3,MATCH('Einst staða'!$A170,Nafnalisti!$W$4:$W$430,0),4)))</f>
        <v>68</v>
      </c>
      <c r="G170" s="6">
        <f ca="1">IF($A170="","",IF(OFFSET(Nafnalisti!$A$3,MATCH('Einst staða'!$A170,Nafnalisti!$W$4:$W$430,0),5)="","",OFFSET(Nafnalisti!$A$3,MATCH('Einst staða'!$A170,Nafnalisti!$W$4:$W$430,0),5)))</f>
        <v>61</v>
      </c>
      <c r="H170" s="6">
        <f ca="1">IF($A170="","",IF(OFFSET(Nafnalisti!$A$3,MATCH('Einst staða'!$A170,Nafnalisti!$W$4:$W$430,0),6)="","",OFFSET(Nafnalisti!$A$3,MATCH('Einst staða'!$A170,Nafnalisti!$W$4:$W$430,0),6)))</f>
        <v>66</v>
      </c>
      <c r="I170" s="6" t="str">
        <f ca="1">IF($A170="","",IF(OFFSET(Nafnalisti!$A$3,MATCH('Einst staða'!$A170,Nafnalisti!$W$4:$W$430,0),7)="","",OFFSET(Nafnalisti!$A$3,MATCH('Einst staða'!$A170,Nafnalisti!$W$4:$W$430,0),7)))</f>
        <v/>
      </c>
      <c r="J170" s="6" t="str">
        <f ca="1">IF($A170="","",IF(OFFSET(Nafnalisti!$A$3,MATCH('Einst staða'!$A170,Nafnalisti!$W$4:$W$430,0),8)="","",OFFSET(Nafnalisti!$A$3,MATCH('Einst staða'!$A170,Nafnalisti!$W$4:$W$430,0),8)))</f>
        <v/>
      </c>
      <c r="K170" s="6" t="str">
        <f ca="1">IF($A170="","",IF(OFFSET(Nafnalisti!$A$3,MATCH('Einst staða'!$A170,Nafnalisti!$W$4:$W$430,0),9)="","",OFFSET(Nafnalisti!$A$3,MATCH('Einst staða'!$A170,Nafnalisti!$W$4:$W$430,0),9)))</f>
        <v/>
      </c>
      <c r="L170" s="6" t="str">
        <f ca="1">IF($A170="","",IF(OFFSET(Nafnalisti!$A$3,MATCH('Einst staða'!$A170,Nafnalisti!$W$4:$W$430,0),10)="","",OFFSET(Nafnalisti!$A$3,MATCH('Einst staða'!$A170,Nafnalisti!$W$4:$W$430,0),10)))</f>
        <v/>
      </c>
      <c r="O170" s="60"/>
      <c r="S170" s="60"/>
      <c r="T170" s="60"/>
      <c r="U170" s="60"/>
      <c r="Y170" s="60"/>
      <c r="Z170" s="60"/>
      <c r="AA170" s="60"/>
      <c r="AB170" s="60"/>
      <c r="AC170" s="60"/>
      <c r="AD170" s="60"/>
      <c r="AE170" s="60"/>
      <c r="AF170" s="60"/>
      <c r="AG170" s="60"/>
      <c r="AH170" s="60"/>
    </row>
    <row r="171" spans="1:34" ht="18" customHeight="1" x14ac:dyDescent="0.3">
      <c r="A171" s="4">
        <f>IF(COUNT($A$4:A170)+1&gt;Nafnalisti!$Z$4,"",A170+1)</f>
        <v>168</v>
      </c>
      <c r="B171" t="str">
        <f ca="1">IF($A171="","",OFFSET(Nafnalisti!$A$3,MATCH('Einst staða'!$A171,Nafnalisti!$W$4:$W$430,0),1))</f>
        <v>Halldór Jónasson</v>
      </c>
      <c r="C171" s="64">
        <f ca="1">IF($A171="","",OFFSET(Nafnalisti!$A$3,MATCH('Einst staða'!$A171,Nafnalisti!$W$4:$W$430,0),0))</f>
        <v>33</v>
      </c>
      <c r="D171" s="5">
        <f ca="1">IF($A171="","",OFFSET(Nafnalisti!$A$3,MATCH('Einst staða'!$A171,Nafnalisti!$W$4:$W$430,0),2))</f>
        <v>196</v>
      </c>
      <c r="E171" s="6">
        <f ca="1">IF($A171="","",IF(OFFSET(Nafnalisti!$A$3,MATCH('Einst staða'!$A171,Nafnalisti!$W$4:$W$430,0),3)="","",OFFSET(Nafnalisti!$A$3,MATCH('Einst staða'!$A171,Nafnalisti!$W$4:$W$430,0),3)))</f>
        <v>66</v>
      </c>
      <c r="F171" s="6" t="str">
        <f ca="1">IF($A171="","",IF(OFFSET(Nafnalisti!$A$3,MATCH('Einst staða'!$A171,Nafnalisti!$W$4:$W$430,0),4)="","",OFFSET(Nafnalisti!$A$3,MATCH('Einst staða'!$A171,Nafnalisti!$W$4:$W$430,0),4)))</f>
        <v/>
      </c>
      <c r="G171" s="6">
        <f ca="1">IF($A171="","",IF(OFFSET(Nafnalisti!$A$3,MATCH('Einst staða'!$A171,Nafnalisti!$W$4:$W$430,0),5)="","",OFFSET(Nafnalisti!$A$3,MATCH('Einst staða'!$A171,Nafnalisti!$W$4:$W$430,0),5)))</f>
        <v>68</v>
      </c>
      <c r="H171" s="6">
        <f ca="1">IF($A171="","",IF(OFFSET(Nafnalisti!$A$3,MATCH('Einst staða'!$A171,Nafnalisti!$W$4:$W$430,0),6)="","",OFFSET(Nafnalisti!$A$3,MATCH('Einst staða'!$A171,Nafnalisti!$W$4:$W$430,0),6)))</f>
        <v>62</v>
      </c>
      <c r="I171" s="6" t="str">
        <f ca="1">IF($A171="","",IF(OFFSET(Nafnalisti!$A$3,MATCH('Einst staða'!$A171,Nafnalisti!$W$4:$W$430,0),7)="","",OFFSET(Nafnalisti!$A$3,MATCH('Einst staða'!$A171,Nafnalisti!$W$4:$W$430,0),7)))</f>
        <v/>
      </c>
      <c r="J171" s="6" t="str">
        <f ca="1">IF($A171="","",IF(OFFSET(Nafnalisti!$A$3,MATCH('Einst staða'!$A171,Nafnalisti!$W$4:$W$430,0),8)="","",OFFSET(Nafnalisti!$A$3,MATCH('Einst staða'!$A171,Nafnalisti!$W$4:$W$430,0),8)))</f>
        <v/>
      </c>
      <c r="K171" s="6" t="str">
        <f ca="1">IF($A171="","",IF(OFFSET(Nafnalisti!$A$3,MATCH('Einst staða'!$A171,Nafnalisti!$W$4:$W$430,0),9)="","",OFFSET(Nafnalisti!$A$3,MATCH('Einst staða'!$A171,Nafnalisti!$W$4:$W$430,0),9)))</f>
        <v/>
      </c>
      <c r="L171" s="6" t="str">
        <f ca="1">IF($A171="","",IF(OFFSET(Nafnalisti!$A$3,MATCH('Einst staða'!$A171,Nafnalisti!$W$4:$W$430,0),10)="","",OFFSET(Nafnalisti!$A$3,MATCH('Einst staða'!$A171,Nafnalisti!$W$4:$W$430,0),10)))</f>
        <v/>
      </c>
      <c r="O171" s="60"/>
      <c r="S171" s="60"/>
      <c r="T171" s="60"/>
      <c r="U171" s="60"/>
      <c r="Y171" s="60"/>
      <c r="Z171" s="60"/>
      <c r="AA171" s="60"/>
      <c r="AB171" s="60"/>
      <c r="AC171" s="60"/>
      <c r="AD171" s="60"/>
      <c r="AE171" s="60"/>
      <c r="AF171" s="60"/>
      <c r="AG171" s="60"/>
      <c r="AH171" s="60"/>
    </row>
    <row r="172" spans="1:34" ht="18" customHeight="1" x14ac:dyDescent="0.3">
      <c r="A172" s="4">
        <f>IF(COUNT($A$4:A171)+1&gt;Nafnalisti!$Z$4,"",A171+1)</f>
        <v>169</v>
      </c>
      <c r="B172" t="str">
        <f ca="1">IF($A172="","",OFFSET(Nafnalisti!$A$3,MATCH('Einst staða'!$A172,Nafnalisti!$W$4:$W$430,0),1))</f>
        <v>Guðjón G. Ögmundsson</v>
      </c>
      <c r="C172" s="64">
        <f ca="1">IF($A172="","",OFFSET(Nafnalisti!$A$3,MATCH('Einst staða'!$A172,Nafnalisti!$W$4:$W$430,0),0))</f>
        <v>50</v>
      </c>
      <c r="D172" s="5">
        <f ca="1">IF($A172="","",OFFSET(Nafnalisti!$A$3,MATCH('Einst staða'!$A172,Nafnalisti!$W$4:$W$430,0),2))</f>
        <v>196</v>
      </c>
      <c r="E172" s="6">
        <f ca="1">IF($A172="","",IF(OFFSET(Nafnalisti!$A$3,MATCH('Einst staða'!$A172,Nafnalisti!$W$4:$W$430,0),3)="","",OFFSET(Nafnalisti!$A$3,MATCH('Einst staða'!$A172,Nafnalisti!$W$4:$W$430,0),3)))</f>
        <v>61</v>
      </c>
      <c r="F172" s="6">
        <f ca="1">IF($A172="","",IF(OFFSET(Nafnalisti!$A$3,MATCH('Einst staða'!$A172,Nafnalisti!$W$4:$W$430,0),4)="","",OFFSET(Nafnalisti!$A$3,MATCH('Einst staða'!$A172,Nafnalisti!$W$4:$W$430,0),4)))</f>
        <v>68</v>
      </c>
      <c r="G172" s="6">
        <f ca="1">IF($A172="","",IF(OFFSET(Nafnalisti!$A$3,MATCH('Einst staða'!$A172,Nafnalisti!$W$4:$W$430,0),5)="","",OFFSET(Nafnalisti!$A$3,MATCH('Einst staða'!$A172,Nafnalisti!$W$4:$W$430,0),5)))</f>
        <v>67</v>
      </c>
      <c r="H172" s="6" t="str">
        <f ca="1">IF($A172="","",IF(OFFSET(Nafnalisti!$A$3,MATCH('Einst staða'!$A172,Nafnalisti!$W$4:$W$430,0),6)="","",OFFSET(Nafnalisti!$A$3,MATCH('Einst staða'!$A172,Nafnalisti!$W$4:$W$430,0),6)))</f>
        <v/>
      </c>
      <c r="I172" s="6" t="str">
        <f ca="1">IF($A172="","",IF(OFFSET(Nafnalisti!$A$3,MATCH('Einst staða'!$A172,Nafnalisti!$W$4:$W$430,0),7)="","",OFFSET(Nafnalisti!$A$3,MATCH('Einst staða'!$A172,Nafnalisti!$W$4:$W$430,0),7)))</f>
        <v/>
      </c>
      <c r="J172" s="6" t="str">
        <f ca="1">IF($A172="","",IF(OFFSET(Nafnalisti!$A$3,MATCH('Einst staða'!$A172,Nafnalisti!$W$4:$W$430,0),8)="","",OFFSET(Nafnalisti!$A$3,MATCH('Einst staða'!$A172,Nafnalisti!$W$4:$W$430,0),8)))</f>
        <v/>
      </c>
      <c r="K172" s="6" t="str">
        <f ca="1">IF($A172="","",IF(OFFSET(Nafnalisti!$A$3,MATCH('Einst staða'!$A172,Nafnalisti!$W$4:$W$430,0),9)="","",OFFSET(Nafnalisti!$A$3,MATCH('Einst staða'!$A172,Nafnalisti!$W$4:$W$430,0),9)))</f>
        <v/>
      </c>
      <c r="L172" s="6" t="str">
        <f ca="1">IF($A172="","",IF(OFFSET(Nafnalisti!$A$3,MATCH('Einst staða'!$A172,Nafnalisti!$W$4:$W$430,0),10)="","",OFFSET(Nafnalisti!$A$3,MATCH('Einst staða'!$A172,Nafnalisti!$W$4:$W$430,0),10)))</f>
        <v/>
      </c>
      <c r="O172" s="60"/>
      <c r="S172" s="60"/>
      <c r="T172" s="60"/>
      <c r="U172" s="60"/>
      <c r="Y172" s="60"/>
      <c r="Z172" s="60"/>
      <c r="AA172" s="60"/>
      <c r="AB172" s="60"/>
      <c r="AC172" s="60"/>
      <c r="AD172" s="60"/>
      <c r="AE172" s="60"/>
      <c r="AF172" s="60"/>
      <c r="AG172" s="60"/>
      <c r="AH172" s="60"/>
    </row>
    <row r="173" spans="1:34" ht="18" customHeight="1" x14ac:dyDescent="0.3">
      <c r="A173" s="4">
        <f>IF(COUNT($A$4:A172)+1&gt;Nafnalisti!$Z$4,"",A172+1)</f>
        <v>170</v>
      </c>
      <c r="B173" t="str">
        <f ca="1">IF($A173="","",OFFSET(Nafnalisti!$A$3,MATCH('Einst staða'!$A173,Nafnalisti!$W$4:$W$430,0),1))</f>
        <v>Sigurður Ingvar Hannesson</v>
      </c>
      <c r="C173" s="64">
        <f ca="1">IF($A173="","",OFFSET(Nafnalisti!$A$3,MATCH('Einst staða'!$A173,Nafnalisti!$W$4:$W$430,0),0))</f>
        <v>19</v>
      </c>
      <c r="D173" s="5">
        <f ca="1">IF($A173="","",OFFSET(Nafnalisti!$A$3,MATCH('Einst staða'!$A173,Nafnalisti!$W$4:$W$430,0),2))</f>
        <v>196</v>
      </c>
      <c r="E173" s="6" t="str">
        <f ca="1">IF($A173="","",IF(OFFSET(Nafnalisti!$A$3,MATCH('Einst staða'!$A173,Nafnalisti!$W$4:$W$430,0),3)="","",OFFSET(Nafnalisti!$A$3,MATCH('Einst staða'!$A173,Nafnalisti!$W$4:$W$430,0),3)))</f>
        <v/>
      </c>
      <c r="F173" s="6">
        <f ca="1">IF($A173="","",IF(OFFSET(Nafnalisti!$A$3,MATCH('Einst staða'!$A173,Nafnalisti!$W$4:$W$430,0),4)="","",OFFSET(Nafnalisti!$A$3,MATCH('Einst staða'!$A173,Nafnalisti!$W$4:$W$430,0),4)))</f>
        <v>65</v>
      </c>
      <c r="G173" s="6">
        <f ca="1">IF($A173="","",IF(OFFSET(Nafnalisti!$A$3,MATCH('Einst staða'!$A173,Nafnalisti!$W$4:$W$430,0),5)="","",OFFSET(Nafnalisti!$A$3,MATCH('Einst staða'!$A173,Nafnalisti!$W$4:$W$430,0),5)))</f>
        <v>67</v>
      </c>
      <c r="H173" s="6">
        <f ca="1">IF($A173="","",IF(OFFSET(Nafnalisti!$A$3,MATCH('Einst staða'!$A173,Nafnalisti!$W$4:$W$430,0),6)="","",OFFSET(Nafnalisti!$A$3,MATCH('Einst staða'!$A173,Nafnalisti!$W$4:$W$430,0),6)))</f>
        <v>64</v>
      </c>
      <c r="I173" s="6" t="str">
        <f ca="1">IF($A173="","",IF(OFFSET(Nafnalisti!$A$3,MATCH('Einst staða'!$A173,Nafnalisti!$W$4:$W$430,0),7)="","",OFFSET(Nafnalisti!$A$3,MATCH('Einst staða'!$A173,Nafnalisti!$W$4:$W$430,0),7)))</f>
        <v/>
      </c>
      <c r="J173" s="6" t="str">
        <f ca="1">IF($A173="","",IF(OFFSET(Nafnalisti!$A$3,MATCH('Einst staða'!$A173,Nafnalisti!$W$4:$W$430,0),8)="","",OFFSET(Nafnalisti!$A$3,MATCH('Einst staða'!$A173,Nafnalisti!$W$4:$W$430,0),8)))</f>
        <v/>
      </c>
      <c r="K173" s="6" t="str">
        <f ca="1">IF($A173="","",IF(OFFSET(Nafnalisti!$A$3,MATCH('Einst staða'!$A173,Nafnalisti!$W$4:$W$430,0),9)="","",OFFSET(Nafnalisti!$A$3,MATCH('Einst staða'!$A173,Nafnalisti!$W$4:$W$430,0),9)))</f>
        <v/>
      </c>
      <c r="L173" s="6" t="str">
        <f ca="1">IF($A173="","",IF(OFFSET(Nafnalisti!$A$3,MATCH('Einst staða'!$A173,Nafnalisti!$W$4:$W$430,0),10)="","",OFFSET(Nafnalisti!$A$3,MATCH('Einst staða'!$A173,Nafnalisti!$W$4:$W$430,0),10)))</f>
        <v/>
      </c>
      <c r="O173" s="60"/>
      <c r="S173" s="60"/>
      <c r="T173" s="60"/>
      <c r="U173" s="60"/>
      <c r="Y173" s="60"/>
      <c r="Z173" s="60"/>
      <c r="AA173" s="60"/>
      <c r="AB173" s="60"/>
      <c r="AC173" s="60"/>
      <c r="AD173" s="60"/>
      <c r="AE173" s="60"/>
      <c r="AF173" s="60"/>
      <c r="AG173" s="60"/>
      <c r="AH173" s="60"/>
    </row>
    <row r="174" spans="1:34" ht="18" customHeight="1" x14ac:dyDescent="0.3">
      <c r="A174" s="4">
        <f>IF(COUNT($A$4:A173)+1&gt;Nafnalisti!$Z$4,"",A173+1)</f>
        <v>171</v>
      </c>
      <c r="B174" t="str">
        <f ca="1">IF($A174="","",OFFSET(Nafnalisti!$A$3,MATCH('Einst staða'!$A174,Nafnalisti!$W$4:$W$430,0),1))</f>
        <v>Guðjón Tómasson</v>
      </c>
      <c r="C174" s="64">
        <f ca="1">IF($A174="","",OFFSET(Nafnalisti!$A$3,MATCH('Einst staða'!$A174,Nafnalisti!$W$4:$W$430,0),0))</f>
        <v>18</v>
      </c>
      <c r="D174" s="5">
        <f ca="1">IF($A174="","",OFFSET(Nafnalisti!$A$3,MATCH('Einst staða'!$A174,Nafnalisti!$W$4:$W$430,0),2))</f>
        <v>197</v>
      </c>
      <c r="E174" s="6">
        <f ca="1">IF($A174="","",IF(OFFSET(Nafnalisti!$A$3,MATCH('Einst staða'!$A174,Nafnalisti!$W$4:$W$430,0),3)="","",OFFSET(Nafnalisti!$A$3,MATCH('Einst staða'!$A174,Nafnalisti!$W$4:$W$430,0),3)))</f>
        <v>66</v>
      </c>
      <c r="F174" s="6" t="str">
        <f ca="1">IF($A174="","",IF(OFFSET(Nafnalisti!$A$3,MATCH('Einst staða'!$A174,Nafnalisti!$W$4:$W$430,0),4)="","",OFFSET(Nafnalisti!$A$3,MATCH('Einst staða'!$A174,Nafnalisti!$W$4:$W$430,0),4)))</f>
        <v/>
      </c>
      <c r="G174" s="6">
        <f ca="1">IF($A174="","",IF(OFFSET(Nafnalisti!$A$3,MATCH('Einst staða'!$A174,Nafnalisti!$W$4:$W$430,0),5)="","",OFFSET(Nafnalisti!$A$3,MATCH('Einst staða'!$A174,Nafnalisti!$W$4:$W$430,0),5)))</f>
        <v>63</v>
      </c>
      <c r="H174" s="6">
        <f ca="1">IF($A174="","",IF(OFFSET(Nafnalisti!$A$3,MATCH('Einst staða'!$A174,Nafnalisti!$W$4:$W$430,0),6)="","",OFFSET(Nafnalisti!$A$3,MATCH('Einst staða'!$A174,Nafnalisti!$W$4:$W$430,0),6)))</f>
        <v>68</v>
      </c>
      <c r="I174" s="6" t="str">
        <f ca="1">IF($A174="","",IF(OFFSET(Nafnalisti!$A$3,MATCH('Einst staða'!$A174,Nafnalisti!$W$4:$W$430,0),7)="","",OFFSET(Nafnalisti!$A$3,MATCH('Einst staða'!$A174,Nafnalisti!$W$4:$W$430,0),7)))</f>
        <v/>
      </c>
      <c r="J174" s="6" t="str">
        <f ca="1">IF($A174="","",IF(OFFSET(Nafnalisti!$A$3,MATCH('Einst staða'!$A174,Nafnalisti!$W$4:$W$430,0),8)="","",OFFSET(Nafnalisti!$A$3,MATCH('Einst staða'!$A174,Nafnalisti!$W$4:$W$430,0),8)))</f>
        <v/>
      </c>
      <c r="K174" s="6" t="str">
        <f ca="1">IF($A174="","",IF(OFFSET(Nafnalisti!$A$3,MATCH('Einst staða'!$A174,Nafnalisti!$W$4:$W$430,0),9)="","",OFFSET(Nafnalisti!$A$3,MATCH('Einst staða'!$A174,Nafnalisti!$W$4:$W$430,0),9)))</f>
        <v/>
      </c>
      <c r="L174" s="6" t="str">
        <f ca="1">IF($A174="","",IF(OFFSET(Nafnalisti!$A$3,MATCH('Einst staða'!$A174,Nafnalisti!$W$4:$W$430,0),10)="","",OFFSET(Nafnalisti!$A$3,MATCH('Einst staða'!$A174,Nafnalisti!$W$4:$W$430,0),10)))</f>
        <v/>
      </c>
      <c r="O174" s="60"/>
      <c r="S174" s="60"/>
      <c r="T174" s="60"/>
      <c r="U174" s="60"/>
      <c r="Y174" s="60"/>
      <c r="Z174" s="60"/>
      <c r="AA174" s="60"/>
      <c r="AB174" s="60"/>
      <c r="AC174" s="60"/>
      <c r="AD174" s="60"/>
      <c r="AE174" s="60"/>
      <c r="AF174" s="60"/>
      <c r="AG174" s="60"/>
      <c r="AH174" s="60"/>
    </row>
    <row r="175" spans="1:34" ht="18" customHeight="1" x14ac:dyDescent="0.3">
      <c r="A175" s="4">
        <f>IF(COUNT($A$4:A174)+1&gt;Nafnalisti!$Z$4,"",A174+1)</f>
        <v>172</v>
      </c>
      <c r="B175" t="str">
        <f ca="1">IF($A175="","",OFFSET(Nafnalisti!$A$3,MATCH('Einst staða'!$A175,Nafnalisti!$W$4:$W$430,0),1))</f>
        <v>Gunnar Ólafsson</v>
      </c>
      <c r="C175" s="64">
        <f ca="1">IF($A175="","",OFFSET(Nafnalisti!$A$3,MATCH('Einst staða'!$A175,Nafnalisti!$W$4:$W$430,0),0))</f>
        <v>47</v>
      </c>
      <c r="D175" s="5">
        <f ca="1">IF($A175="","",OFFSET(Nafnalisti!$A$3,MATCH('Einst staða'!$A175,Nafnalisti!$W$4:$W$430,0),2))</f>
        <v>197</v>
      </c>
      <c r="E175" s="6">
        <f ca="1">IF($A175="","",IF(OFFSET(Nafnalisti!$A$3,MATCH('Einst staða'!$A175,Nafnalisti!$W$4:$W$430,0),3)="","",OFFSET(Nafnalisti!$A$3,MATCH('Einst staða'!$A175,Nafnalisti!$W$4:$W$430,0),3)))</f>
        <v>64</v>
      </c>
      <c r="F175" s="6">
        <f ca="1">IF($A175="","",IF(OFFSET(Nafnalisti!$A$3,MATCH('Einst staða'!$A175,Nafnalisti!$W$4:$W$430,0),4)="","",OFFSET(Nafnalisti!$A$3,MATCH('Einst staða'!$A175,Nafnalisti!$W$4:$W$430,0),4)))</f>
        <v>67</v>
      </c>
      <c r="G175" s="6" t="str">
        <f ca="1">IF($A175="","",IF(OFFSET(Nafnalisti!$A$3,MATCH('Einst staða'!$A175,Nafnalisti!$W$4:$W$430,0),5)="","",OFFSET(Nafnalisti!$A$3,MATCH('Einst staða'!$A175,Nafnalisti!$W$4:$W$430,0),5)))</f>
        <v/>
      </c>
      <c r="H175" s="6">
        <f ca="1">IF($A175="","",IF(OFFSET(Nafnalisti!$A$3,MATCH('Einst staða'!$A175,Nafnalisti!$W$4:$W$430,0),6)="","",OFFSET(Nafnalisti!$A$3,MATCH('Einst staða'!$A175,Nafnalisti!$W$4:$W$430,0),6)))</f>
        <v>66</v>
      </c>
      <c r="I175" s="6" t="str">
        <f ca="1">IF($A175="","",IF(OFFSET(Nafnalisti!$A$3,MATCH('Einst staða'!$A175,Nafnalisti!$W$4:$W$430,0),7)="","",OFFSET(Nafnalisti!$A$3,MATCH('Einst staða'!$A175,Nafnalisti!$W$4:$W$430,0),7)))</f>
        <v/>
      </c>
      <c r="J175" s="6" t="str">
        <f ca="1">IF($A175="","",IF(OFFSET(Nafnalisti!$A$3,MATCH('Einst staða'!$A175,Nafnalisti!$W$4:$W$430,0),8)="","",OFFSET(Nafnalisti!$A$3,MATCH('Einst staða'!$A175,Nafnalisti!$W$4:$W$430,0),8)))</f>
        <v/>
      </c>
      <c r="K175" s="6" t="str">
        <f ca="1">IF($A175="","",IF(OFFSET(Nafnalisti!$A$3,MATCH('Einst staða'!$A175,Nafnalisti!$W$4:$W$430,0),9)="","",OFFSET(Nafnalisti!$A$3,MATCH('Einst staða'!$A175,Nafnalisti!$W$4:$W$430,0),9)))</f>
        <v/>
      </c>
      <c r="L175" s="6" t="str">
        <f ca="1">IF($A175="","",IF(OFFSET(Nafnalisti!$A$3,MATCH('Einst staða'!$A175,Nafnalisti!$W$4:$W$430,0),10)="","",OFFSET(Nafnalisti!$A$3,MATCH('Einst staða'!$A175,Nafnalisti!$W$4:$W$430,0),10)))</f>
        <v/>
      </c>
      <c r="O175" s="60"/>
      <c r="S175" s="60"/>
      <c r="T175" s="60"/>
      <c r="U175" s="60"/>
      <c r="Y175" s="60"/>
      <c r="Z175" s="60"/>
      <c r="AA175" s="60"/>
      <c r="AB175" s="60"/>
      <c r="AC175" s="60"/>
      <c r="AD175" s="60"/>
      <c r="AE175" s="60"/>
      <c r="AF175" s="60"/>
      <c r="AG175" s="60"/>
      <c r="AH175" s="60"/>
    </row>
    <row r="176" spans="1:34" ht="18" customHeight="1" x14ac:dyDescent="0.3">
      <c r="A176" s="4">
        <f>IF(COUNT($A$4:A175)+1&gt;Nafnalisti!$Z$4,"",A175+1)</f>
        <v>173</v>
      </c>
      <c r="B176" t="str">
        <f ca="1">IF($A176="","",OFFSET(Nafnalisti!$A$3,MATCH('Einst staða'!$A176,Nafnalisti!$W$4:$W$430,0),1))</f>
        <v>Sigurður Kristinn Erlingsson</v>
      </c>
      <c r="C176" s="64">
        <f ca="1">IF($A176="","",OFFSET(Nafnalisti!$A$3,MATCH('Einst staða'!$A176,Nafnalisti!$W$4:$W$430,0),0))</f>
        <v>19</v>
      </c>
      <c r="D176" s="5">
        <f ca="1">IF($A176="","",OFFSET(Nafnalisti!$A$3,MATCH('Einst staða'!$A176,Nafnalisti!$W$4:$W$430,0),2))</f>
        <v>204</v>
      </c>
      <c r="E176" s="6">
        <f ca="1">IF($A176="","",IF(OFFSET(Nafnalisti!$A$3,MATCH('Einst staða'!$A176,Nafnalisti!$W$4:$W$430,0),3)="","",OFFSET(Nafnalisti!$A$3,MATCH('Einst staða'!$A176,Nafnalisti!$W$4:$W$430,0),3)))</f>
        <v>71</v>
      </c>
      <c r="F176" s="6">
        <f ca="1">IF($A176="","",IF(OFFSET(Nafnalisti!$A$3,MATCH('Einst staða'!$A176,Nafnalisti!$W$4:$W$430,0),4)="","",OFFSET(Nafnalisti!$A$3,MATCH('Einst staða'!$A176,Nafnalisti!$W$4:$W$430,0),4)))</f>
        <v>66</v>
      </c>
      <c r="G176" s="6">
        <f ca="1">IF($A176="","",IF(OFFSET(Nafnalisti!$A$3,MATCH('Einst staða'!$A176,Nafnalisti!$W$4:$W$430,0),5)="","",OFFSET(Nafnalisti!$A$3,MATCH('Einst staða'!$A176,Nafnalisti!$W$4:$W$430,0),5)))</f>
        <v>67</v>
      </c>
      <c r="H176" s="6" t="str">
        <f ca="1">IF($A176="","",IF(OFFSET(Nafnalisti!$A$3,MATCH('Einst staða'!$A176,Nafnalisti!$W$4:$W$430,0),6)="","",OFFSET(Nafnalisti!$A$3,MATCH('Einst staða'!$A176,Nafnalisti!$W$4:$W$430,0),6)))</f>
        <v/>
      </c>
      <c r="I176" s="6" t="str">
        <f ca="1">IF($A176="","",IF(OFFSET(Nafnalisti!$A$3,MATCH('Einst staða'!$A176,Nafnalisti!$W$4:$W$430,0),7)="","",OFFSET(Nafnalisti!$A$3,MATCH('Einst staða'!$A176,Nafnalisti!$W$4:$W$430,0),7)))</f>
        <v/>
      </c>
      <c r="J176" s="6" t="str">
        <f ca="1">IF($A176="","",IF(OFFSET(Nafnalisti!$A$3,MATCH('Einst staða'!$A176,Nafnalisti!$W$4:$W$430,0),8)="","",OFFSET(Nafnalisti!$A$3,MATCH('Einst staða'!$A176,Nafnalisti!$W$4:$W$430,0),8)))</f>
        <v/>
      </c>
      <c r="K176" s="6" t="str">
        <f ca="1">IF($A176="","",IF(OFFSET(Nafnalisti!$A$3,MATCH('Einst staða'!$A176,Nafnalisti!$W$4:$W$430,0),9)="","",OFFSET(Nafnalisti!$A$3,MATCH('Einst staða'!$A176,Nafnalisti!$W$4:$W$430,0),9)))</f>
        <v/>
      </c>
      <c r="L176" s="6" t="str">
        <f ca="1">IF($A176="","",IF(OFFSET(Nafnalisti!$A$3,MATCH('Einst staða'!$A176,Nafnalisti!$W$4:$W$430,0),10)="","",OFFSET(Nafnalisti!$A$3,MATCH('Einst staða'!$A176,Nafnalisti!$W$4:$W$430,0),10)))</f>
        <v/>
      </c>
      <c r="O176" s="60"/>
      <c r="S176" s="60"/>
      <c r="T176" s="60"/>
      <c r="U176" s="60"/>
      <c r="Y176" s="60"/>
      <c r="Z176" s="60"/>
      <c r="AA176" s="60"/>
      <c r="AB176" s="60"/>
      <c r="AC176" s="60"/>
      <c r="AD176" s="60"/>
      <c r="AE176" s="60"/>
      <c r="AF176" s="60"/>
      <c r="AG176" s="60"/>
      <c r="AH176" s="60"/>
    </row>
    <row r="177" spans="1:34" ht="18" customHeight="1" x14ac:dyDescent="0.3">
      <c r="A177" s="4">
        <f>IF(COUNT($A$4:A176)+1&gt;Nafnalisti!$Z$4,"",A176+1)</f>
        <v>174</v>
      </c>
      <c r="B177" t="str">
        <f ca="1">IF($A177="","",OFFSET(Nafnalisti!$A$3,MATCH('Einst staða'!$A177,Nafnalisti!$W$4:$W$430,0),1))</f>
        <v>Guðmundur Arason</v>
      </c>
      <c r="C177" s="64">
        <f ca="1">IF($A177="","",OFFSET(Nafnalisti!$A$3,MATCH('Einst staða'!$A177,Nafnalisti!$W$4:$W$430,0),0))</f>
        <v>30</v>
      </c>
      <c r="D177" s="5">
        <f ca="1">IF($A177="","",OFFSET(Nafnalisti!$A$3,MATCH('Einst staða'!$A177,Nafnalisti!$W$4:$W$430,0),2))</f>
        <v>119</v>
      </c>
      <c r="E177" s="6">
        <f ca="1">IF($A177="","",IF(OFFSET(Nafnalisti!$A$3,MATCH('Einst staða'!$A177,Nafnalisti!$W$4:$W$430,0),3)="","",OFFSET(Nafnalisti!$A$3,MATCH('Einst staða'!$A177,Nafnalisti!$W$4:$W$430,0),3)))</f>
        <v>57</v>
      </c>
      <c r="F177" s="6">
        <f ca="1">IF($A177="","",IF(OFFSET(Nafnalisti!$A$3,MATCH('Einst staða'!$A177,Nafnalisti!$W$4:$W$430,0),4)="","",OFFSET(Nafnalisti!$A$3,MATCH('Einst staða'!$A177,Nafnalisti!$W$4:$W$430,0),4)))</f>
        <v>62</v>
      </c>
      <c r="G177" s="6" t="str">
        <f ca="1">IF($A177="","",IF(OFFSET(Nafnalisti!$A$3,MATCH('Einst staða'!$A177,Nafnalisti!$W$4:$W$430,0),5)="","",OFFSET(Nafnalisti!$A$3,MATCH('Einst staða'!$A177,Nafnalisti!$W$4:$W$430,0),5)))</f>
        <v/>
      </c>
      <c r="H177" s="6" t="str">
        <f ca="1">IF($A177="","",IF(OFFSET(Nafnalisti!$A$3,MATCH('Einst staða'!$A177,Nafnalisti!$W$4:$W$430,0),6)="","",OFFSET(Nafnalisti!$A$3,MATCH('Einst staða'!$A177,Nafnalisti!$W$4:$W$430,0),6)))</f>
        <v/>
      </c>
      <c r="I177" s="6" t="str">
        <f ca="1">IF($A177="","",IF(OFFSET(Nafnalisti!$A$3,MATCH('Einst staða'!$A177,Nafnalisti!$W$4:$W$430,0),7)="","",OFFSET(Nafnalisti!$A$3,MATCH('Einst staða'!$A177,Nafnalisti!$W$4:$W$430,0),7)))</f>
        <v/>
      </c>
      <c r="J177" s="6" t="str">
        <f ca="1">IF($A177="","",IF(OFFSET(Nafnalisti!$A$3,MATCH('Einst staða'!$A177,Nafnalisti!$W$4:$W$430,0),8)="","",OFFSET(Nafnalisti!$A$3,MATCH('Einst staða'!$A177,Nafnalisti!$W$4:$W$430,0),8)))</f>
        <v/>
      </c>
      <c r="K177" s="6" t="str">
        <f ca="1">IF($A177="","",IF(OFFSET(Nafnalisti!$A$3,MATCH('Einst staða'!$A177,Nafnalisti!$W$4:$W$430,0),9)="","",OFFSET(Nafnalisti!$A$3,MATCH('Einst staða'!$A177,Nafnalisti!$W$4:$W$430,0),9)))</f>
        <v/>
      </c>
      <c r="L177" s="6" t="str">
        <f ca="1">IF($A177="","",IF(OFFSET(Nafnalisti!$A$3,MATCH('Einst staða'!$A177,Nafnalisti!$W$4:$W$430,0),10)="","",OFFSET(Nafnalisti!$A$3,MATCH('Einst staða'!$A177,Nafnalisti!$W$4:$W$430,0),10)))</f>
        <v/>
      </c>
      <c r="O177" s="60"/>
      <c r="S177" s="60"/>
      <c r="T177" s="60"/>
      <c r="U177" s="60"/>
      <c r="Y177" s="60"/>
      <c r="Z177" s="60"/>
      <c r="AA177" s="60"/>
      <c r="AB177" s="60"/>
      <c r="AC177" s="60"/>
      <c r="AD177" s="60"/>
      <c r="AE177" s="60"/>
      <c r="AF177" s="60"/>
      <c r="AG177" s="60"/>
      <c r="AH177" s="60"/>
    </row>
    <row r="178" spans="1:34" ht="18" customHeight="1" x14ac:dyDescent="0.3">
      <c r="A178" s="4">
        <f>IF(COUNT($A$4:A177)+1&gt;Nafnalisti!$Z$4,"",A177+1)</f>
        <v>175</v>
      </c>
      <c r="B178" t="str">
        <f ca="1">IF($A178="","",OFFSET(Nafnalisti!$A$3,MATCH('Einst staða'!$A178,Nafnalisti!$W$4:$W$430,0),1))</f>
        <v>Örn Baldursson</v>
      </c>
      <c r="C178" s="64">
        <f ca="1">IF($A178="","",OFFSET(Nafnalisti!$A$3,MATCH('Einst staða'!$A178,Nafnalisti!$W$4:$W$430,0),0))</f>
        <v>2</v>
      </c>
      <c r="D178" s="5">
        <f ca="1">IF($A178="","",OFFSET(Nafnalisti!$A$3,MATCH('Einst staða'!$A178,Nafnalisti!$W$4:$W$430,0),2))</f>
        <v>121</v>
      </c>
      <c r="E178" s="6">
        <f ca="1">IF($A178="","",IF(OFFSET(Nafnalisti!$A$3,MATCH('Einst staða'!$A178,Nafnalisti!$W$4:$W$430,0),3)="","",OFFSET(Nafnalisti!$A$3,MATCH('Einst staða'!$A178,Nafnalisti!$W$4:$W$430,0),3)))</f>
        <v>59</v>
      </c>
      <c r="F178" s="6">
        <f ca="1">IF($A178="","",IF(OFFSET(Nafnalisti!$A$3,MATCH('Einst staða'!$A178,Nafnalisti!$W$4:$W$430,0),4)="","",OFFSET(Nafnalisti!$A$3,MATCH('Einst staða'!$A178,Nafnalisti!$W$4:$W$430,0),4)))</f>
        <v>62</v>
      </c>
      <c r="G178" s="6" t="str">
        <f ca="1">IF($A178="","",IF(OFFSET(Nafnalisti!$A$3,MATCH('Einst staða'!$A178,Nafnalisti!$W$4:$W$430,0),5)="","",OFFSET(Nafnalisti!$A$3,MATCH('Einst staða'!$A178,Nafnalisti!$W$4:$W$430,0),5)))</f>
        <v/>
      </c>
      <c r="H178" s="6" t="str">
        <f ca="1">IF($A178="","",IF(OFFSET(Nafnalisti!$A$3,MATCH('Einst staða'!$A178,Nafnalisti!$W$4:$W$430,0),6)="","",OFFSET(Nafnalisti!$A$3,MATCH('Einst staða'!$A178,Nafnalisti!$W$4:$W$430,0),6)))</f>
        <v/>
      </c>
      <c r="I178" s="6" t="str">
        <f ca="1">IF($A178="","",IF(OFFSET(Nafnalisti!$A$3,MATCH('Einst staða'!$A178,Nafnalisti!$W$4:$W$430,0),7)="","",OFFSET(Nafnalisti!$A$3,MATCH('Einst staða'!$A178,Nafnalisti!$W$4:$W$430,0),7)))</f>
        <v/>
      </c>
      <c r="J178" s="6" t="str">
        <f ca="1">IF($A178="","",IF(OFFSET(Nafnalisti!$A$3,MATCH('Einst staða'!$A178,Nafnalisti!$W$4:$W$430,0),8)="","",OFFSET(Nafnalisti!$A$3,MATCH('Einst staða'!$A178,Nafnalisti!$W$4:$W$430,0),8)))</f>
        <v/>
      </c>
      <c r="K178" s="6" t="str">
        <f ca="1">IF($A178="","",IF(OFFSET(Nafnalisti!$A$3,MATCH('Einst staða'!$A178,Nafnalisti!$W$4:$W$430,0),9)="","",OFFSET(Nafnalisti!$A$3,MATCH('Einst staða'!$A178,Nafnalisti!$W$4:$W$430,0),9)))</f>
        <v/>
      </c>
      <c r="L178" s="6" t="str">
        <f ca="1">IF($A178="","",IF(OFFSET(Nafnalisti!$A$3,MATCH('Einst staða'!$A178,Nafnalisti!$W$4:$W$430,0),10)="","",OFFSET(Nafnalisti!$A$3,MATCH('Einst staða'!$A178,Nafnalisti!$W$4:$W$430,0),10)))</f>
        <v/>
      </c>
      <c r="O178" s="60"/>
      <c r="S178" s="60"/>
      <c r="T178" s="60"/>
      <c r="U178" s="60"/>
      <c r="Y178" s="60"/>
      <c r="Z178" s="60"/>
      <c r="AA178" s="60"/>
      <c r="AB178" s="60"/>
      <c r="AC178" s="60"/>
      <c r="AD178" s="60"/>
      <c r="AE178" s="60"/>
      <c r="AF178" s="60"/>
      <c r="AG178" s="60"/>
      <c r="AH178" s="60"/>
    </row>
    <row r="179" spans="1:34" ht="18" customHeight="1" x14ac:dyDescent="0.3">
      <c r="A179" s="4">
        <f>IF(COUNT($A$4:A178)+1&gt;Nafnalisti!$Z$4,"",A178+1)</f>
        <v>176</v>
      </c>
      <c r="B179" t="str">
        <f ca="1">IF($A179="","",OFFSET(Nafnalisti!$A$3,MATCH('Einst staða'!$A179,Nafnalisti!$W$4:$W$430,0),1))</f>
        <v>Guðmundur Þorri Jóhannesson</v>
      </c>
      <c r="C179" s="64">
        <f ca="1">IF($A179="","",OFFSET(Nafnalisti!$A$3,MATCH('Einst staða'!$A179,Nafnalisti!$W$4:$W$430,0),0))</f>
        <v>13</v>
      </c>
      <c r="D179" s="5">
        <f ca="1">IF($A179="","",OFFSET(Nafnalisti!$A$3,MATCH('Einst staða'!$A179,Nafnalisti!$W$4:$W$430,0),2))</f>
        <v>122</v>
      </c>
      <c r="E179" s="6">
        <f ca="1">IF($A179="","",IF(OFFSET(Nafnalisti!$A$3,MATCH('Einst staða'!$A179,Nafnalisti!$W$4:$W$430,0),3)="","",OFFSET(Nafnalisti!$A$3,MATCH('Einst staða'!$A179,Nafnalisti!$W$4:$W$430,0),3)))</f>
        <v>64</v>
      </c>
      <c r="F179" s="6" t="str">
        <f ca="1">IF($A179="","",IF(OFFSET(Nafnalisti!$A$3,MATCH('Einst staða'!$A179,Nafnalisti!$W$4:$W$430,0),4)="","",OFFSET(Nafnalisti!$A$3,MATCH('Einst staða'!$A179,Nafnalisti!$W$4:$W$430,0),4)))</f>
        <v/>
      </c>
      <c r="G179" s="6">
        <f ca="1">IF($A179="","",IF(OFFSET(Nafnalisti!$A$3,MATCH('Einst staða'!$A179,Nafnalisti!$W$4:$W$430,0),5)="","",OFFSET(Nafnalisti!$A$3,MATCH('Einst staða'!$A179,Nafnalisti!$W$4:$W$430,0),5)))</f>
        <v>58</v>
      </c>
      <c r="H179" s="6" t="str">
        <f ca="1">IF($A179="","",IF(OFFSET(Nafnalisti!$A$3,MATCH('Einst staða'!$A179,Nafnalisti!$W$4:$W$430,0),6)="","",OFFSET(Nafnalisti!$A$3,MATCH('Einst staða'!$A179,Nafnalisti!$W$4:$W$430,0),6)))</f>
        <v/>
      </c>
      <c r="I179" s="6" t="str">
        <f ca="1">IF($A179="","",IF(OFFSET(Nafnalisti!$A$3,MATCH('Einst staða'!$A179,Nafnalisti!$W$4:$W$430,0),7)="","",OFFSET(Nafnalisti!$A$3,MATCH('Einst staða'!$A179,Nafnalisti!$W$4:$W$430,0),7)))</f>
        <v/>
      </c>
      <c r="J179" s="6" t="str">
        <f ca="1">IF($A179="","",IF(OFFSET(Nafnalisti!$A$3,MATCH('Einst staða'!$A179,Nafnalisti!$W$4:$W$430,0),8)="","",OFFSET(Nafnalisti!$A$3,MATCH('Einst staða'!$A179,Nafnalisti!$W$4:$W$430,0),8)))</f>
        <v/>
      </c>
      <c r="K179" s="6" t="str">
        <f ca="1">IF($A179="","",IF(OFFSET(Nafnalisti!$A$3,MATCH('Einst staða'!$A179,Nafnalisti!$W$4:$W$430,0),9)="","",OFFSET(Nafnalisti!$A$3,MATCH('Einst staða'!$A179,Nafnalisti!$W$4:$W$430,0),9)))</f>
        <v/>
      </c>
      <c r="L179" s="6" t="str">
        <f ca="1">IF($A179="","",IF(OFFSET(Nafnalisti!$A$3,MATCH('Einst staða'!$A179,Nafnalisti!$W$4:$W$430,0),10)="","",OFFSET(Nafnalisti!$A$3,MATCH('Einst staða'!$A179,Nafnalisti!$W$4:$W$430,0),10)))</f>
        <v/>
      </c>
      <c r="O179" s="60"/>
      <c r="S179" s="60"/>
      <c r="T179" s="60"/>
      <c r="U179" s="60"/>
      <c r="Y179" s="60"/>
      <c r="Z179" s="60"/>
      <c r="AA179" s="60"/>
      <c r="AB179" s="60"/>
      <c r="AC179" s="60"/>
      <c r="AD179" s="60"/>
      <c r="AE179" s="60"/>
      <c r="AF179" s="60"/>
      <c r="AG179" s="60"/>
      <c r="AH179" s="60"/>
    </row>
    <row r="180" spans="1:34" ht="18" customHeight="1" x14ac:dyDescent="0.3">
      <c r="A180" s="4">
        <f>IF(COUNT($A$4:A179)+1&gt;Nafnalisti!$Z$4,"",A179+1)</f>
        <v>177</v>
      </c>
      <c r="B180" t="str">
        <f ca="1">IF($A180="","",OFFSET(Nafnalisti!$A$3,MATCH('Einst staða'!$A180,Nafnalisti!$W$4:$W$430,0),1))</f>
        <v>Steindór Björnsson</v>
      </c>
      <c r="C180" s="64">
        <f ca="1">IF($A180="","",OFFSET(Nafnalisti!$A$3,MATCH('Einst staða'!$A180,Nafnalisti!$W$4:$W$430,0),0))</f>
        <v>27</v>
      </c>
      <c r="D180" s="5">
        <f ca="1">IF($A180="","",OFFSET(Nafnalisti!$A$3,MATCH('Einst staða'!$A180,Nafnalisti!$W$4:$W$430,0),2))</f>
        <v>123</v>
      </c>
      <c r="E180" s="6">
        <f ca="1">IF($A180="","",IF(OFFSET(Nafnalisti!$A$3,MATCH('Einst staða'!$A180,Nafnalisti!$W$4:$W$430,0),3)="","",OFFSET(Nafnalisti!$A$3,MATCH('Einst staða'!$A180,Nafnalisti!$W$4:$W$430,0),3)))</f>
        <v>58</v>
      </c>
      <c r="F180" s="6">
        <f ca="1">IF($A180="","",IF(OFFSET(Nafnalisti!$A$3,MATCH('Einst staða'!$A180,Nafnalisti!$W$4:$W$430,0),4)="","",OFFSET(Nafnalisti!$A$3,MATCH('Einst staða'!$A180,Nafnalisti!$W$4:$W$430,0),4)))</f>
        <v>65</v>
      </c>
      <c r="G180" s="6" t="str">
        <f ca="1">IF($A180="","",IF(OFFSET(Nafnalisti!$A$3,MATCH('Einst staða'!$A180,Nafnalisti!$W$4:$W$430,0),5)="","",OFFSET(Nafnalisti!$A$3,MATCH('Einst staða'!$A180,Nafnalisti!$W$4:$W$430,0),5)))</f>
        <v/>
      </c>
      <c r="H180" s="6" t="str">
        <f ca="1">IF($A180="","",IF(OFFSET(Nafnalisti!$A$3,MATCH('Einst staða'!$A180,Nafnalisti!$W$4:$W$430,0),6)="","",OFFSET(Nafnalisti!$A$3,MATCH('Einst staða'!$A180,Nafnalisti!$W$4:$W$430,0),6)))</f>
        <v/>
      </c>
      <c r="I180" s="6" t="str">
        <f ca="1">IF($A180="","",IF(OFFSET(Nafnalisti!$A$3,MATCH('Einst staða'!$A180,Nafnalisti!$W$4:$W$430,0),7)="","",OFFSET(Nafnalisti!$A$3,MATCH('Einst staða'!$A180,Nafnalisti!$W$4:$W$430,0),7)))</f>
        <v/>
      </c>
      <c r="J180" s="6" t="str">
        <f ca="1">IF($A180="","",IF(OFFSET(Nafnalisti!$A$3,MATCH('Einst staða'!$A180,Nafnalisti!$W$4:$W$430,0),8)="","",OFFSET(Nafnalisti!$A$3,MATCH('Einst staða'!$A180,Nafnalisti!$W$4:$W$430,0),8)))</f>
        <v/>
      </c>
      <c r="K180" s="6" t="str">
        <f ca="1">IF($A180="","",IF(OFFSET(Nafnalisti!$A$3,MATCH('Einst staða'!$A180,Nafnalisti!$W$4:$W$430,0),9)="","",OFFSET(Nafnalisti!$A$3,MATCH('Einst staða'!$A180,Nafnalisti!$W$4:$W$430,0),9)))</f>
        <v/>
      </c>
      <c r="L180" s="6" t="str">
        <f ca="1">IF($A180="","",IF(OFFSET(Nafnalisti!$A$3,MATCH('Einst staða'!$A180,Nafnalisti!$W$4:$W$430,0),10)="","",OFFSET(Nafnalisti!$A$3,MATCH('Einst staða'!$A180,Nafnalisti!$W$4:$W$430,0),10)))</f>
        <v/>
      </c>
      <c r="O180" s="60"/>
      <c r="S180" s="60"/>
      <c r="T180" s="60"/>
      <c r="U180" s="60"/>
      <c r="Y180" s="60"/>
      <c r="Z180" s="60"/>
      <c r="AA180" s="60"/>
      <c r="AB180" s="60"/>
      <c r="AC180" s="60"/>
      <c r="AD180" s="60"/>
      <c r="AE180" s="60"/>
      <c r="AF180" s="60"/>
      <c r="AG180" s="60"/>
      <c r="AH180" s="60"/>
    </row>
    <row r="181" spans="1:34" ht="18" customHeight="1" x14ac:dyDescent="0.3">
      <c r="A181" s="4">
        <f>IF(COUNT($A$4:A180)+1&gt;Nafnalisti!$Z$4,"",A180+1)</f>
        <v>178</v>
      </c>
      <c r="B181" t="str">
        <f ca="1">IF($A181="","",OFFSET(Nafnalisti!$A$3,MATCH('Einst staða'!$A181,Nafnalisti!$W$4:$W$430,0),1))</f>
        <v>Sigurður Óli Jensson</v>
      </c>
      <c r="C181" s="64">
        <f ca="1">IF($A181="","",OFFSET(Nafnalisti!$A$3,MATCH('Einst staða'!$A181,Nafnalisti!$W$4:$W$430,0),0))</f>
        <v>41</v>
      </c>
      <c r="D181" s="5">
        <f ca="1">IF($A181="","",OFFSET(Nafnalisti!$A$3,MATCH('Einst staða'!$A181,Nafnalisti!$W$4:$W$430,0),2))</f>
        <v>124</v>
      </c>
      <c r="E181" s="6" t="str">
        <f ca="1">IF($A181="","",IF(OFFSET(Nafnalisti!$A$3,MATCH('Einst staða'!$A181,Nafnalisti!$W$4:$W$430,0),3)="","",OFFSET(Nafnalisti!$A$3,MATCH('Einst staða'!$A181,Nafnalisti!$W$4:$W$430,0),3)))</f>
        <v/>
      </c>
      <c r="F181" s="6">
        <f ca="1">IF($A181="","",IF(OFFSET(Nafnalisti!$A$3,MATCH('Einst staða'!$A181,Nafnalisti!$W$4:$W$430,0),4)="","",OFFSET(Nafnalisti!$A$3,MATCH('Einst staða'!$A181,Nafnalisti!$W$4:$W$430,0),4)))</f>
        <v>63</v>
      </c>
      <c r="G181" s="6" t="str">
        <f ca="1">IF($A181="","",IF(OFFSET(Nafnalisti!$A$3,MATCH('Einst staða'!$A181,Nafnalisti!$W$4:$W$430,0),5)="","",OFFSET(Nafnalisti!$A$3,MATCH('Einst staða'!$A181,Nafnalisti!$W$4:$W$430,0),5)))</f>
        <v/>
      </c>
      <c r="H181" s="6">
        <f ca="1">IF($A181="","",IF(OFFSET(Nafnalisti!$A$3,MATCH('Einst staða'!$A181,Nafnalisti!$W$4:$W$430,0),6)="","",OFFSET(Nafnalisti!$A$3,MATCH('Einst staða'!$A181,Nafnalisti!$W$4:$W$430,0),6)))</f>
        <v>61</v>
      </c>
      <c r="I181" s="6" t="str">
        <f ca="1">IF($A181="","",IF(OFFSET(Nafnalisti!$A$3,MATCH('Einst staða'!$A181,Nafnalisti!$W$4:$W$430,0),7)="","",OFFSET(Nafnalisti!$A$3,MATCH('Einst staða'!$A181,Nafnalisti!$W$4:$W$430,0),7)))</f>
        <v/>
      </c>
      <c r="J181" s="6" t="str">
        <f ca="1">IF($A181="","",IF(OFFSET(Nafnalisti!$A$3,MATCH('Einst staða'!$A181,Nafnalisti!$W$4:$W$430,0),8)="","",OFFSET(Nafnalisti!$A$3,MATCH('Einst staða'!$A181,Nafnalisti!$W$4:$W$430,0),8)))</f>
        <v/>
      </c>
      <c r="K181" s="6" t="str">
        <f ca="1">IF($A181="","",IF(OFFSET(Nafnalisti!$A$3,MATCH('Einst staða'!$A181,Nafnalisti!$W$4:$W$430,0),9)="","",OFFSET(Nafnalisti!$A$3,MATCH('Einst staða'!$A181,Nafnalisti!$W$4:$W$430,0),9)))</f>
        <v/>
      </c>
      <c r="L181" s="6" t="str">
        <f ca="1">IF($A181="","",IF(OFFSET(Nafnalisti!$A$3,MATCH('Einst staða'!$A181,Nafnalisti!$W$4:$W$430,0),10)="","",OFFSET(Nafnalisti!$A$3,MATCH('Einst staða'!$A181,Nafnalisti!$W$4:$W$430,0),10)))</f>
        <v/>
      </c>
      <c r="O181" s="60"/>
      <c r="S181" s="60"/>
      <c r="T181" s="60"/>
      <c r="U181" s="60"/>
      <c r="Y181" s="60"/>
      <c r="Z181" s="60"/>
      <c r="AA181" s="60"/>
      <c r="AB181" s="60"/>
      <c r="AC181" s="60"/>
      <c r="AD181" s="60"/>
      <c r="AE181" s="60"/>
      <c r="AF181" s="60"/>
      <c r="AG181" s="60"/>
      <c r="AH181" s="60"/>
    </row>
    <row r="182" spans="1:34" ht="18" customHeight="1" x14ac:dyDescent="0.3">
      <c r="A182" s="4">
        <f>IF(COUNT($A$4:A181)+1&gt;Nafnalisti!$Z$4,"",A181+1)</f>
        <v>179</v>
      </c>
      <c r="B182" t="str">
        <f ca="1">IF($A182="","",OFFSET(Nafnalisti!$A$3,MATCH('Einst staða'!$A182,Nafnalisti!$W$4:$W$430,0),1))</f>
        <v>Reynir Baldursson</v>
      </c>
      <c r="C182" s="64">
        <f ca="1">IF($A182="","",OFFSET(Nafnalisti!$A$3,MATCH('Einst staða'!$A182,Nafnalisti!$W$4:$W$430,0),0))</f>
        <v>11</v>
      </c>
      <c r="D182" s="5">
        <f ca="1">IF($A182="","",OFFSET(Nafnalisti!$A$3,MATCH('Einst staða'!$A182,Nafnalisti!$W$4:$W$430,0),2))</f>
        <v>124</v>
      </c>
      <c r="E182" s="6" t="str">
        <f ca="1">IF($A182="","",IF(OFFSET(Nafnalisti!$A$3,MATCH('Einst staða'!$A182,Nafnalisti!$W$4:$W$430,0),3)="","",OFFSET(Nafnalisti!$A$3,MATCH('Einst staða'!$A182,Nafnalisti!$W$4:$W$430,0),3)))</f>
        <v/>
      </c>
      <c r="F182" s="6">
        <f ca="1">IF($A182="","",IF(OFFSET(Nafnalisti!$A$3,MATCH('Einst staða'!$A182,Nafnalisti!$W$4:$W$430,0),4)="","",OFFSET(Nafnalisti!$A$3,MATCH('Einst staða'!$A182,Nafnalisti!$W$4:$W$430,0),4)))</f>
        <v>63</v>
      </c>
      <c r="G182" s="6">
        <f ca="1">IF($A182="","",IF(OFFSET(Nafnalisti!$A$3,MATCH('Einst staða'!$A182,Nafnalisti!$W$4:$W$430,0),5)="","",OFFSET(Nafnalisti!$A$3,MATCH('Einst staða'!$A182,Nafnalisti!$W$4:$W$430,0),5)))</f>
        <v>61</v>
      </c>
      <c r="H182" s="6" t="str">
        <f ca="1">IF($A182="","",IF(OFFSET(Nafnalisti!$A$3,MATCH('Einst staða'!$A182,Nafnalisti!$W$4:$W$430,0),6)="","",OFFSET(Nafnalisti!$A$3,MATCH('Einst staða'!$A182,Nafnalisti!$W$4:$W$430,0),6)))</f>
        <v/>
      </c>
      <c r="I182" s="6" t="str">
        <f ca="1">IF($A182="","",IF(OFFSET(Nafnalisti!$A$3,MATCH('Einst staða'!$A182,Nafnalisti!$W$4:$W$430,0),7)="","",OFFSET(Nafnalisti!$A$3,MATCH('Einst staða'!$A182,Nafnalisti!$W$4:$W$430,0),7)))</f>
        <v/>
      </c>
      <c r="J182" s="6" t="str">
        <f ca="1">IF($A182="","",IF(OFFSET(Nafnalisti!$A$3,MATCH('Einst staða'!$A182,Nafnalisti!$W$4:$W$430,0),8)="","",OFFSET(Nafnalisti!$A$3,MATCH('Einst staða'!$A182,Nafnalisti!$W$4:$W$430,0),8)))</f>
        <v/>
      </c>
      <c r="K182" s="6" t="str">
        <f ca="1">IF($A182="","",IF(OFFSET(Nafnalisti!$A$3,MATCH('Einst staða'!$A182,Nafnalisti!$W$4:$W$430,0),9)="","",OFFSET(Nafnalisti!$A$3,MATCH('Einst staða'!$A182,Nafnalisti!$W$4:$W$430,0),9)))</f>
        <v/>
      </c>
      <c r="L182" s="6" t="str">
        <f ca="1">IF($A182="","",IF(OFFSET(Nafnalisti!$A$3,MATCH('Einst staða'!$A182,Nafnalisti!$W$4:$W$430,0),10)="","",OFFSET(Nafnalisti!$A$3,MATCH('Einst staða'!$A182,Nafnalisti!$W$4:$W$430,0),10)))</f>
        <v/>
      </c>
      <c r="O182" s="60"/>
      <c r="S182" s="60"/>
      <c r="T182" s="60"/>
      <c r="U182" s="60"/>
      <c r="Y182" s="60"/>
      <c r="Z182" s="60"/>
      <c r="AA182" s="60"/>
      <c r="AB182" s="60"/>
      <c r="AC182" s="60"/>
      <c r="AD182" s="60"/>
      <c r="AE182" s="60"/>
      <c r="AF182" s="60"/>
      <c r="AG182" s="60"/>
      <c r="AH182" s="60"/>
    </row>
    <row r="183" spans="1:34" ht="18" customHeight="1" x14ac:dyDescent="0.3">
      <c r="A183" s="4">
        <f>IF(COUNT($A$4:A182)+1&gt;Nafnalisti!$Z$4,"",A182+1)</f>
        <v>180</v>
      </c>
      <c r="B183" t="str">
        <f ca="1">IF($A183="","",OFFSET(Nafnalisti!$A$3,MATCH('Einst staða'!$A183,Nafnalisti!$W$4:$W$430,0),1))</f>
        <v>Guðjón Ingi Hauksson</v>
      </c>
      <c r="C183" s="64">
        <f ca="1">IF($A183="","",OFFSET(Nafnalisti!$A$3,MATCH('Einst staða'!$A183,Nafnalisti!$W$4:$W$430,0),0))</f>
        <v>14</v>
      </c>
      <c r="D183" s="5">
        <f ca="1">IF($A183="","",OFFSET(Nafnalisti!$A$3,MATCH('Einst staða'!$A183,Nafnalisti!$W$4:$W$430,0),2))</f>
        <v>124</v>
      </c>
      <c r="E183" s="6">
        <f ca="1">IF($A183="","",IF(OFFSET(Nafnalisti!$A$3,MATCH('Einst staða'!$A183,Nafnalisti!$W$4:$W$430,0),3)="","",OFFSET(Nafnalisti!$A$3,MATCH('Einst staða'!$A183,Nafnalisti!$W$4:$W$430,0),3)))</f>
        <v>63</v>
      </c>
      <c r="F183" s="6" t="str">
        <f ca="1">IF($A183="","",IF(OFFSET(Nafnalisti!$A$3,MATCH('Einst staða'!$A183,Nafnalisti!$W$4:$W$430,0),4)="","",OFFSET(Nafnalisti!$A$3,MATCH('Einst staða'!$A183,Nafnalisti!$W$4:$W$430,0),4)))</f>
        <v/>
      </c>
      <c r="G183" s="6">
        <f ca="1">IF($A183="","",IF(OFFSET(Nafnalisti!$A$3,MATCH('Einst staða'!$A183,Nafnalisti!$W$4:$W$430,0),5)="","",OFFSET(Nafnalisti!$A$3,MATCH('Einst staða'!$A183,Nafnalisti!$W$4:$W$430,0),5)))</f>
        <v>61</v>
      </c>
      <c r="H183" s="6" t="str">
        <f ca="1">IF($A183="","",IF(OFFSET(Nafnalisti!$A$3,MATCH('Einst staða'!$A183,Nafnalisti!$W$4:$W$430,0),6)="","",OFFSET(Nafnalisti!$A$3,MATCH('Einst staða'!$A183,Nafnalisti!$W$4:$W$430,0),6)))</f>
        <v/>
      </c>
      <c r="I183" s="6" t="str">
        <f ca="1">IF($A183="","",IF(OFFSET(Nafnalisti!$A$3,MATCH('Einst staða'!$A183,Nafnalisti!$W$4:$W$430,0),7)="","",OFFSET(Nafnalisti!$A$3,MATCH('Einst staða'!$A183,Nafnalisti!$W$4:$W$430,0),7)))</f>
        <v/>
      </c>
      <c r="J183" s="6" t="str">
        <f ca="1">IF($A183="","",IF(OFFSET(Nafnalisti!$A$3,MATCH('Einst staða'!$A183,Nafnalisti!$W$4:$W$430,0),8)="","",OFFSET(Nafnalisti!$A$3,MATCH('Einst staða'!$A183,Nafnalisti!$W$4:$W$430,0),8)))</f>
        <v/>
      </c>
      <c r="K183" s="6" t="str">
        <f ca="1">IF($A183="","",IF(OFFSET(Nafnalisti!$A$3,MATCH('Einst staða'!$A183,Nafnalisti!$W$4:$W$430,0),9)="","",OFFSET(Nafnalisti!$A$3,MATCH('Einst staða'!$A183,Nafnalisti!$W$4:$W$430,0),9)))</f>
        <v/>
      </c>
      <c r="L183" s="6" t="str">
        <f ca="1">IF($A183="","",IF(OFFSET(Nafnalisti!$A$3,MATCH('Einst staða'!$A183,Nafnalisti!$W$4:$W$430,0),10)="","",OFFSET(Nafnalisti!$A$3,MATCH('Einst staða'!$A183,Nafnalisti!$W$4:$W$430,0),10)))</f>
        <v/>
      </c>
      <c r="O183" s="60"/>
      <c r="S183" s="60"/>
      <c r="T183" s="60"/>
      <c r="U183" s="60"/>
      <c r="Y183" s="60"/>
      <c r="Z183" s="60"/>
      <c r="AA183" s="60"/>
      <c r="AB183" s="60"/>
      <c r="AC183" s="60"/>
      <c r="AD183" s="60"/>
      <c r="AE183" s="60"/>
      <c r="AF183" s="60"/>
      <c r="AG183" s="60"/>
      <c r="AH183" s="60"/>
    </row>
    <row r="184" spans="1:34" ht="18" customHeight="1" x14ac:dyDescent="0.3">
      <c r="A184" s="4">
        <f>IF(COUNT($A$4:A183)+1&gt;Nafnalisti!$Z$4,"",A183+1)</f>
        <v>181</v>
      </c>
      <c r="B184" t="str">
        <f ca="1">IF($A184="","",OFFSET(Nafnalisti!$A$3,MATCH('Einst staða'!$A184,Nafnalisti!$W$4:$W$430,0),1))</f>
        <v>Kjartan Tómas Guðjónsson</v>
      </c>
      <c r="C184" s="64">
        <f ca="1">IF($A184="","",OFFSET(Nafnalisti!$A$3,MATCH('Einst staða'!$A184,Nafnalisti!$W$4:$W$430,0),0))</f>
        <v>35</v>
      </c>
      <c r="D184" s="5">
        <f ca="1">IF($A184="","",OFFSET(Nafnalisti!$A$3,MATCH('Einst staða'!$A184,Nafnalisti!$W$4:$W$430,0),2))</f>
        <v>124</v>
      </c>
      <c r="E184" s="6" t="str">
        <f ca="1">IF($A184="","",IF(OFFSET(Nafnalisti!$A$3,MATCH('Einst staða'!$A184,Nafnalisti!$W$4:$W$430,0),3)="","",OFFSET(Nafnalisti!$A$3,MATCH('Einst staða'!$A184,Nafnalisti!$W$4:$W$430,0),3)))</f>
        <v/>
      </c>
      <c r="F184" s="6" t="str">
        <f ca="1">IF($A184="","",IF(OFFSET(Nafnalisti!$A$3,MATCH('Einst staða'!$A184,Nafnalisti!$W$4:$W$430,0),4)="","",OFFSET(Nafnalisti!$A$3,MATCH('Einst staða'!$A184,Nafnalisti!$W$4:$W$430,0),4)))</f>
        <v/>
      </c>
      <c r="G184" s="6">
        <f ca="1">IF($A184="","",IF(OFFSET(Nafnalisti!$A$3,MATCH('Einst staða'!$A184,Nafnalisti!$W$4:$W$430,0),5)="","",OFFSET(Nafnalisti!$A$3,MATCH('Einst staða'!$A184,Nafnalisti!$W$4:$W$430,0),5)))</f>
        <v>60</v>
      </c>
      <c r="H184" s="6">
        <f ca="1">IF($A184="","",IF(OFFSET(Nafnalisti!$A$3,MATCH('Einst staða'!$A184,Nafnalisti!$W$4:$W$430,0),6)="","",OFFSET(Nafnalisti!$A$3,MATCH('Einst staða'!$A184,Nafnalisti!$W$4:$W$430,0),6)))</f>
        <v>64</v>
      </c>
      <c r="I184" s="6" t="str">
        <f ca="1">IF($A184="","",IF(OFFSET(Nafnalisti!$A$3,MATCH('Einst staða'!$A184,Nafnalisti!$W$4:$W$430,0),7)="","",OFFSET(Nafnalisti!$A$3,MATCH('Einst staða'!$A184,Nafnalisti!$W$4:$W$430,0),7)))</f>
        <v/>
      </c>
      <c r="J184" s="6" t="str">
        <f ca="1">IF($A184="","",IF(OFFSET(Nafnalisti!$A$3,MATCH('Einst staða'!$A184,Nafnalisti!$W$4:$W$430,0),8)="","",OFFSET(Nafnalisti!$A$3,MATCH('Einst staða'!$A184,Nafnalisti!$W$4:$W$430,0),8)))</f>
        <v/>
      </c>
      <c r="K184" s="6" t="str">
        <f ca="1">IF($A184="","",IF(OFFSET(Nafnalisti!$A$3,MATCH('Einst staða'!$A184,Nafnalisti!$W$4:$W$430,0),9)="","",OFFSET(Nafnalisti!$A$3,MATCH('Einst staða'!$A184,Nafnalisti!$W$4:$W$430,0),9)))</f>
        <v/>
      </c>
      <c r="L184" s="6" t="str">
        <f ca="1">IF($A184="","",IF(OFFSET(Nafnalisti!$A$3,MATCH('Einst staða'!$A184,Nafnalisti!$W$4:$W$430,0),10)="","",OFFSET(Nafnalisti!$A$3,MATCH('Einst staða'!$A184,Nafnalisti!$W$4:$W$430,0),10)))</f>
        <v/>
      </c>
      <c r="O184" s="60"/>
      <c r="S184" s="60"/>
      <c r="T184" s="60"/>
      <c r="U184" s="60"/>
      <c r="Y184" s="60"/>
      <c r="Z184" s="60"/>
      <c r="AA184" s="60"/>
      <c r="AB184" s="60"/>
      <c r="AC184" s="60"/>
      <c r="AD184" s="60"/>
      <c r="AE184" s="60"/>
      <c r="AF184" s="60"/>
      <c r="AG184" s="60"/>
      <c r="AH184" s="60"/>
    </row>
    <row r="185" spans="1:34" ht="18" customHeight="1" x14ac:dyDescent="0.3">
      <c r="A185" s="4">
        <f>IF(COUNT($A$4:A184)+1&gt;Nafnalisti!$Z$4,"",A184+1)</f>
        <v>182</v>
      </c>
      <c r="B185" t="str">
        <f ca="1">IF($A185="","",OFFSET(Nafnalisti!$A$3,MATCH('Einst staða'!$A185,Nafnalisti!$W$4:$W$430,0),1))</f>
        <v>Björn Sigurður Gunnarsson</v>
      </c>
      <c r="C185" s="64">
        <f ca="1">IF($A185="","",OFFSET(Nafnalisti!$A$3,MATCH('Einst staða'!$A185,Nafnalisti!$W$4:$W$430,0),0))</f>
        <v>16</v>
      </c>
      <c r="D185" s="5">
        <f ca="1">IF($A185="","",OFFSET(Nafnalisti!$A$3,MATCH('Einst staða'!$A185,Nafnalisti!$W$4:$W$430,0),2))</f>
        <v>125</v>
      </c>
      <c r="E185" s="6" t="str">
        <f ca="1">IF($A185="","",IF(OFFSET(Nafnalisti!$A$3,MATCH('Einst staða'!$A185,Nafnalisti!$W$4:$W$430,0),3)="","",OFFSET(Nafnalisti!$A$3,MATCH('Einst staða'!$A185,Nafnalisti!$W$4:$W$430,0),3)))</f>
        <v/>
      </c>
      <c r="F185" s="6">
        <f ca="1">IF($A185="","",IF(OFFSET(Nafnalisti!$A$3,MATCH('Einst staða'!$A185,Nafnalisti!$W$4:$W$430,0),4)="","",OFFSET(Nafnalisti!$A$3,MATCH('Einst staða'!$A185,Nafnalisti!$W$4:$W$430,0),4)))</f>
        <v>62</v>
      </c>
      <c r="G185" s="6" t="str">
        <f ca="1">IF($A185="","",IF(OFFSET(Nafnalisti!$A$3,MATCH('Einst staða'!$A185,Nafnalisti!$W$4:$W$430,0),5)="","",OFFSET(Nafnalisti!$A$3,MATCH('Einst staða'!$A185,Nafnalisti!$W$4:$W$430,0),5)))</f>
        <v/>
      </c>
      <c r="H185" s="6">
        <f ca="1">IF($A185="","",IF(OFFSET(Nafnalisti!$A$3,MATCH('Einst staða'!$A185,Nafnalisti!$W$4:$W$430,0),6)="","",OFFSET(Nafnalisti!$A$3,MATCH('Einst staða'!$A185,Nafnalisti!$W$4:$W$430,0),6)))</f>
        <v>63</v>
      </c>
      <c r="I185" s="6" t="str">
        <f ca="1">IF($A185="","",IF(OFFSET(Nafnalisti!$A$3,MATCH('Einst staða'!$A185,Nafnalisti!$W$4:$W$430,0),7)="","",OFFSET(Nafnalisti!$A$3,MATCH('Einst staða'!$A185,Nafnalisti!$W$4:$W$430,0),7)))</f>
        <v/>
      </c>
      <c r="J185" s="6" t="str">
        <f ca="1">IF($A185="","",IF(OFFSET(Nafnalisti!$A$3,MATCH('Einst staða'!$A185,Nafnalisti!$W$4:$W$430,0),8)="","",OFFSET(Nafnalisti!$A$3,MATCH('Einst staða'!$A185,Nafnalisti!$W$4:$W$430,0),8)))</f>
        <v/>
      </c>
      <c r="K185" s="6" t="str">
        <f ca="1">IF($A185="","",IF(OFFSET(Nafnalisti!$A$3,MATCH('Einst staða'!$A185,Nafnalisti!$W$4:$W$430,0),9)="","",OFFSET(Nafnalisti!$A$3,MATCH('Einst staða'!$A185,Nafnalisti!$W$4:$W$430,0),9)))</f>
        <v/>
      </c>
      <c r="L185" s="6" t="str">
        <f ca="1">IF($A185="","",IF(OFFSET(Nafnalisti!$A$3,MATCH('Einst staða'!$A185,Nafnalisti!$W$4:$W$430,0),10)="","",OFFSET(Nafnalisti!$A$3,MATCH('Einst staða'!$A185,Nafnalisti!$W$4:$W$430,0),10)))</f>
        <v/>
      </c>
      <c r="O185" s="60"/>
      <c r="S185" s="60"/>
      <c r="T185" s="60"/>
      <c r="U185" s="60"/>
      <c r="Y185" s="60"/>
      <c r="Z185" s="60"/>
      <c r="AA185" s="60"/>
      <c r="AB185" s="60"/>
      <c r="AC185" s="60"/>
      <c r="AD185" s="60"/>
      <c r="AE185" s="60"/>
      <c r="AF185" s="60"/>
      <c r="AG185" s="60"/>
      <c r="AH185" s="60"/>
    </row>
    <row r="186" spans="1:34" ht="18" customHeight="1" x14ac:dyDescent="0.3">
      <c r="A186" s="4">
        <f>IF(COUNT($A$4:A185)+1&gt;Nafnalisti!$Z$4,"",A185+1)</f>
        <v>183</v>
      </c>
      <c r="B186" t="str">
        <f ca="1">IF($A186="","",OFFSET(Nafnalisti!$A$3,MATCH('Einst staða'!$A186,Nafnalisti!$W$4:$W$430,0),1))</f>
        <v>Jón Karlsson</v>
      </c>
      <c r="C186" s="64">
        <f ca="1">IF($A186="","",OFFSET(Nafnalisti!$A$3,MATCH('Einst staða'!$A186,Nafnalisti!$W$4:$W$430,0),0))</f>
        <v>1</v>
      </c>
      <c r="D186" s="5">
        <f ca="1">IF($A186="","",OFFSET(Nafnalisti!$A$3,MATCH('Einst staða'!$A186,Nafnalisti!$W$4:$W$430,0),2))</f>
        <v>125</v>
      </c>
      <c r="E186" s="6" t="str">
        <f ca="1">IF($A186="","",IF(OFFSET(Nafnalisti!$A$3,MATCH('Einst staða'!$A186,Nafnalisti!$W$4:$W$430,0),3)="","",OFFSET(Nafnalisti!$A$3,MATCH('Einst staða'!$A186,Nafnalisti!$W$4:$W$430,0),3)))</f>
        <v/>
      </c>
      <c r="F186" s="6">
        <f ca="1">IF($A186="","",IF(OFFSET(Nafnalisti!$A$3,MATCH('Einst staða'!$A186,Nafnalisti!$W$4:$W$430,0),4)="","",OFFSET(Nafnalisti!$A$3,MATCH('Einst staða'!$A186,Nafnalisti!$W$4:$W$430,0),4)))</f>
        <v>62</v>
      </c>
      <c r="G186" s="6">
        <f ca="1">IF($A186="","",IF(OFFSET(Nafnalisti!$A$3,MATCH('Einst staða'!$A186,Nafnalisti!$W$4:$W$430,0),5)="","",OFFSET(Nafnalisti!$A$3,MATCH('Einst staða'!$A186,Nafnalisti!$W$4:$W$430,0),5)))</f>
        <v>63</v>
      </c>
      <c r="H186" s="6" t="str">
        <f ca="1">IF($A186="","",IF(OFFSET(Nafnalisti!$A$3,MATCH('Einst staða'!$A186,Nafnalisti!$W$4:$W$430,0),6)="","",OFFSET(Nafnalisti!$A$3,MATCH('Einst staða'!$A186,Nafnalisti!$W$4:$W$430,0),6)))</f>
        <v/>
      </c>
      <c r="I186" s="6" t="str">
        <f ca="1">IF($A186="","",IF(OFFSET(Nafnalisti!$A$3,MATCH('Einst staða'!$A186,Nafnalisti!$W$4:$W$430,0),7)="","",OFFSET(Nafnalisti!$A$3,MATCH('Einst staða'!$A186,Nafnalisti!$W$4:$W$430,0),7)))</f>
        <v/>
      </c>
      <c r="J186" s="6" t="str">
        <f ca="1">IF($A186="","",IF(OFFSET(Nafnalisti!$A$3,MATCH('Einst staða'!$A186,Nafnalisti!$W$4:$W$430,0),8)="","",OFFSET(Nafnalisti!$A$3,MATCH('Einst staða'!$A186,Nafnalisti!$W$4:$W$430,0),8)))</f>
        <v/>
      </c>
      <c r="K186" s="6" t="str">
        <f ca="1">IF($A186="","",IF(OFFSET(Nafnalisti!$A$3,MATCH('Einst staða'!$A186,Nafnalisti!$W$4:$W$430,0),9)="","",OFFSET(Nafnalisti!$A$3,MATCH('Einst staða'!$A186,Nafnalisti!$W$4:$W$430,0),9)))</f>
        <v/>
      </c>
      <c r="L186" s="6" t="str">
        <f ca="1">IF($A186="","",IF(OFFSET(Nafnalisti!$A$3,MATCH('Einst staða'!$A186,Nafnalisti!$W$4:$W$430,0),10)="","",OFFSET(Nafnalisti!$A$3,MATCH('Einst staða'!$A186,Nafnalisti!$W$4:$W$430,0),10)))</f>
        <v/>
      </c>
      <c r="O186" s="60"/>
      <c r="S186" s="60"/>
      <c r="T186" s="60"/>
      <c r="U186" s="60"/>
      <c r="Y186" s="60"/>
      <c r="Z186" s="60"/>
      <c r="AA186" s="60"/>
      <c r="AB186" s="60"/>
      <c r="AC186" s="60"/>
      <c r="AD186" s="60"/>
      <c r="AE186" s="60"/>
      <c r="AF186" s="60"/>
      <c r="AG186" s="60"/>
      <c r="AH186" s="60"/>
    </row>
    <row r="187" spans="1:34" ht="18" customHeight="1" x14ac:dyDescent="0.3">
      <c r="A187" s="4">
        <f>IF(COUNT($A$4:A186)+1&gt;Nafnalisti!$Z$4,"",A186+1)</f>
        <v>184</v>
      </c>
      <c r="B187" t="str">
        <f ca="1">IF($A187="","",OFFSET(Nafnalisti!$A$3,MATCH('Einst staða'!$A187,Nafnalisti!$W$4:$W$430,0),1))</f>
        <v>Gunnbjörn Marinósson</v>
      </c>
      <c r="C187" s="64">
        <f ca="1">IF($A187="","",OFFSET(Nafnalisti!$A$3,MATCH('Einst staða'!$A187,Nafnalisti!$W$4:$W$430,0),0))</f>
        <v>29</v>
      </c>
      <c r="D187" s="5">
        <f ca="1">IF($A187="","",OFFSET(Nafnalisti!$A$3,MATCH('Einst staða'!$A187,Nafnalisti!$W$4:$W$430,0),2))</f>
        <v>126</v>
      </c>
      <c r="E187" s="6">
        <f ca="1">IF($A187="","",IF(OFFSET(Nafnalisti!$A$3,MATCH('Einst staða'!$A187,Nafnalisti!$W$4:$W$430,0),3)="","",OFFSET(Nafnalisti!$A$3,MATCH('Einst staða'!$A187,Nafnalisti!$W$4:$W$430,0),3)))</f>
        <v>63</v>
      </c>
      <c r="F187" s="6" t="str">
        <f ca="1">IF($A187="","",IF(OFFSET(Nafnalisti!$A$3,MATCH('Einst staða'!$A187,Nafnalisti!$W$4:$W$430,0),4)="","",OFFSET(Nafnalisti!$A$3,MATCH('Einst staða'!$A187,Nafnalisti!$W$4:$W$430,0),4)))</f>
        <v/>
      </c>
      <c r="G187" s="6" t="str">
        <f ca="1">IF($A187="","",IF(OFFSET(Nafnalisti!$A$3,MATCH('Einst staða'!$A187,Nafnalisti!$W$4:$W$430,0),5)="","",OFFSET(Nafnalisti!$A$3,MATCH('Einst staða'!$A187,Nafnalisti!$W$4:$W$430,0),5)))</f>
        <v/>
      </c>
      <c r="H187" s="6">
        <f ca="1">IF($A187="","",IF(OFFSET(Nafnalisti!$A$3,MATCH('Einst staða'!$A187,Nafnalisti!$W$4:$W$430,0),6)="","",OFFSET(Nafnalisti!$A$3,MATCH('Einst staða'!$A187,Nafnalisti!$W$4:$W$430,0),6)))</f>
        <v>63</v>
      </c>
      <c r="I187" s="6" t="str">
        <f ca="1">IF($A187="","",IF(OFFSET(Nafnalisti!$A$3,MATCH('Einst staða'!$A187,Nafnalisti!$W$4:$W$430,0),7)="","",OFFSET(Nafnalisti!$A$3,MATCH('Einst staða'!$A187,Nafnalisti!$W$4:$W$430,0),7)))</f>
        <v/>
      </c>
      <c r="J187" s="6" t="str">
        <f ca="1">IF($A187="","",IF(OFFSET(Nafnalisti!$A$3,MATCH('Einst staða'!$A187,Nafnalisti!$W$4:$W$430,0),8)="","",OFFSET(Nafnalisti!$A$3,MATCH('Einst staða'!$A187,Nafnalisti!$W$4:$W$430,0),8)))</f>
        <v/>
      </c>
      <c r="K187" s="6" t="str">
        <f ca="1">IF($A187="","",IF(OFFSET(Nafnalisti!$A$3,MATCH('Einst staða'!$A187,Nafnalisti!$W$4:$W$430,0),9)="","",OFFSET(Nafnalisti!$A$3,MATCH('Einst staða'!$A187,Nafnalisti!$W$4:$W$430,0),9)))</f>
        <v/>
      </c>
      <c r="L187" s="6" t="str">
        <f ca="1">IF($A187="","",IF(OFFSET(Nafnalisti!$A$3,MATCH('Einst staða'!$A187,Nafnalisti!$W$4:$W$430,0),10)="","",OFFSET(Nafnalisti!$A$3,MATCH('Einst staða'!$A187,Nafnalisti!$W$4:$W$430,0),10)))</f>
        <v/>
      </c>
      <c r="O187" s="60"/>
      <c r="S187" s="60"/>
      <c r="T187" s="60"/>
      <c r="U187" s="60"/>
      <c r="Y187" s="60"/>
      <c r="Z187" s="60"/>
      <c r="AA187" s="60"/>
      <c r="AB187" s="60"/>
      <c r="AC187" s="60"/>
      <c r="AD187" s="60"/>
      <c r="AE187" s="60"/>
      <c r="AF187" s="60"/>
      <c r="AG187" s="60"/>
      <c r="AH187" s="60"/>
    </row>
    <row r="188" spans="1:34" ht="18" customHeight="1" x14ac:dyDescent="0.3">
      <c r="A188" s="4">
        <f>IF(COUNT($A$4:A187)+1&gt;Nafnalisti!$Z$4,"",A187+1)</f>
        <v>185</v>
      </c>
      <c r="B188" t="str">
        <f ca="1">IF($A188="","",OFFSET(Nafnalisti!$A$3,MATCH('Einst staða'!$A188,Nafnalisti!$W$4:$W$430,0),1))</f>
        <v>Steindór Guðmundsson</v>
      </c>
      <c r="C188" s="64">
        <f ca="1">IF($A188="","",OFFSET(Nafnalisti!$A$3,MATCH('Einst staða'!$A188,Nafnalisti!$W$4:$W$430,0),0))</f>
        <v>52</v>
      </c>
      <c r="D188" s="5">
        <f ca="1">IF($A188="","",OFFSET(Nafnalisti!$A$3,MATCH('Einst staða'!$A188,Nafnalisti!$W$4:$W$430,0),2))</f>
        <v>127.0001</v>
      </c>
      <c r="E188" s="6">
        <f ca="1">IF($A188="","",IF(OFFSET(Nafnalisti!$A$3,MATCH('Einst staða'!$A188,Nafnalisti!$W$4:$W$430,0),3)="","",OFFSET(Nafnalisti!$A$3,MATCH('Einst staða'!$A188,Nafnalisti!$W$4:$W$430,0),3)))</f>
        <v>62</v>
      </c>
      <c r="F188" s="6">
        <f ca="1">IF($A188="","",IF(OFFSET(Nafnalisti!$A$3,MATCH('Einst staða'!$A188,Nafnalisti!$W$4:$W$430,0),4)="","",OFFSET(Nafnalisti!$A$3,MATCH('Einst staða'!$A188,Nafnalisti!$W$4:$W$430,0),4)))</f>
        <v>65</v>
      </c>
      <c r="G188" s="6" t="str">
        <f ca="1">IF($A188="","",IF(OFFSET(Nafnalisti!$A$3,MATCH('Einst staða'!$A188,Nafnalisti!$W$4:$W$430,0),5)="","",OFFSET(Nafnalisti!$A$3,MATCH('Einst staða'!$A188,Nafnalisti!$W$4:$W$430,0),5)))</f>
        <v/>
      </c>
      <c r="H188" s="6" t="str">
        <f ca="1">IF($A188="","",IF(OFFSET(Nafnalisti!$A$3,MATCH('Einst staða'!$A188,Nafnalisti!$W$4:$W$430,0),6)="","",OFFSET(Nafnalisti!$A$3,MATCH('Einst staða'!$A188,Nafnalisti!$W$4:$W$430,0),6)))</f>
        <v/>
      </c>
      <c r="I188" s="6" t="str">
        <f ca="1">IF($A188="","",IF(OFFSET(Nafnalisti!$A$3,MATCH('Einst staða'!$A188,Nafnalisti!$W$4:$W$430,0),7)="","",OFFSET(Nafnalisti!$A$3,MATCH('Einst staða'!$A188,Nafnalisti!$W$4:$W$430,0),7)))</f>
        <v/>
      </c>
      <c r="J188" s="6" t="str">
        <f ca="1">IF($A188="","",IF(OFFSET(Nafnalisti!$A$3,MATCH('Einst staða'!$A188,Nafnalisti!$W$4:$W$430,0),8)="","",OFFSET(Nafnalisti!$A$3,MATCH('Einst staða'!$A188,Nafnalisti!$W$4:$W$430,0),8)))</f>
        <v/>
      </c>
      <c r="K188" s="6" t="str">
        <f ca="1">IF($A188="","",IF(OFFSET(Nafnalisti!$A$3,MATCH('Einst staða'!$A188,Nafnalisti!$W$4:$W$430,0),9)="","",OFFSET(Nafnalisti!$A$3,MATCH('Einst staða'!$A188,Nafnalisti!$W$4:$W$430,0),9)))</f>
        <v/>
      </c>
      <c r="L188" s="6" t="str">
        <f ca="1">IF($A188="","",IF(OFFSET(Nafnalisti!$A$3,MATCH('Einst staða'!$A188,Nafnalisti!$W$4:$W$430,0),10)="","",OFFSET(Nafnalisti!$A$3,MATCH('Einst staða'!$A188,Nafnalisti!$W$4:$W$430,0),10)))</f>
        <v/>
      </c>
      <c r="O188" s="60"/>
      <c r="S188" s="60"/>
      <c r="T188" s="60"/>
      <c r="U188" s="60"/>
      <c r="Y188" s="60"/>
      <c r="Z188" s="60"/>
      <c r="AA188" s="60"/>
      <c r="AB188" s="60"/>
      <c r="AC188" s="60"/>
      <c r="AD188" s="60"/>
      <c r="AE188" s="60"/>
      <c r="AF188" s="60"/>
      <c r="AG188" s="60"/>
      <c r="AH188" s="60"/>
    </row>
    <row r="189" spans="1:34" ht="18" customHeight="1" x14ac:dyDescent="0.3">
      <c r="A189" s="4">
        <f>IF(COUNT($A$4:A188)+1&gt;Nafnalisti!$Z$4,"",A188+1)</f>
        <v>186</v>
      </c>
      <c r="B189" t="str">
        <f ca="1">IF($A189="","",OFFSET(Nafnalisti!$A$3,MATCH('Einst staða'!$A189,Nafnalisti!$W$4:$W$430,0),1))</f>
        <v>Helgi Steinar Ólafsson</v>
      </c>
      <c r="C189" s="64">
        <f ca="1">IF($A189="","",OFFSET(Nafnalisti!$A$3,MATCH('Einst staða'!$A189,Nafnalisti!$W$4:$W$430,0),0))</f>
        <v>29</v>
      </c>
      <c r="D189" s="5">
        <f ca="1">IF($A189="","",OFFSET(Nafnalisti!$A$3,MATCH('Einst staða'!$A189,Nafnalisti!$W$4:$W$430,0),2))</f>
        <v>128</v>
      </c>
      <c r="E189" s="6" t="str">
        <f ca="1">IF($A189="","",IF(OFFSET(Nafnalisti!$A$3,MATCH('Einst staða'!$A189,Nafnalisti!$W$4:$W$430,0),3)="","",OFFSET(Nafnalisti!$A$3,MATCH('Einst staða'!$A189,Nafnalisti!$W$4:$W$430,0),3)))</f>
        <v/>
      </c>
      <c r="F189" s="6">
        <f ca="1">IF($A189="","",IF(OFFSET(Nafnalisti!$A$3,MATCH('Einst staða'!$A189,Nafnalisti!$W$4:$W$430,0),4)="","",OFFSET(Nafnalisti!$A$3,MATCH('Einst staða'!$A189,Nafnalisti!$W$4:$W$430,0),4)))</f>
        <v>61</v>
      </c>
      <c r="G189" s="6">
        <f ca="1">IF($A189="","",IF(OFFSET(Nafnalisti!$A$3,MATCH('Einst staða'!$A189,Nafnalisti!$W$4:$W$430,0),5)="","",OFFSET(Nafnalisti!$A$3,MATCH('Einst staða'!$A189,Nafnalisti!$W$4:$W$430,0),5)))</f>
        <v>67</v>
      </c>
      <c r="H189" s="6" t="str">
        <f ca="1">IF($A189="","",IF(OFFSET(Nafnalisti!$A$3,MATCH('Einst staða'!$A189,Nafnalisti!$W$4:$W$430,0),6)="","",OFFSET(Nafnalisti!$A$3,MATCH('Einst staða'!$A189,Nafnalisti!$W$4:$W$430,0),6)))</f>
        <v/>
      </c>
      <c r="I189" s="6" t="str">
        <f ca="1">IF($A189="","",IF(OFFSET(Nafnalisti!$A$3,MATCH('Einst staða'!$A189,Nafnalisti!$W$4:$W$430,0),7)="","",OFFSET(Nafnalisti!$A$3,MATCH('Einst staða'!$A189,Nafnalisti!$W$4:$W$430,0),7)))</f>
        <v/>
      </c>
      <c r="J189" s="6" t="str">
        <f ca="1">IF($A189="","",IF(OFFSET(Nafnalisti!$A$3,MATCH('Einst staða'!$A189,Nafnalisti!$W$4:$W$430,0),8)="","",OFFSET(Nafnalisti!$A$3,MATCH('Einst staða'!$A189,Nafnalisti!$W$4:$W$430,0),8)))</f>
        <v/>
      </c>
      <c r="K189" s="6" t="str">
        <f ca="1">IF($A189="","",IF(OFFSET(Nafnalisti!$A$3,MATCH('Einst staða'!$A189,Nafnalisti!$W$4:$W$430,0),9)="","",OFFSET(Nafnalisti!$A$3,MATCH('Einst staða'!$A189,Nafnalisti!$W$4:$W$430,0),9)))</f>
        <v/>
      </c>
      <c r="L189" s="6" t="str">
        <f ca="1">IF($A189="","",IF(OFFSET(Nafnalisti!$A$3,MATCH('Einst staða'!$A189,Nafnalisti!$W$4:$W$430,0),10)="","",OFFSET(Nafnalisti!$A$3,MATCH('Einst staða'!$A189,Nafnalisti!$W$4:$W$430,0),10)))</f>
        <v/>
      </c>
      <c r="M189" s="63"/>
      <c r="O189" s="60"/>
      <c r="S189" s="60"/>
      <c r="T189" s="60"/>
      <c r="U189" s="60"/>
      <c r="Y189" s="60"/>
      <c r="Z189" s="60"/>
      <c r="AA189" s="60"/>
      <c r="AB189" s="60"/>
      <c r="AC189" s="60"/>
      <c r="AD189" s="60"/>
      <c r="AE189" s="60"/>
      <c r="AF189" s="60"/>
      <c r="AG189" s="60"/>
      <c r="AH189" s="60"/>
    </row>
    <row r="190" spans="1:34" ht="18" customHeight="1" x14ac:dyDescent="0.3">
      <c r="A190" s="4">
        <f>IF(COUNT($A$4:A189)+1&gt;Nafnalisti!$Z$4,"",A189+1)</f>
        <v>187</v>
      </c>
      <c r="B190" t="str">
        <f ca="1">IF($A190="","",OFFSET(Nafnalisti!$A$3,MATCH('Einst staða'!$A190,Nafnalisti!$W$4:$W$430,0),1))</f>
        <v>Sigurður V. Guðjónsson</v>
      </c>
      <c r="C190" s="64">
        <f ca="1">IF($A190="","",OFFSET(Nafnalisti!$A$3,MATCH('Einst staða'!$A190,Nafnalisti!$W$4:$W$430,0),0))</f>
        <v>15</v>
      </c>
      <c r="D190" s="5">
        <f ca="1">IF($A190="","",OFFSET(Nafnalisti!$A$3,MATCH('Einst staða'!$A190,Nafnalisti!$W$4:$W$430,0),2))</f>
        <v>128</v>
      </c>
      <c r="E190" s="6">
        <f ca="1">IF($A190="","",IF(OFFSET(Nafnalisti!$A$3,MATCH('Einst staða'!$A190,Nafnalisti!$W$4:$W$430,0),3)="","",OFFSET(Nafnalisti!$A$3,MATCH('Einst staða'!$A190,Nafnalisti!$W$4:$W$430,0),3)))</f>
        <v>62</v>
      </c>
      <c r="F190" s="6">
        <f ca="1">IF($A190="","",IF(OFFSET(Nafnalisti!$A$3,MATCH('Einst staða'!$A190,Nafnalisti!$W$4:$W$430,0),4)="","",OFFSET(Nafnalisti!$A$3,MATCH('Einst staða'!$A190,Nafnalisti!$W$4:$W$430,0),4)))</f>
        <v>66</v>
      </c>
      <c r="G190" s="6" t="str">
        <f ca="1">IF($A190="","",IF(OFFSET(Nafnalisti!$A$3,MATCH('Einst staða'!$A190,Nafnalisti!$W$4:$W$430,0),5)="","",OFFSET(Nafnalisti!$A$3,MATCH('Einst staða'!$A190,Nafnalisti!$W$4:$W$430,0),5)))</f>
        <v/>
      </c>
      <c r="H190" s="6" t="str">
        <f ca="1">IF($A190="","",IF(OFFSET(Nafnalisti!$A$3,MATCH('Einst staða'!$A190,Nafnalisti!$W$4:$W$430,0),6)="","",OFFSET(Nafnalisti!$A$3,MATCH('Einst staða'!$A190,Nafnalisti!$W$4:$W$430,0),6)))</f>
        <v/>
      </c>
      <c r="I190" s="6" t="str">
        <f ca="1">IF($A190="","",IF(OFFSET(Nafnalisti!$A$3,MATCH('Einst staða'!$A190,Nafnalisti!$W$4:$W$430,0),7)="","",OFFSET(Nafnalisti!$A$3,MATCH('Einst staða'!$A190,Nafnalisti!$W$4:$W$430,0),7)))</f>
        <v/>
      </c>
      <c r="J190" s="6" t="str">
        <f ca="1">IF($A190="","",IF(OFFSET(Nafnalisti!$A$3,MATCH('Einst staða'!$A190,Nafnalisti!$W$4:$W$430,0),8)="","",OFFSET(Nafnalisti!$A$3,MATCH('Einst staða'!$A190,Nafnalisti!$W$4:$W$430,0),8)))</f>
        <v/>
      </c>
      <c r="K190" s="6" t="str">
        <f ca="1">IF($A190="","",IF(OFFSET(Nafnalisti!$A$3,MATCH('Einst staða'!$A190,Nafnalisti!$W$4:$W$430,0),9)="","",OFFSET(Nafnalisti!$A$3,MATCH('Einst staða'!$A190,Nafnalisti!$W$4:$W$430,0),9)))</f>
        <v/>
      </c>
      <c r="L190" s="6" t="str">
        <f ca="1">IF($A190="","",IF(OFFSET(Nafnalisti!$A$3,MATCH('Einst staða'!$A190,Nafnalisti!$W$4:$W$430,0),10)="","",OFFSET(Nafnalisti!$A$3,MATCH('Einst staða'!$A190,Nafnalisti!$W$4:$W$430,0),10)))</f>
        <v/>
      </c>
      <c r="O190" s="60"/>
      <c r="S190" s="60"/>
      <c r="T190" s="60"/>
      <c r="U190" s="60"/>
      <c r="Y190" s="60"/>
      <c r="Z190" s="60"/>
      <c r="AA190" s="60"/>
      <c r="AB190" s="60"/>
      <c r="AC190" s="60"/>
      <c r="AD190" s="60"/>
      <c r="AE190" s="60"/>
      <c r="AF190" s="60"/>
      <c r="AG190" s="60"/>
      <c r="AH190" s="60"/>
    </row>
    <row r="191" spans="1:34" ht="18" customHeight="1" x14ac:dyDescent="0.3">
      <c r="A191" s="4">
        <f>IF(COUNT($A$4:A190)+1&gt;Nafnalisti!$Z$4,"",A190+1)</f>
        <v>188</v>
      </c>
      <c r="B191" t="str">
        <f ca="1">IF($A191="","",OFFSET(Nafnalisti!$A$3,MATCH('Einst staða'!$A191,Nafnalisti!$W$4:$W$430,0),1))</f>
        <v>Viðar Jónasson</v>
      </c>
      <c r="C191" s="64">
        <f ca="1">IF($A191="","",OFFSET(Nafnalisti!$A$3,MATCH('Einst staða'!$A191,Nafnalisti!$W$4:$W$430,0),0))</f>
        <v>2</v>
      </c>
      <c r="D191" s="5">
        <f ca="1">IF($A191="","",OFFSET(Nafnalisti!$A$3,MATCH('Einst staða'!$A191,Nafnalisti!$W$4:$W$430,0),2))</f>
        <v>129</v>
      </c>
      <c r="E191" s="6">
        <f ca="1">IF($A191="","",IF(OFFSET(Nafnalisti!$A$3,MATCH('Einst staða'!$A191,Nafnalisti!$W$4:$W$430,0),3)="","",OFFSET(Nafnalisti!$A$3,MATCH('Einst staða'!$A191,Nafnalisti!$W$4:$W$430,0),3)))</f>
        <v>65</v>
      </c>
      <c r="F191" s="6" t="str">
        <f ca="1">IF($A191="","",IF(OFFSET(Nafnalisti!$A$3,MATCH('Einst staða'!$A191,Nafnalisti!$W$4:$W$430,0),4)="","",OFFSET(Nafnalisti!$A$3,MATCH('Einst staða'!$A191,Nafnalisti!$W$4:$W$430,0),4)))</f>
        <v/>
      </c>
      <c r="G191" s="6" t="str">
        <f ca="1">IF($A191="","",IF(OFFSET(Nafnalisti!$A$3,MATCH('Einst staða'!$A191,Nafnalisti!$W$4:$W$430,0),5)="","",OFFSET(Nafnalisti!$A$3,MATCH('Einst staða'!$A191,Nafnalisti!$W$4:$W$430,0),5)))</f>
        <v/>
      </c>
      <c r="H191" s="6">
        <f ca="1">IF($A191="","",IF(OFFSET(Nafnalisti!$A$3,MATCH('Einst staða'!$A191,Nafnalisti!$W$4:$W$430,0),6)="","",OFFSET(Nafnalisti!$A$3,MATCH('Einst staða'!$A191,Nafnalisti!$W$4:$W$430,0),6)))</f>
        <v>64</v>
      </c>
      <c r="I191" s="6" t="str">
        <f ca="1">IF($A191="","",IF(OFFSET(Nafnalisti!$A$3,MATCH('Einst staða'!$A191,Nafnalisti!$W$4:$W$430,0),7)="","",OFFSET(Nafnalisti!$A$3,MATCH('Einst staða'!$A191,Nafnalisti!$W$4:$W$430,0),7)))</f>
        <v/>
      </c>
      <c r="J191" s="6" t="str">
        <f ca="1">IF($A191="","",IF(OFFSET(Nafnalisti!$A$3,MATCH('Einst staða'!$A191,Nafnalisti!$W$4:$W$430,0),8)="","",OFFSET(Nafnalisti!$A$3,MATCH('Einst staða'!$A191,Nafnalisti!$W$4:$W$430,0),8)))</f>
        <v/>
      </c>
      <c r="K191" s="6" t="str">
        <f ca="1">IF($A191="","",IF(OFFSET(Nafnalisti!$A$3,MATCH('Einst staða'!$A191,Nafnalisti!$W$4:$W$430,0),9)="","",OFFSET(Nafnalisti!$A$3,MATCH('Einst staða'!$A191,Nafnalisti!$W$4:$W$430,0),9)))</f>
        <v/>
      </c>
      <c r="L191" s="6" t="str">
        <f ca="1">IF($A191="","",IF(OFFSET(Nafnalisti!$A$3,MATCH('Einst staða'!$A191,Nafnalisti!$W$4:$W$430,0),10)="","",OFFSET(Nafnalisti!$A$3,MATCH('Einst staða'!$A191,Nafnalisti!$W$4:$W$430,0),10)))</f>
        <v/>
      </c>
      <c r="O191" s="60"/>
      <c r="S191" s="60"/>
      <c r="T191" s="60"/>
      <c r="U191" s="60"/>
      <c r="Y191" s="60"/>
      <c r="Z191" s="60"/>
      <c r="AA191" s="60"/>
      <c r="AB191" s="60"/>
      <c r="AC191" s="60"/>
      <c r="AD191" s="60"/>
      <c r="AE191" s="60"/>
      <c r="AF191" s="60"/>
      <c r="AG191" s="60"/>
      <c r="AH191" s="60"/>
    </row>
    <row r="192" spans="1:34" ht="18" customHeight="1" x14ac:dyDescent="0.3">
      <c r="A192" s="4">
        <f>IF(COUNT($A$4:A191)+1&gt;Nafnalisti!$Z$4,"",A191+1)</f>
        <v>189</v>
      </c>
      <c r="B192" t="str">
        <f ca="1">IF($A192="","",OFFSET(Nafnalisti!$A$3,MATCH('Einst staða'!$A192,Nafnalisti!$W$4:$W$430,0),1))</f>
        <v>Gunnar Rúnar Magnússon</v>
      </c>
      <c r="C192" s="64">
        <f ca="1">IF($A192="","",OFFSET(Nafnalisti!$A$3,MATCH('Einst staða'!$A192,Nafnalisti!$W$4:$W$430,0),0))</f>
        <v>46</v>
      </c>
      <c r="D192" s="5">
        <f ca="1">IF($A192="","",OFFSET(Nafnalisti!$A$3,MATCH('Einst staða'!$A192,Nafnalisti!$W$4:$W$430,0),2))</f>
        <v>129</v>
      </c>
      <c r="E192" s="6" t="str">
        <f ca="1">IF($A192="","",IF(OFFSET(Nafnalisti!$A$3,MATCH('Einst staða'!$A192,Nafnalisti!$W$4:$W$430,0),3)="","",OFFSET(Nafnalisti!$A$3,MATCH('Einst staða'!$A192,Nafnalisti!$W$4:$W$430,0),3)))</f>
        <v/>
      </c>
      <c r="F192" s="6" t="str">
        <f ca="1">IF($A192="","",IF(OFFSET(Nafnalisti!$A$3,MATCH('Einst staða'!$A192,Nafnalisti!$W$4:$W$430,0),4)="","",OFFSET(Nafnalisti!$A$3,MATCH('Einst staða'!$A192,Nafnalisti!$W$4:$W$430,0),4)))</f>
        <v/>
      </c>
      <c r="G192" s="6">
        <f ca="1">IF($A192="","",IF(OFFSET(Nafnalisti!$A$3,MATCH('Einst staða'!$A192,Nafnalisti!$W$4:$W$430,0),5)="","",OFFSET(Nafnalisti!$A$3,MATCH('Einst staða'!$A192,Nafnalisti!$W$4:$W$430,0),5)))</f>
        <v>62</v>
      </c>
      <c r="H192" s="6">
        <f ca="1">IF($A192="","",IF(OFFSET(Nafnalisti!$A$3,MATCH('Einst staða'!$A192,Nafnalisti!$W$4:$W$430,0),6)="","",OFFSET(Nafnalisti!$A$3,MATCH('Einst staða'!$A192,Nafnalisti!$W$4:$W$430,0),6)))</f>
        <v>67</v>
      </c>
      <c r="I192" s="6" t="str">
        <f ca="1">IF($A192="","",IF(OFFSET(Nafnalisti!$A$3,MATCH('Einst staða'!$A192,Nafnalisti!$W$4:$W$430,0),7)="","",OFFSET(Nafnalisti!$A$3,MATCH('Einst staða'!$A192,Nafnalisti!$W$4:$W$430,0),7)))</f>
        <v/>
      </c>
      <c r="J192" s="6" t="str">
        <f ca="1">IF($A192="","",IF(OFFSET(Nafnalisti!$A$3,MATCH('Einst staða'!$A192,Nafnalisti!$W$4:$W$430,0),8)="","",OFFSET(Nafnalisti!$A$3,MATCH('Einst staða'!$A192,Nafnalisti!$W$4:$W$430,0),8)))</f>
        <v/>
      </c>
      <c r="K192" s="6" t="str">
        <f ca="1">IF($A192="","",IF(OFFSET(Nafnalisti!$A$3,MATCH('Einst staða'!$A192,Nafnalisti!$W$4:$W$430,0),9)="","",OFFSET(Nafnalisti!$A$3,MATCH('Einst staða'!$A192,Nafnalisti!$W$4:$W$430,0),9)))</f>
        <v/>
      </c>
      <c r="L192" s="6" t="str">
        <f ca="1">IF($A192="","",IF(OFFSET(Nafnalisti!$A$3,MATCH('Einst staða'!$A192,Nafnalisti!$W$4:$W$430,0),10)="","",OFFSET(Nafnalisti!$A$3,MATCH('Einst staða'!$A192,Nafnalisti!$W$4:$W$430,0),10)))</f>
        <v/>
      </c>
      <c r="O192" s="60"/>
      <c r="S192" s="60"/>
      <c r="T192" s="60"/>
      <c r="U192" s="60"/>
      <c r="Y192" s="60"/>
      <c r="Z192" s="60"/>
      <c r="AA192" s="60"/>
      <c r="AB192" s="60"/>
      <c r="AC192" s="60"/>
      <c r="AD192" s="60"/>
      <c r="AE192" s="60"/>
      <c r="AF192" s="60"/>
      <c r="AG192" s="60"/>
      <c r="AH192" s="60"/>
    </row>
    <row r="193" spans="1:34" ht="18" customHeight="1" x14ac:dyDescent="0.3">
      <c r="A193" s="4">
        <f>IF(COUNT($A$4:A192)+1&gt;Nafnalisti!$Z$4,"",A192+1)</f>
        <v>190</v>
      </c>
      <c r="B193" t="str">
        <f ca="1">IF($A193="","",OFFSET(Nafnalisti!$A$3,MATCH('Einst staða'!$A193,Nafnalisti!$W$4:$W$430,0),1))</f>
        <v>Ögmundur Máni Ögmundsson</v>
      </c>
      <c r="C193" s="64">
        <f ca="1">IF($A193="","",OFFSET(Nafnalisti!$A$3,MATCH('Einst staða'!$A193,Nafnalisti!$W$4:$W$430,0),0))</f>
        <v>28</v>
      </c>
      <c r="D193" s="5">
        <f ca="1">IF($A193="","",OFFSET(Nafnalisti!$A$3,MATCH('Einst staða'!$A193,Nafnalisti!$W$4:$W$430,0),2))</f>
        <v>129</v>
      </c>
      <c r="E193" s="6" t="str">
        <f ca="1">IF($A193="","",IF(OFFSET(Nafnalisti!$A$3,MATCH('Einst staða'!$A193,Nafnalisti!$W$4:$W$430,0),3)="","",OFFSET(Nafnalisti!$A$3,MATCH('Einst staða'!$A193,Nafnalisti!$W$4:$W$430,0),3)))</f>
        <v/>
      </c>
      <c r="F193" s="6" t="str">
        <f ca="1">IF($A193="","",IF(OFFSET(Nafnalisti!$A$3,MATCH('Einst staða'!$A193,Nafnalisti!$W$4:$W$430,0),4)="","",OFFSET(Nafnalisti!$A$3,MATCH('Einst staða'!$A193,Nafnalisti!$W$4:$W$430,0),4)))</f>
        <v/>
      </c>
      <c r="G193" s="6">
        <f ca="1">IF($A193="","",IF(OFFSET(Nafnalisti!$A$3,MATCH('Einst staða'!$A193,Nafnalisti!$W$4:$W$430,0),5)="","",OFFSET(Nafnalisti!$A$3,MATCH('Einst staða'!$A193,Nafnalisti!$W$4:$W$430,0),5)))</f>
        <v>68</v>
      </c>
      <c r="H193" s="6">
        <f ca="1">IF($A193="","",IF(OFFSET(Nafnalisti!$A$3,MATCH('Einst staða'!$A193,Nafnalisti!$W$4:$W$430,0),6)="","",OFFSET(Nafnalisti!$A$3,MATCH('Einst staða'!$A193,Nafnalisti!$W$4:$W$430,0),6)))</f>
        <v>61</v>
      </c>
      <c r="I193" s="6" t="str">
        <f ca="1">IF($A193="","",IF(OFFSET(Nafnalisti!$A$3,MATCH('Einst staða'!$A193,Nafnalisti!$W$4:$W$430,0),7)="","",OFFSET(Nafnalisti!$A$3,MATCH('Einst staða'!$A193,Nafnalisti!$W$4:$W$430,0),7)))</f>
        <v/>
      </c>
      <c r="J193" s="6" t="str">
        <f ca="1">IF($A193="","",IF(OFFSET(Nafnalisti!$A$3,MATCH('Einst staða'!$A193,Nafnalisti!$W$4:$W$430,0),8)="","",OFFSET(Nafnalisti!$A$3,MATCH('Einst staða'!$A193,Nafnalisti!$W$4:$W$430,0),8)))</f>
        <v/>
      </c>
      <c r="K193" s="6" t="str">
        <f ca="1">IF($A193="","",IF(OFFSET(Nafnalisti!$A$3,MATCH('Einst staða'!$A193,Nafnalisti!$W$4:$W$430,0),9)="","",OFFSET(Nafnalisti!$A$3,MATCH('Einst staða'!$A193,Nafnalisti!$W$4:$W$430,0),9)))</f>
        <v/>
      </c>
      <c r="L193" s="6" t="str">
        <f ca="1">IF($A193="","",IF(OFFSET(Nafnalisti!$A$3,MATCH('Einst staða'!$A193,Nafnalisti!$W$4:$W$430,0),10)="","",OFFSET(Nafnalisti!$A$3,MATCH('Einst staða'!$A193,Nafnalisti!$W$4:$W$430,0),10)))</f>
        <v/>
      </c>
      <c r="O193" s="60"/>
      <c r="S193" s="60"/>
      <c r="T193" s="60"/>
      <c r="U193" s="60"/>
      <c r="Y193" s="60"/>
      <c r="Z193" s="60"/>
      <c r="AA193" s="60"/>
      <c r="AB193" s="60"/>
      <c r="AC193" s="60"/>
      <c r="AD193" s="60"/>
      <c r="AE193" s="60"/>
      <c r="AF193" s="60"/>
      <c r="AG193" s="60"/>
      <c r="AH193" s="60"/>
    </row>
    <row r="194" spans="1:34" ht="18" customHeight="1" x14ac:dyDescent="0.3">
      <c r="A194" s="4">
        <f>IF(COUNT($A$4:A193)+1&gt;Nafnalisti!$Z$4,"",A193+1)</f>
        <v>191</v>
      </c>
      <c r="B194" t="str">
        <f ca="1">IF($A194="","",OFFSET(Nafnalisti!$A$3,MATCH('Einst staða'!$A194,Nafnalisti!$W$4:$W$430,0),1))</f>
        <v>Guðmundur Arnar Jónsson</v>
      </c>
      <c r="C194" s="64">
        <f ca="1">IF($A194="","",OFFSET(Nafnalisti!$A$3,MATCH('Einst staða'!$A194,Nafnalisti!$W$4:$W$430,0),0))</f>
        <v>10</v>
      </c>
      <c r="D194" s="5">
        <f ca="1">IF($A194="","",OFFSET(Nafnalisti!$A$3,MATCH('Einst staða'!$A194,Nafnalisti!$W$4:$W$430,0),2))</f>
        <v>129</v>
      </c>
      <c r="E194" s="6">
        <f ca="1">IF($A194="","",IF(OFFSET(Nafnalisti!$A$3,MATCH('Einst staða'!$A194,Nafnalisti!$W$4:$W$430,0),3)="","",OFFSET(Nafnalisti!$A$3,MATCH('Einst staða'!$A194,Nafnalisti!$W$4:$W$430,0),3)))</f>
        <v>66</v>
      </c>
      <c r="F194" s="6">
        <f ca="1">IF($A194="","",IF(OFFSET(Nafnalisti!$A$3,MATCH('Einst staða'!$A194,Nafnalisti!$W$4:$W$430,0),4)="","",OFFSET(Nafnalisti!$A$3,MATCH('Einst staða'!$A194,Nafnalisti!$W$4:$W$430,0),4)))</f>
        <v>63</v>
      </c>
      <c r="G194" s="6" t="str">
        <f ca="1">IF($A194="","",IF(OFFSET(Nafnalisti!$A$3,MATCH('Einst staða'!$A194,Nafnalisti!$W$4:$W$430,0),5)="","",OFFSET(Nafnalisti!$A$3,MATCH('Einst staða'!$A194,Nafnalisti!$W$4:$W$430,0),5)))</f>
        <v/>
      </c>
      <c r="H194" s="6" t="str">
        <f ca="1">IF($A194="","",IF(OFFSET(Nafnalisti!$A$3,MATCH('Einst staða'!$A194,Nafnalisti!$W$4:$W$430,0),6)="","",OFFSET(Nafnalisti!$A$3,MATCH('Einst staða'!$A194,Nafnalisti!$W$4:$W$430,0),6)))</f>
        <v/>
      </c>
      <c r="I194" s="6" t="str">
        <f ca="1">IF($A194="","",IF(OFFSET(Nafnalisti!$A$3,MATCH('Einst staða'!$A194,Nafnalisti!$W$4:$W$430,0),7)="","",OFFSET(Nafnalisti!$A$3,MATCH('Einst staða'!$A194,Nafnalisti!$W$4:$W$430,0),7)))</f>
        <v/>
      </c>
      <c r="J194" s="6" t="str">
        <f ca="1">IF($A194="","",IF(OFFSET(Nafnalisti!$A$3,MATCH('Einst staða'!$A194,Nafnalisti!$W$4:$W$430,0),8)="","",OFFSET(Nafnalisti!$A$3,MATCH('Einst staða'!$A194,Nafnalisti!$W$4:$W$430,0),8)))</f>
        <v/>
      </c>
      <c r="K194" s="6" t="str">
        <f ca="1">IF($A194="","",IF(OFFSET(Nafnalisti!$A$3,MATCH('Einst staða'!$A194,Nafnalisti!$W$4:$W$430,0),9)="","",OFFSET(Nafnalisti!$A$3,MATCH('Einst staða'!$A194,Nafnalisti!$W$4:$W$430,0),9)))</f>
        <v/>
      </c>
      <c r="L194" s="6" t="str">
        <f ca="1">IF($A194="","",IF(OFFSET(Nafnalisti!$A$3,MATCH('Einst staða'!$A194,Nafnalisti!$W$4:$W$430,0),10)="","",OFFSET(Nafnalisti!$A$3,MATCH('Einst staða'!$A194,Nafnalisti!$W$4:$W$430,0),10)))</f>
        <v/>
      </c>
      <c r="O194" s="60"/>
      <c r="S194" s="60"/>
      <c r="T194" s="60"/>
      <c r="U194" s="60"/>
      <c r="Y194" s="60"/>
      <c r="Z194" s="60"/>
      <c r="AA194" s="60"/>
      <c r="AB194" s="60"/>
      <c r="AC194" s="60"/>
      <c r="AD194" s="60"/>
      <c r="AE194" s="60"/>
      <c r="AF194" s="60"/>
      <c r="AG194" s="60"/>
      <c r="AH194" s="60"/>
    </row>
    <row r="195" spans="1:34" ht="18" customHeight="1" x14ac:dyDescent="0.3">
      <c r="A195" s="4">
        <f>IF(COUNT($A$4:A194)+1&gt;Nafnalisti!$Z$4,"",A194+1)</f>
        <v>192</v>
      </c>
      <c r="B195" t="str">
        <f ca="1">IF($A195="","",OFFSET(Nafnalisti!$A$3,MATCH('Einst staða'!$A195,Nafnalisti!$W$4:$W$430,0),1))</f>
        <v>Kristján Ágústsson</v>
      </c>
      <c r="C195" s="64">
        <f ca="1">IF($A195="","",OFFSET(Nafnalisti!$A$3,MATCH('Einst staða'!$A195,Nafnalisti!$W$4:$W$430,0),0))</f>
        <v>50</v>
      </c>
      <c r="D195" s="5">
        <f ca="1">IF($A195="","",OFFSET(Nafnalisti!$A$3,MATCH('Einst staða'!$A195,Nafnalisti!$W$4:$W$430,0),2))</f>
        <v>131</v>
      </c>
      <c r="E195" s="6" t="str">
        <f ca="1">IF($A195="","",IF(OFFSET(Nafnalisti!$A$3,MATCH('Einst staða'!$A195,Nafnalisti!$W$4:$W$430,0),3)="","",OFFSET(Nafnalisti!$A$3,MATCH('Einst staða'!$A195,Nafnalisti!$W$4:$W$430,0),3)))</f>
        <v/>
      </c>
      <c r="F195" s="6" t="str">
        <f ca="1">IF($A195="","",IF(OFFSET(Nafnalisti!$A$3,MATCH('Einst staða'!$A195,Nafnalisti!$W$4:$W$430,0),4)="","",OFFSET(Nafnalisti!$A$3,MATCH('Einst staða'!$A195,Nafnalisti!$W$4:$W$430,0),4)))</f>
        <v/>
      </c>
      <c r="G195" s="6">
        <f ca="1">IF($A195="","",IF(OFFSET(Nafnalisti!$A$3,MATCH('Einst staða'!$A195,Nafnalisti!$W$4:$W$430,0),5)="","",OFFSET(Nafnalisti!$A$3,MATCH('Einst staða'!$A195,Nafnalisti!$W$4:$W$430,0),5)))</f>
        <v>68</v>
      </c>
      <c r="H195" s="6">
        <f ca="1">IF($A195="","",IF(OFFSET(Nafnalisti!$A$3,MATCH('Einst staða'!$A195,Nafnalisti!$W$4:$W$430,0),6)="","",OFFSET(Nafnalisti!$A$3,MATCH('Einst staða'!$A195,Nafnalisti!$W$4:$W$430,0),6)))</f>
        <v>63</v>
      </c>
      <c r="I195" s="6" t="str">
        <f ca="1">IF($A195="","",IF(OFFSET(Nafnalisti!$A$3,MATCH('Einst staða'!$A195,Nafnalisti!$W$4:$W$430,0),7)="","",OFFSET(Nafnalisti!$A$3,MATCH('Einst staða'!$A195,Nafnalisti!$W$4:$W$430,0),7)))</f>
        <v/>
      </c>
      <c r="J195" s="6" t="str">
        <f ca="1">IF($A195="","",IF(OFFSET(Nafnalisti!$A$3,MATCH('Einst staða'!$A195,Nafnalisti!$W$4:$W$430,0),8)="","",OFFSET(Nafnalisti!$A$3,MATCH('Einst staða'!$A195,Nafnalisti!$W$4:$W$430,0),8)))</f>
        <v/>
      </c>
      <c r="K195" s="6" t="str">
        <f ca="1">IF($A195="","",IF(OFFSET(Nafnalisti!$A$3,MATCH('Einst staða'!$A195,Nafnalisti!$W$4:$W$430,0),9)="","",OFFSET(Nafnalisti!$A$3,MATCH('Einst staða'!$A195,Nafnalisti!$W$4:$W$430,0),9)))</f>
        <v/>
      </c>
      <c r="L195" s="6" t="str">
        <f ca="1">IF($A195="","",IF(OFFSET(Nafnalisti!$A$3,MATCH('Einst staða'!$A195,Nafnalisti!$W$4:$W$430,0),10)="","",OFFSET(Nafnalisti!$A$3,MATCH('Einst staða'!$A195,Nafnalisti!$W$4:$W$430,0),10)))</f>
        <v/>
      </c>
      <c r="O195" s="60"/>
      <c r="S195" s="60"/>
      <c r="T195" s="60"/>
      <c r="U195" s="60"/>
      <c r="Y195" s="60"/>
      <c r="Z195" s="60"/>
      <c r="AA195" s="60"/>
      <c r="AB195" s="60"/>
      <c r="AC195" s="60"/>
      <c r="AD195" s="60"/>
      <c r="AE195" s="60"/>
      <c r="AF195" s="60"/>
      <c r="AG195" s="60"/>
      <c r="AH195" s="60"/>
    </row>
    <row r="196" spans="1:34" ht="18" customHeight="1" x14ac:dyDescent="0.3">
      <c r="A196" s="4">
        <f>IF(COUNT($A$4:A195)+1&gt;Nafnalisti!$Z$4,"",A195+1)</f>
        <v>193</v>
      </c>
      <c r="B196" t="str">
        <f ca="1">IF($A196="","",OFFSET(Nafnalisti!$A$3,MATCH('Einst staða'!$A196,Nafnalisti!$W$4:$W$430,0),1))</f>
        <v>Guðmundur Hannesson</v>
      </c>
      <c r="C196" s="64">
        <f ca="1">IF($A196="","",OFFSET(Nafnalisti!$A$3,MATCH('Einst staða'!$A196,Nafnalisti!$W$4:$W$430,0),0))</f>
        <v>51</v>
      </c>
      <c r="D196" s="5">
        <f ca="1">IF($A196="","",OFFSET(Nafnalisti!$A$3,MATCH('Einst staða'!$A196,Nafnalisti!$W$4:$W$430,0),2))</f>
        <v>131</v>
      </c>
      <c r="E196" s="6" t="str">
        <f ca="1">IF($A196="","",IF(OFFSET(Nafnalisti!$A$3,MATCH('Einst staða'!$A196,Nafnalisti!$W$4:$W$430,0),3)="","",OFFSET(Nafnalisti!$A$3,MATCH('Einst staða'!$A196,Nafnalisti!$W$4:$W$430,0),3)))</f>
        <v/>
      </c>
      <c r="F196" s="6" t="str">
        <f ca="1">IF($A196="","",IF(OFFSET(Nafnalisti!$A$3,MATCH('Einst staða'!$A196,Nafnalisti!$W$4:$W$430,0),4)="","",OFFSET(Nafnalisti!$A$3,MATCH('Einst staða'!$A196,Nafnalisti!$W$4:$W$430,0),4)))</f>
        <v/>
      </c>
      <c r="G196" s="6">
        <f ca="1">IF($A196="","",IF(OFFSET(Nafnalisti!$A$3,MATCH('Einst staða'!$A196,Nafnalisti!$W$4:$W$430,0),5)="","",OFFSET(Nafnalisti!$A$3,MATCH('Einst staða'!$A196,Nafnalisti!$W$4:$W$430,0),5)))</f>
        <v>64</v>
      </c>
      <c r="H196" s="6">
        <f ca="1">IF($A196="","",IF(OFFSET(Nafnalisti!$A$3,MATCH('Einst staða'!$A196,Nafnalisti!$W$4:$W$430,0),6)="","",OFFSET(Nafnalisti!$A$3,MATCH('Einst staða'!$A196,Nafnalisti!$W$4:$W$430,0),6)))</f>
        <v>67</v>
      </c>
      <c r="I196" s="6" t="str">
        <f ca="1">IF($A196="","",IF(OFFSET(Nafnalisti!$A$3,MATCH('Einst staða'!$A196,Nafnalisti!$W$4:$W$430,0),7)="","",OFFSET(Nafnalisti!$A$3,MATCH('Einst staða'!$A196,Nafnalisti!$W$4:$W$430,0),7)))</f>
        <v/>
      </c>
      <c r="J196" s="6" t="str">
        <f ca="1">IF($A196="","",IF(OFFSET(Nafnalisti!$A$3,MATCH('Einst staða'!$A196,Nafnalisti!$W$4:$W$430,0),8)="","",OFFSET(Nafnalisti!$A$3,MATCH('Einst staða'!$A196,Nafnalisti!$W$4:$W$430,0),8)))</f>
        <v/>
      </c>
      <c r="K196" s="6" t="str">
        <f ca="1">IF($A196="","",IF(OFFSET(Nafnalisti!$A$3,MATCH('Einst staða'!$A196,Nafnalisti!$W$4:$W$430,0),9)="","",OFFSET(Nafnalisti!$A$3,MATCH('Einst staða'!$A196,Nafnalisti!$W$4:$W$430,0),9)))</f>
        <v/>
      </c>
      <c r="L196" s="6" t="str">
        <f ca="1">IF($A196="","",IF(OFFSET(Nafnalisti!$A$3,MATCH('Einst staða'!$A196,Nafnalisti!$W$4:$W$430,0),10)="","",OFFSET(Nafnalisti!$A$3,MATCH('Einst staða'!$A196,Nafnalisti!$W$4:$W$430,0),10)))</f>
        <v/>
      </c>
      <c r="O196" s="60"/>
      <c r="S196" s="60"/>
      <c r="T196" s="60"/>
      <c r="U196" s="60"/>
      <c r="Y196" s="60"/>
      <c r="Z196" s="60"/>
      <c r="AA196" s="60"/>
      <c r="AB196" s="60"/>
      <c r="AC196" s="60"/>
      <c r="AD196" s="60"/>
      <c r="AE196" s="60"/>
      <c r="AF196" s="60"/>
      <c r="AG196" s="60"/>
      <c r="AH196" s="60"/>
    </row>
    <row r="197" spans="1:34" ht="18" customHeight="1" x14ac:dyDescent="0.3">
      <c r="A197" s="4">
        <f>IF(COUNT($A$4:A196)+1&gt;Nafnalisti!$Z$4,"",A196+1)</f>
        <v>194</v>
      </c>
      <c r="B197" t="str">
        <f ca="1">IF($A197="","",OFFSET(Nafnalisti!$A$3,MATCH('Einst staða'!$A197,Nafnalisti!$W$4:$W$430,0),1))</f>
        <v>Sverrir Sverrisson</v>
      </c>
      <c r="C197" s="64">
        <f ca="1">IF($A197="","",OFFSET(Nafnalisti!$A$3,MATCH('Einst staða'!$A197,Nafnalisti!$W$4:$W$430,0),0))</f>
        <v>9</v>
      </c>
      <c r="D197" s="5">
        <f ca="1">IF($A197="","",OFFSET(Nafnalisti!$A$3,MATCH('Einst staða'!$A197,Nafnalisti!$W$4:$W$430,0),2))</f>
        <v>132</v>
      </c>
      <c r="E197" s="6" t="str">
        <f ca="1">IF($A197="","",IF(OFFSET(Nafnalisti!$A$3,MATCH('Einst staða'!$A197,Nafnalisti!$W$4:$W$430,0),3)="","",OFFSET(Nafnalisti!$A$3,MATCH('Einst staða'!$A197,Nafnalisti!$W$4:$W$430,0),3)))</f>
        <v/>
      </c>
      <c r="F197" s="6" t="str">
        <f ca="1">IF($A197="","",IF(OFFSET(Nafnalisti!$A$3,MATCH('Einst staða'!$A197,Nafnalisti!$W$4:$W$430,0),4)="","",OFFSET(Nafnalisti!$A$3,MATCH('Einst staða'!$A197,Nafnalisti!$W$4:$W$430,0),4)))</f>
        <v/>
      </c>
      <c r="G197" s="6">
        <f ca="1">IF($A197="","",IF(OFFSET(Nafnalisti!$A$3,MATCH('Einst staða'!$A197,Nafnalisti!$W$4:$W$430,0),5)="","",OFFSET(Nafnalisti!$A$3,MATCH('Einst staða'!$A197,Nafnalisti!$W$4:$W$430,0),5)))</f>
        <v>67</v>
      </c>
      <c r="H197" s="6">
        <f ca="1">IF($A197="","",IF(OFFSET(Nafnalisti!$A$3,MATCH('Einst staða'!$A197,Nafnalisti!$W$4:$W$430,0),6)="","",OFFSET(Nafnalisti!$A$3,MATCH('Einst staða'!$A197,Nafnalisti!$W$4:$W$430,0),6)))</f>
        <v>65</v>
      </c>
      <c r="I197" s="6" t="str">
        <f ca="1">IF($A197="","",IF(OFFSET(Nafnalisti!$A$3,MATCH('Einst staða'!$A197,Nafnalisti!$W$4:$W$430,0),7)="","",OFFSET(Nafnalisti!$A$3,MATCH('Einst staða'!$A197,Nafnalisti!$W$4:$W$430,0),7)))</f>
        <v/>
      </c>
      <c r="J197" s="6" t="str">
        <f ca="1">IF($A197="","",IF(OFFSET(Nafnalisti!$A$3,MATCH('Einst staða'!$A197,Nafnalisti!$W$4:$W$430,0),8)="","",OFFSET(Nafnalisti!$A$3,MATCH('Einst staða'!$A197,Nafnalisti!$W$4:$W$430,0),8)))</f>
        <v/>
      </c>
      <c r="K197" s="6" t="str">
        <f ca="1">IF($A197="","",IF(OFFSET(Nafnalisti!$A$3,MATCH('Einst staða'!$A197,Nafnalisti!$W$4:$W$430,0),9)="","",OFFSET(Nafnalisti!$A$3,MATCH('Einst staða'!$A197,Nafnalisti!$W$4:$W$430,0),9)))</f>
        <v/>
      </c>
      <c r="L197" s="6" t="str">
        <f ca="1">IF($A197="","",IF(OFFSET(Nafnalisti!$A$3,MATCH('Einst staða'!$A197,Nafnalisti!$W$4:$W$430,0),10)="","",OFFSET(Nafnalisti!$A$3,MATCH('Einst staða'!$A197,Nafnalisti!$W$4:$W$430,0),10)))</f>
        <v/>
      </c>
      <c r="O197" s="60"/>
      <c r="S197" s="60"/>
      <c r="T197" s="60"/>
      <c r="U197" s="60"/>
      <c r="Y197" s="60"/>
      <c r="Z197" s="60"/>
      <c r="AA197" s="60"/>
      <c r="AB197" s="60"/>
      <c r="AC197" s="60"/>
      <c r="AD197" s="60"/>
      <c r="AE197" s="60"/>
      <c r="AF197" s="60"/>
      <c r="AG197" s="60"/>
      <c r="AH197" s="60"/>
    </row>
    <row r="198" spans="1:34" ht="18" customHeight="1" x14ac:dyDescent="0.3">
      <c r="A198" s="4">
        <f>IF(COUNT($A$4:A197)+1&gt;Nafnalisti!$Z$4,"",A197+1)</f>
        <v>195</v>
      </c>
      <c r="B198" t="str">
        <f ca="1">IF($A198="","",OFFSET(Nafnalisti!$A$3,MATCH('Einst staða'!$A198,Nafnalisti!$W$4:$W$430,0),1))</f>
        <v>Sveinn Fannar Daníelsson</v>
      </c>
      <c r="C198" s="64">
        <f ca="1">IF($A198="","",OFFSET(Nafnalisti!$A$3,MATCH('Einst staða'!$A198,Nafnalisti!$W$4:$W$430,0),0))</f>
        <v>3</v>
      </c>
      <c r="D198" s="5">
        <f ca="1">IF($A198="","",OFFSET(Nafnalisti!$A$3,MATCH('Einst staða'!$A198,Nafnalisti!$W$4:$W$430,0),2))</f>
        <v>132</v>
      </c>
      <c r="E198" s="6" t="str">
        <f ca="1">IF($A198="","",IF(OFFSET(Nafnalisti!$A$3,MATCH('Einst staða'!$A198,Nafnalisti!$W$4:$W$430,0),3)="","",OFFSET(Nafnalisti!$A$3,MATCH('Einst staða'!$A198,Nafnalisti!$W$4:$W$430,0),3)))</f>
        <v/>
      </c>
      <c r="F198" s="6">
        <f ca="1">IF($A198="","",IF(OFFSET(Nafnalisti!$A$3,MATCH('Einst staða'!$A198,Nafnalisti!$W$4:$W$430,0),4)="","",OFFSET(Nafnalisti!$A$3,MATCH('Einst staða'!$A198,Nafnalisti!$W$4:$W$430,0),4)))</f>
        <v>66</v>
      </c>
      <c r="G198" s="6">
        <f ca="1">IF($A198="","",IF(OFFSET(Nafnalisti!$A$3,MATCH('Einst staða'!$A198,Nafnalisti!$W$4:$W$430,0),5)="","",OFFSET(Nafnalisti!$A$3,MATCH('Einst staða'!$A198,Nafnalisti!$W$4:$W$430,0),5)))</f>
        <v>66</v>
      </c>
      <c r="H198" s="6" t="str">
        <f ca="1">IF($A198="","",IF(OFFSET(Nafnalisti!$A$3,MATCH('Einst staða'!$A198,Nafnalisti!$W$4:$W$430,0),6)="","",OFFSET(Nafnalisti!$A$3,MATCH('Einst staða'!$A198,Nafnalisti!$W$4:$W$430,0),6)))</f>
        <v/>
      </c>
      <c r="I198" s="6" t="str">
        <f ca="1">IF($A198="","",IF(OFFSET(Nafnalisti!$A$3,MATCH('Einst staða'!$A198,Nafnalisti!$W$4:$W$430,0),7)="","",OFFSET(Nafnalisti!$A$3,MATCH('Einst staða'!$A198,Nafnalisti!$W$4:$W$430,0),7)))</f>
        <v/>
      </c>
      <c r="J198" s="6" t="str">
        <f ca="1">IF($A198="","",IF(OFFSET(Nafnalisti!$A$3,MATCH('Einst staða'!$A198,Nafnalisti!$W$4:$W$430,0),8)="","",OFFSET(Nafnalisti!$A$3,MATCH('Einst staða'!$A198,Nafnalisti!$W$4:$W$430,0),8)))</f>
        <v/>
      </c>
      <c r="K198" s="6" t="str">
        <f ca="1">IF($A198="","",IF(OFFSET(Nafnalisti!$A$3,MATCH('Einst staða'!$A198,Nafnalisti!$W$4:$W$430,0),9)="","",OFFSET(Nafnalisti!$A$3,MATCH('Einst staða'!$A198,Nafnalisti!$W$4:$W$430,0),9)))</f>
        <v/>
      </c>
      <c r="L198" s="6" t="str">
        <f ca="1">IF($A198="","",IF(OFFSET(Nafnalisti!$A$3,MATCH('Einst staða'!$A198,Nafnalisti!$W$4:$W$430,0),10)="","",OFFSET(Nafnalisti!$A$3,MATCH('Einst staða'!$A198,Nafnalisti!$W$4:$W$430,0),10)))</f>
        <v/>
      </c>
      <c r="O198" s="60"/>
      <c r="S198" s="60"/>
      <c r="T198" s="60"/>
      <c r="U198" s="60"/>
      <c r="Y198" s="60"/>
      <c r="Z198" s="60"/>
      <c r="AA198" s="60"/>
      <c r="AB198" s="60"/>
      <c r="AC198" s="60"/>
      <c r="AD198" s="60"/>
      <c r="AE198" s="60"/>
      <c r="AF198" s="60"/>
      <c r="AG198" s="60"/>
      <c r="AH198" s="60"/>
    </row>
    <row r="199" spans="1:34" ht="18" customHeight="1" x14ac:dyDescent="0.3">
      <c r="A199" s="4">
        <f>IF(COUNT($A$4:A198)+1&gt;Nafnalisti!$Z$4,"",A198+1)</f>
        <v>196</v>
      </c>
      <c r="B199" t="str">
        <f ca="1">IF($A199="","",OFFSET(Nafnalisti!$A$3,MATCH('Einst staða'!$A199,Nafnalisti!$W$4:$W$430,0),1))</f>
        <v>Ágúst Heiðar Sigurðsson</v>
      </c>
      <c r="C199" s="64">
        <f ca="1">IF($A199="","",OFFSET(Nafnalisti!$A$3,MATCH('Einst staða'!$A199,Nafnalisti!$W$4:$W$430,0),0))</f>
        <v>39</v>
      </c>
      <c r="D199" s="5">
        <f ca="1">IF($A199="","",OFFSET(Nafnalisti!$A$3,MATCH('Einst staða'!$A199,Nafnalisti!$W$4:$W$430,0),2))</f>
        <v>133</v>
      </c>
      <c r="E199" s="6">
        <f ca="1">IF($A199="","",IF(OFFSET(Nafnalisti!$A$3,MATCH('Einst staða'!$A199,Nafnalisti!$W$4:$W$430,0),3)="","",OFFSET(Nafnalisti!$A$3,MATCH('Einst staða'!$A199,Nafnalisti!$W$4:$W$430,0),3)))</f>
        <v>67</v>
      </c>
      <c r="F199" s="6" t="str">
        <f ca="1">IF($A199="","",IF(OFFSET(Nafnalisti!$A$3,MATCH('Einst staða'!$A199,Nafnalisti!$W$4:$W$430,0),4)="","",OFFSET(Nafnalisti!$A$3,MATCH('Einst staða'!$A199,Nafnalisti!$W$4:$W$430,0),4)))</f>
        <v/>
      </c>
      <c r="G199" s="6">
        <f ca="1">IF($A199="","",IF(OFFSET(Nafnalisti!$A$3,MATCH('Einst staða'!$A199,Nafnalisti!$W$4:$W$430,0),5)="","",OFFSET(Nafnalisti!$A$3,MATCH('Einst staða'!$A199,Nafnalisti!$W$4:$W$430,0),5)))</f>
        <v>66</v>
      </c>
      <c r="H199" s="6" t="str">
        <f ca="1">IF($A199="","",IF(OFFSET(Nafnalisti!$A$3,MATCH('Einst staða'!$A199,Nafnalisti!$W$4:$W$430,0),6)="","",OFFSET(Nafnalisti!$A$3,MATCH('Einst staða'!$A199,Nafnalisti!$W$4:$W$430,0),6)))</f>
        <v/>
      </c>
      <c r="I199" s="6" t="str">
        <f ca="1">IF($A199="","",IF(OFFSET(Nafnalisti!$A$3,MATCH('Einst staða'!$A199,Nafnalisti!$W$4:$W$430,0),7)="","",OFFSET(Nafnalisti!$A$3,MATCH('Einst staða'!$A199,Nafnalisti!$W$4:$W$430,0),7)))</f>
        <v/>
      </c>
      <c r="J199" s="6" t="str">
        <f ca="1">IF($A199="","",IF(OFFSET(Nafnalisti!$A$3,MATCH('Einst staða'!$A199,Nafnalisti!$W$4:$W$430,0),8)="","",OFFSET(Nafnalisti!$A$3,MATCH('Einst staða'!$A199,Nafnalisti!$W$4:$W$430,0),8)))</f>
        <v/>
      </c>
      <c r="K199" s="6" t="str">
        <f ca="1">IF($A199="","",IF(OFFSET(Nafnalisti!$A$3,MATCH('Einst staða'!$A199,Nafnalisti!$W$4:$W$430,0),9)="","",OFFSET(Nafnalisti!$A$3,MATCH('Einst staða'!$A199,Nafnalisti!$W$4:$W$430,0),9)))</f>
        <v/>
      </c>
      <c r="L199" s="6" t="str">
        <f ca="1">IF($A199="","",IF(OFFSET(Nafnalisti!$A$3,MATCH('Einst staða'!$A199,Nafnalisti!$W$4:$W$430,0),10)="","",OFFSET(Nafnalisti!$A$3,MATCH('Einst staða'!$A199,Nafnalisti!$W$4:$W$430,0),10)))</f>
        <v/>
      </c>
      <c r="O199" s="60"/>
      <c r="S199" s="60"/>
      <c r="T199" s="60"/>
      <c r="U199" s="60"/>
      <c r="Y199" s="60"/>
      <c r="Z199" s="60"/>
      <c r="AA199" s="60"/>
      <c r="AB199" s="60"/>
      <c r="AC199" s="60"/>
      <c r="AD199" s="60"/>
      <c r="AE199" s="60"/>
      <c r="AF199" s="60"/>
      <c r="AG199" s="60"/>
      <c r="AH199" s="60"/>
    </row>
    <row r="200" spans="1:34" ht="18" customHeight="1" x14ac:dyDescent="0.3">
      <c r="A200" s="4">
        <f>IF(COUNT($A$4:A199)+1&gt;Nafnalisti!$Z$4,"",A199+1)</f>
        <v>197</v>
      </c>
      <c r="B200" t="str">
        <f ca="1">IF($A200="","",OFFSET(Nafnalisti!$A$3,MATCH('Einst staða'!$A200,Nafnalisti!$W$4:$W$430,0),1))</f>
        <v>Halldór Sigfússon</v>
      </c>
      <c r="C200" s="64">
        <f ca="1">IF($A200="","",OFFSET(Nafnalisti!$A$3,MATCH('Einst staða'!$A200,Nafnalisti!$W$4:$W$430,0),0))</f>
        <v>49</v>
      </c>
      <c r="D200" s="5">
        <f ca="1">IF($A200="","",OFFSET(Nafnalisti!$A$3,MATCH('Einst staða'!$A200,Nafnalisti!$W$4:$W$430,0),2))</f>
        <v>134</v>
      </c>
      <c r="E200" s="6" t="str">
        <f ca="1">IF($A200="","",IF(OFFSET(Nafnalisti!$A$3,MATCH('Einst staða'!$A200,Nafnalisti!$W$4:$W$430,0),3)="","",OFFSET(Nafnalisti!$A$3,MATCH('Einst staða'!$A200,Nafnalisti!$W$4:$W$430,0),3)))</f>
        <v/>
      </c>
      <c r="F200" s="6">
        <f ca="1">IF($A200="","",IF(OFFSET(Nafnalisti!$A$3,MATCH('Einst staða'!$A200,Nafnalisti!$W$4:$W$430,0),4)="","",OFFSET(Nafnalisti!$A$3,MATCH('Einst staða'!$A200,Nafnalisti!$W$4:$W$430,0),4)))</f>
        <v>66</v>
      </c>
      <c r="G200" s="6">
        <f ca="1">IF($A200="","",IF(OFFSET(Nafnalisti!$A$3,MATCH('Einst staða'!$A200,Nafnalisti!$W$4:$W$430,0),5)="","",OFFSET(Nafnalisti!$A$3,MATCH('Einst staða'!$A200,Nafnalisti!$W$4:$W$430,0),5)))</f>
        <v>68</v>
      </c>
      <c r="H200" s="6" t="str">
        <f ca="1">IF($A200="","",IF(OFFSET(Nafnalisti!$A$3,MATCH('Einst staða'!$A200,Nafnalisti!$W$4:$W$430,0),6)="","",OFFSET(Nafnalisti!$A$3,MATCH('Einst staða'!$A200,Nafnalisti!$W$4:$W$430,0),6)))</f>
        <v/>
      </c>
      <c r="I200" s="6" t="str">
        <f ca="1">IF($A200="","",IF(OFFSET(Nafnalisti!$A$3,MATCH('Einst staða'!$A200,Nafnalisti!$W$4:$W$430,0),7)="","",OFFSET(Nafnalisti!$A$3,MATCH('Einst staða'!$A200,Nafnalisti!$W$4:$W$430,0),7)))</f>
        <v/>
      </c>
      <c r="J200" s="6" t="str">
        <f ca="1">IF($A200="","",IF(OFFSET(Nafnalisti!$A$3,MATCH('Einst staða'!$A200,Nafnalisti!$W$4:$W$430,0),8)="","",OFFSET(Nafnalisti!$A$3,MATCH('Einst staða'!$A200,Nafnalisti!$W$4:$W$430,0),8)))</f>
        <v/>
      </c>
      <c r="K200" s="6" t="str">
        <f ca="1">IF($A200="","",IF(OFFSET(Nafnalisti!$A$3,MATCH('Einst staða'!$A200,Nafnalisti!$W$4:$W$430,0),9)="","",OFFSET(Nafnalisti!$A$3,MATCH('Einst staða'!$A200,Nafnalisti!$W$4:$W$430,0),9)))</f>
        <v/>
      </c>
      <c r="L200" s="6" t="str">
        <f ca="1">IF($A200="","",IF(OFFSET(Nafnalisti!$A$3,MATCH('Einst staða'!$A200,Nafnalisti!$W$4:$W$430,0),10)="","",OFFSET(Nafnalisti!$A$3,MATCH('Einst staða'!$A200,Nafnalisti!$W$4:$W$430,0),10)))</f>
        <v/>
      </c>
      <c r="O200" s="60"/>
      <c r="S200" s="60"/>
      <c r="T200" s="60"/>
      <c r="U200" s="60"/>
      <c r="Y200" s="60"/>
      <c r="Z200" s="60"/>
      <c r="AA200" s="60"/>
      <c r="AB200" s="60"/>
      <c r="AC200" s="60"/>
      <c r="AD200" s="60"/>
      <c r="AE200" s="60"/>
      <c r="AF200" s="60"/>
      <c r="AG200" s="60"/>
      <c r="AH200" s="60"/>
    </row>
    <row r="201" spans="1:34" ht="18" customHeight="1" x14ac:dyDescent="0.3">
      <c r="A201" s="4">
        <f>IF(COUNT($A$4:A200)+1&gt;Nafnalisti!$Z$4,"",A200+1)</f>
        <v>198</v>
      </c>
      <c r="B201" t="str">
        <f ca="1">IF($A201="","",OFFSET(Nafnalisti!$A$3,MATCH('Einst staða'!$A201,Nafnalisti!$W$4:$W$430,0),1))</f>
        <v>Héðinn Valdimarsson</v>
      </c>
      <c r="C201" s="64">
        <f ca="1">IF($A201="","",OFFSET(Nafnalisti!$A$3,MATCH('Einst staða'!$A201,Nafnalisti!$W$4:$W$430,0),0))</f>
        <v>47</v>
      </c>
      <c r="D201" s="5">
        <f ca="1">IF($A201="","",OFFSET(Nafnalisti!$A$3,MATCH('Einst staða'!$A201,Nafnalisti!$W$4:$W$430,0),2))</f>
        <v>137</v>
      </c>
      <c r="E201" s="6" t="str">
        <f ca="1">IF($A201="","",IF(OFFSET(Nafnalisti!$A$3,MATCH('Einst staða'!$A201,Nafnalisti!$W$4:$W$430,0),3)="","",OFFSET(Nafnalisti!$A$3,MATCH('Einst staða'!$A201,Nafnalisti!$W$4:$W$430,0),3)))</f>
        <v/>
      </c>
      <c r="F201" s="6" t="str">
        <f ca="1">IF($A201="","",IF(OFFSET(Nafnalisti!$A$3,MATCH('Einst staða'!$A201,Nafnalisti!$W$4:$W$430,0),4)="","",OFFSET(Nafnalisti!$A$3,MATCH('Einst staða'!$A201,Nafnalisti!$W$4:$W$430,0),4)))</f>
        <v/>
      </c>
      <c r="G201" s="6">
        <f ca="1">IF($A201="","",IF(OFFSET(Nafnalisti!$A$3,MATCH('Einst staða'!$A201,Nafnalisti!$W$4:$W$430,0),5)="","",OFFSET(Nafnalisti!$A$3,MATCH('Einst staða'!$A201,Nafnalisti!$W$4:$W$430,0),5)))</f>
        <v>68</v>
      </c>
      <c r="H201" s="6">
        <f ca="1">IF($A201="","",IF(OFFSET(Nafnalisti!$A$3,MATCH('Einst staða'!$A201,Nafnalisti!$W$4:$W$430,0),6)="","",OFFSET(Nafnalisti!$A$3,MATCH('Einst staða'!$A201,Nafnalisti!$W$4:$W$430,0),6)))</f>
        <v>69</v>
      </c>
      <c r="I201" s="6" t="str">
        <f ca="1">IF($A201="","",IF(OFFSET(Nafnalisti!$A$3,MATCH('Einst staða'!$A201,Nafnalisti!$W$4:$W$430,0),7)="","",OFFSET(Nafnalisti!$A$3,MATCH('Einst staða'!$A201,Nafnalisti!$W$4:$W$430,0),7)))</f>
        <v/>
      </c>
      <c r="J201" s="6" t="str">
        <f ca="1">IF($A201="","",IF(OFFSET(Nafnalisti!$A$3,MATCH('Einst staða'!$A201,Nafnalisti!$W$4:$W$430,0),8)="","",OFFSET(Nafnalisti!$A$3,MATCH('Einst staða'!$A201,Nafnalisti!$W$4:$W$430,0),8)))</f>
        <v/>
      </c>
      <c r="K201" s="6" t="str">
        <f ca="1">IF($A201="","",IF(OFFSET(Nafnalisti!$A$3,MATCH('Einst staða'!$A201,Nafnalisti!$W$4:$W$430,0),9)="","",OFFSET(Nafnalisti!$A$3,MATCH('Einst staða'!$A201,Nafnalisti!$W$4:$W$430,0),9)))</f>
        <v/>
      </c>
      <c r="L201" s="6" t="str">
        <f ca="1">IF($A201="","",IF(OFFSET(Nafnalisti!$A$3,MATCH('Einst staða'!$A201,Nafnalisti!$W$4:$W$430,0),10)="","",OFFSET(Nafnalisti!$A$3,MATCH('Einst staða'!$A201,Nafnalisti!$W$4:$W$430,0),10)))</f>
        <v/>
      </c>
      <c r="O201" s="60"/>
      <c r="S201" s="60"/>
      <c r="T201" s="60"/>
      <c r="U201" s="60"/>
      <c r="Y201" s="60"/>
      <c r="Z201" s="60"/>
      <c r="AA201" s="60"/>
      <c r="AB201" s="60"/>
      <c r="AC201" s="60"/>
      <c r="AD201" s="60"/>
      <c r="AE201" s="60"/>
      <c r="AF201" s="60"/>
      <c r="AG201" s="60"/>
      <c r="AH201" s="60"/>
    </row>
    <row r="202" spans="1:34" ht="18" customHeight="1" x14ac:dyDescent="0.3">
      <c r="A202" s="4">
        <f>IF(COUNT($A$4:A201)+1&gt;Nafnalisti!$Z$4,"",A201+1)</f>
        <v>199</v>
      </c>
      <c r="B202" t="str">
        <f ca="1">IF($A202="","",OFFSET(Nafnalisti!$A$3,MATCH('Einst staða'!$A202,Nafnalisti!$W$4:$W$430,0),1))</f>
        <v>Bjarni Bjarnason</v>
      </c>
      <c r="C202" s="64">
        <f ca="1">IF($A202="","",OFFSET(Nafnalisti!$A$3,MATCH('Einst staða'!$A202,Nafnalisti!$W$4:$W$430,0),0))</f>
        <v>22</v>
      </c>
      <c r="D202" s="5">
        <f ca="1">IF($A202="","",OFFSET(Nafnalisti!$A$3,MATCH('Einst staða'!$A202,Nafnalisti!$W$4:$W$430,0),2))</f>
        <v>141</v>
      </c>
      <c r="E202" s="6" t="str">
        <f ca="1">IF($A202="","",IF(OFFSET(Nafnalisti!$A$3,MATCH('Einst staða'!$A202,Nafnalisti!$W$4:$W$430,0),3)="","",OFFSET(Nafnalisti!$A$3,MATCH('Einst staða'!$A202,Nafnalisti!$W$4:$W$430,0),3)))</f>
        <v/>
      </c>
      <c r="F202" s="6" t="str">
        <f ca="1">IF($A202="","",IF(OFFSET(Nafnalisti!$A$3,MATCH('Einst staða'!$A202,Nafnalisti!$W$4:$W$430,0),4)="","",OFFSET(Nafnalisti!$A$3,MATCH('Einst staða'!$A202,Nafnalisti!$W$4:$W$430,0),4)))</f>
        <v/>
      </c>
      <c r="G202" s="6">
        <f ca="1">IF($A202="","",IF(OFFSET(Nafnalisti!$A$3,MATCH('Einst staða'!$A202,Nafnalisti!$W$4:$W$430,0),5)="","",OFFSET(Nafnalisti!$A$3,MATCH('Einst staða'!$A202,Nafnalisti!$W$4:$W$430,0),5)))</f>
        <v>73</v>
      </c>
      <c r="H202" s="6">
        <f ca="1">IF($A202="","",IF(OFFSET(Nafnalisti!$A$3,MATCH('Einst staða'!$A202,Nafnalisti!$W$4:$W$430,0),6)="","",OFFSET(Nafnalisti!$A$3,MATCH('Einst staða'!$A202,Nafnalisti!$W$4:$W$430,0),6)))</f>
        <v>68</v>
      </c>
      <c r="I202" s="6" t="str">
        <f ca="1">IF($A202="","",IF(OFFSET(Nafnalisti!$A$3,MATCH('Einst staða'!$A202,Nafnalisti!$W$4:$W$430,0),7)="","",OFFSET(Nafnalisti!$A$3,MATCH('Einst staða'!$A202,Nafnalisti!$W$4:$W$430,0),7)))</f>
        <v/>
      </c>
      <c r="J202" s="6" t="str">
        <f ca="1">IF($A202="","",IF(OFFSET(Nafnalisti!$A$3,MATCH('Einst staða'!$A202,Nafnalisti!$W$4:$W$430,0),8)="","",OFFSET(Nafnalisti!$A$3,MATCH('Einst staða'!$A202,Nafnalisti!$W$4:$W$430,0),8)))</f>
        <v/>
      </c>
      <c r="K202" s="6" t="str">
        <f ca="1">IF($A202="","",IF(OFFSET(Nafnalisti!$A$3,MATCH('Einst staða'!$A202,Nafnalisti!$W$4:$W$430,0),9)="","",OFFSET(Nafnalisti!$A$3,MATCH('Einst staða'!$A202,Nafnalisti!$W$4:$W$430,0),9)))</f>
        <v/>
      </c>
      <c r="L202" s="6" t="str">
        <f ca="1">IF($A202="","",IF(OFFSET(Nafnalisti!$A$3,MATCH('Einst staða'!$A202,Nafnalisti!$W$4:$W$430,0),10)="","",OFFSET(Nafnalisti!$A$3,MATCH('Einst staða'!$A202,Nafnalisti!$W$4:$W$430,0),10)))</f>
        <v/>
      </c>
      <c r="O202" s="60"/>
      <c r="S202" s="60"/>
      <c r="T202" s="60"/>
      <c r="U202" s="60"/>
      <c r="Y202" s="60"/>
      <c r="Z202" s="60"/>
      <c r="AA202" s="60"/>
      <c r="AB202" s="60"/>
      <c r="AC202" s="60"/>
      <c r="AD202" s="60"/>
      <c r="AE202" s="60"/>
      <c r="AF202" s="60"/>
      <c r="AG202" s="60"/>
      <c r="AH202" s="60"/>
    </row>
    <row r="203" spans="1:34" ht="18" customHeight="1" x14ac:dyDescent="0.3">
      <c r="A203" s="4">
        <f>IF(COUNT($A$4:A202)+1&gt;Nafnalisti!$Z$4,"",A202+1)</f>
        <v>200</v>
      </c>
      <c r="B203" t="str">
        <f ca="1">IF($A203="","",OFFSET(Nafnalisti!$A$3,MATCH('Einst staða'!$A203,Nafnalisti!$W$4:$W$430,0),1))</f>
        <v>Valur Guðnason</v>
      </c>
      <c r="C203" s="64">
        <f ca="1">IF($A203="","",OFFSET(Nafnalisti!$A$3,MATCH('Einst staða'!$A203,Nafnalisti!$W$4:$W$430,0),0))</f>
        <v>32</v>
      </c>
      <c r="D203" s="5">
        <f ca="1">IF($A203="","",OFFSET(Nafnalisti!$A$3,MATCH('Einst staða'!$A203,Nafnalisti!$W$4:$W$430,0),2))</f>
        <v>60</v>
      </c>
      <c r="E203" s="6" t="str">
        <f ca="1">IF($A203="","",IF(OFFSET(Nafnalisti!$A$3,MATCH('Einst staða'!$A203,Nafnalisti!$W$4:$W$430,0),3)="","",OFFSET(Nafnalisti!$A$3,MATCH('Einst staða'!$A203,Nafnalisti!$W$4:$W$430,0),3)))</f>
        <v/>
      </c>
      <c r="F203" s="6" t="str">
        <f ca="1">IF($A203="","",IF(OFFSET(Nafnalisti!$A$3,MATCH('Einst staða'!$A203,Nafnalisti!$W$4:$W$430,0),4)="","",OFFSET(Nafnalisti!$A$3,MATCH('Einst staða'!$A203,Nafnalisti!$W$4:$W$430,0),4)))</f>
        <v/>
      </c>
      <c r="G203" s="6" t="str">
        <f ca="1">IF($A203="","",IF(OFFSET(Nafnalisti!$A$3,MATCH('Einst staða'!$A203,Nafnalisti!$W$4:$W$430,0),5)="","",OFFSET(Nafnalisti!$A$3,MATCH('Einst staða'!$A203,Nafnalisti!$W$4:$W$430,0),5)))</f>
        <v/>
      </c>
      <c r="H203" s="6">
        <f ca="1">IF($A203="","",IF(OFFSET(Nafnalisti!$A$3,MATCH('Einst staða'!$A203,Nafnalisti!$W$4:$W$430,0),6)="","",OFFSET(Nafnalisti!$A$3,MATCH('Einst staða'!$A203,Nafnalisti!$W$4:$W$430,0),6)))</f>
        <v>60</v>
      </c>
      <c r="I203" s="6" t="str">
        <f ca="1">IF($A203="","",IF(OFFSET(Nafnalisti!$A$3,MATCH('Einst staða'!$A203,Nafnalisti!$W$4:$W$430,0),7)="","",OFFSET(Nafnalisti!$A$3,MATCH('Einst staða'!$A203,Nafnalisti!$W$4:$W$430,0),7)))</f>
        <v/>
      </c>
      <c r="J203" s="6" t="str">
        <f ca="1">IF($A203="","",IF(OFFSET(Nafnalisti!$A$3,MATCH('Einst staða'!$A203,Nafnalisti!$W$4:$W$430,0),8)="","",OFFSET(Nafnalisti!$A$3,MATCH('Einst staða'!$A203,Nafnalisti!$W$4:$W$430,0),8)))</f>
        <v/>
      </c>
      <c r="K203" s="6" t="str">
        <f ca="1">IF($A203="","",IF(OFFSET(Nafnalisti!$A$3,MATCH('Einst staða'!$A203,Nafnalisti!$W$4:$W$430,0),9)="","",OFFSET(Nafnalisti!$A$3,MATCH('Einst staða'!$A203,Nafnalisti!$W$4:$W$430,0),9)))</f>
        <v/>
      </c>
      <c r="L203" s="6" t="str">
        <f ca="1">IF($A203="","",IF(OFFSET(Nafnalisti!$A$3,MATCH('Einst staða'!$A203,Nafnalisti!$W$4:$W$430,0),10)="","",OFFSET(Nafnalisti!$A$3,MATCH('Einst staða'!$A203,Nafnalisti!$W$4:$W$430,0),10)))</f>
        <v/>
      </c>
      <c r="O203" s="60"/>
      <c r="S203" s="60"/>
      <c r="T203" s="60"/>
      <c r="U203" s="60"/>
      <c r="Y203" s="60"/>
      <c r="Z203" s="60"/>
      <c r="AA203" s="60"/>
      <c r="AB203" s="60"/>
      <c r="AC203" s="60"/>
      <c r="AD203" s="60"/>
      <c r="AE203" s="60"/>
      <c r="AF203" s="60"/>
      <c r="AG203" s="60"/>
      <c r="AH203" s="60"/>
    </row>
    <row r="204" spans="1:34" ht="18" customHeight="1" x14ac:dyDescent="0.3">
      <c r="A204" s="4">
        <f>IF(COUNT($A$4:A203)+1&gt;Nafnalisti!$Z$4,"",A203+1)</f>
        <v>201</v>
      </c>
      <c r="B204" t="str">
        <f ca="1">IF($A204="","",OFFSET(Nafnalisti!$A$3,MATCH('Einst staða'!$A204,Nafnalisti!$W$4:$W$430,0),1))</f>
        <v>Jóhann Gíslason</v>
      </c>
      <c r="C204" s="64">
        <f ca="1">IF($A204="","",OFFSET(Nafnalisti!$A$3,MATCH('Einst staða'!$A204,Nafnalisti!$W$4:$W$430,0),0))</f>
        <v>28</v>
      </c>
      <c r="D204" s="5">
        <f ca="1">IF($A204="","",OFFSET(Nafnalisti!$A$3,MATCH('Einst staða'!$A204,Nafnalisti!$W$4:$W$430,0),2))</f>
        <v>61</v>
      </c>
      <c r="E204" s="6">
        <f ca="1">IF($A204="","",IF(OFFSET(Nafnalisti!$A$3,MATCH('Einst staða'!$A204,Nafnalisti!$W$4:$W$430,0),3)="","",OFFSET(Nafnalisti!$A$3,MATCH('Einst staða'!$A204,Nafnalisti!$W$4:$W$430,0),3)))</f>
        <v>61</v>
      </c>
      <c r="F204" s="6" t="str">
        <f ca="1">IF($A204="","",IF(OFFSET(Nafnalisti!$A$3,MATCH('Einst staða'!$A204,Nafnalisti!$W$4:$W$430,0),4)="","",OFFSET(Nafnalisti!$A$3,MATCH('Einst staða'!$A204,Nafnalisti!$W$4:$W$430,0),4)))</f>
        <v/>
      </c>
      <c r="G204" s="6" t="str">
        <f ca="1">IF($A204="","",IF(OFFSET(Nafnalisti!$A$3,MATCH('Einst staða'!$A204,Nafnalisti!$W$4:$W$430,0),5)="","",OFFSET(Nafnalisti!$A$3,MATCH('Einst staða'!$A204,Nafnalisti!$W$4:$W$430,0),5)))</f>
        <v/>
      </c>
      <c r="H204" s="6" t="str">
        <f ca="1">IF($A204="","",IF(OFFSET(Nafnalisti!$A$3,MATCH('Einst staða'!$A204,Nafnalisti!$W$4:$W$430,0),6)="","",OFFSET(Nafnalisti!$A$3,MATCH('Einst staða'!$A204,Nafnalisti!$W$4:$W$430,0),6)))</f>
        <v/>
      </c>
      <c r="I204" s="6" t="str">
        <f ca="1">IF($A204="","",IF(OFFSET(Nafnalisti!$A$3,MATCH('Einst staða'!$A204,Nafnalisti!$W$4:$W$430,0),7)="","",OFFSET(Nafnalisti!$A$3,MATCH('Einst staða'!$A204,Nafnalisti!$W$4:$W$430,0),7)))</f>
        <v/>
      </c>
      <c r="J204" s="6" t="str">
        <f ca="1">IF($A204="","",IF(OFFSET(Nafnalisti!$A$3,MATCH('Einst staða'!$A204,Nafnalisti!$W$4:$W$430,0),8)="","",OFFSET(Nafnalisti!$A$3,MATCH('Einst staða'!$A204,Nafnalisti!$W$4:$W$430,0),8)))</f>
        <v/>
      </c>
      <c r="K204" s="6" t="str">
        <f ca="1">IF($A204="","",IF(OFFSET(Nafnalisti!$A$3,MATCH('Einst staða'!$A204,Nafnalisti!$W$4:$W$430,0),9)="","",OFFSET(Nafnalisti!$A$3,MATCH('Einst staða'!$A204,Nafnalisti!$W$4:$W$430,0),9)))</f>
        <v/>
      </c>
      <c r="L204" s="6" t="str">
        <f ca="1">IF($A204="","",IF(OFFSET(Nafnalisti!$A$3,MATCH('Einst staða'!$A204,Nafnalisti!$W$4:$W$430,0),10)="","",OFFSET(Nafnalisti!$A$3,MATCH('Einst staða'!$A204,Nafnalisti!$W$4:$W$430,0),10)))</f>
        <v/>
      </c>
      <c r="O204" s="60"/>
      <c r="S204" s="60"/>
      <c r="T204" s="60"/>
      <c r="U204" s="60"/>
      <c r="Y204" s="60"/>
      <c r="Z204" s="60"/>
      <c r="AA204" s="60"/>
      <c r="AB204" s="60"/>
      <c r="AC204" s="60"/>
      <c r="AD204" s="60"/>
      <c r="AE204" s="60"/>
      <c r="AF204" s="60"/>
      <c r="AG204" s="60"/>
      <c r="AH204" s="60"/>
    </row>
    <row r="205" spans="1:34" ht="18" customHeight="1" x14ac:dyDescent="0.3">
      <c r="A205" s="4">
        <f>IF(COUNT($A$4:A204)+1&gt;Nafnalisti!$Z$4,"",A204+1)</f>
        <v>202</v>
      </c>
      <c r="B205" t="str">
        <f ca="1">IF($A205="","",OFFSET(Nafnalisti!$A$3,MATCH('Einst staða'!$A205,Nafnalisti!$W$4:$W$430,0),1))</f>
        <v>Hilmar Örn Þórlindsson</v>
      </c>
      <c r="C205" s="64">
        <f ca="1">IF($A205="","",OFFSET(Nafnalisti!$A$3,MATCH('Einst staða'!$A205,Nafnalisti!$W$4:$W$430,0),0))</f>
        <v>12</v>
      </c>
      <c r="D205" s="5">
        <f ca="1">IF($A205="","",OFFSET(Nafnalisti!$A$3,MATCH('Einst staða'!$A205,Nafnalisti!$W$4:$W$430,0),2))</f>
        <v>61</v>
      </c>
      <c r="E205" s="6" t="str">
        <f ca="1">IF($A205="","",IF(OFFSET(Nafnalisti!$A$3,MATCH('Einst staða'!$A205,Nafnalisti!$W$4:$W$430,0),3)="","",OFFSET(Nafnalisti!$A$3,MATCH('Einst staða'!$A205,Nafnalisti!$W$4:$W$430,0),3)))</f>
        <v/>
      </c>
      <c r="F205" s="6" t="str">
        <f ca="1">IF($A205="","",IF(OFFSET(Nafnalisti!$A$3,MATCH('Einst staða'!$A205,Nafnalisti!$W$4:$W$430,0),4)="","",OFFSET(Nafnalisti!$A$3,MATCH('Einst staða'!$A205,Nafnalisti!$W$4:$W$430,0),4)))</f>
        <v/>
      </c>
      <c r="G205" s="6" t="str">
        <f ca="1">IF($A205="","",IF(OFFSET(Nafnalisti!$A$3,MATCH('Einst staða'!$A205,Nafnalisti!$W$4:$W$430,0),5)="","",OFFSET(Nafnalisti!$A$3,MATCH('Einst staða'!$A205,Nafnalisti!$W$4:$W$430,0),5)))</f>
        <v/>
      </c>
      <c r="H205" s="6">
        <f ca="1">IF($A205="","",IF(OFFSET(Nafnalisti!$A$3,MATCH('Einst staða'!$A205,Nafnalisti!$W$4:$W$430,0),6)="","",OFFSET(Nafnalisti!$A$3,MATCH('Einst staða'!$A205,Nafnalisti!$W$4:$W$430,0),6)))</f>
        <v>61</v>
      </c>
      <c r="I205" s="6" t="str">
        <f ca="1">IF($A205="","",IF(OFFSET(Nafnalisti!$A$3,MATCH('Einst staða'!$A205,Nafnalisti!$W$4:$W$430,0),7)="","",OFFSET(Nafnalisti!$A$3,MATCH('Einst staða'!$A205,Nafnalisti!$W$4:$W$430,0),7)))</f>
        <v/>
      </c>
      <c r="J205" s="6" t="str">
        <f ca="1">IF($A205="","",IF(OFFSET(Nafnalisti!$A$3,MATCH('Einst staða'!$A205,Nafnalisti!$W$4:$W$430,0),8)="","",OFFSET(Nafnalisti!$A$3,MATCH('Einst staða'!$A205,Nafnalisti!$W$4:$W$430,0),8)))</f>
        <v/>
      </c>
      <c r="K205" s="6" t="str">
        <f ca="1">IF($A205="","",IF(OFFSET(Nafnalisti!$A$3,MATCH('Einst staða'!$A205,Nafnalisti!$W$4:$W$430,0),9)="","",OFFSET(Nafnalisti!$A$3,MATCH('Einst staða'!$A205,Nafnalisti!$W$4:$W$430,0),9)))</f>
        <v/>
      </c>
      <c r="L205" s="6" t="str">
        <f ca="1">IF($A205="","",IF(OFFSET(Nafnalisti!$A$3,MATCH('Einst staða'!$A205,Nafnalisti!$W$4:$W$430,0),10)="","",OFFSET(Nafnalisti!$A$3,MATCH('Einst staða'!$A205,Nafnalisti!$W$4:$W$430,0),10)))</f>
        <v/>
      </c>
      <c r="O205" s="60"/>
      <c r="S205" s="60"/>
      <c r="T205" s="60"/>
      <c r="U205" s="60"/>
      <c r="Y205" s="60"/>
      <c r="Z205" s="60"/>
      <c r="AA205" s="60"/>
      <c r="AB205" s="60"/>
      <c r="AC205" s="60"/>
      <c r="AD205" s="60"/>
      <c r="AE205" s="60"/>
      <c r="AF205" s="60"/>
      <c r="AG205" s="60"/>
      <c r="AH205" s="60"/>
    </row>
    <row r="206" spans="1:34" ht="18" customHeight="1" x14ac:dyDescent="0.3">
      <c r="A206" s="4">
        <f>IF(COUNT($A$4:A205)+1&gt;Nafnalisti!$Z$4,"",A205+1)</f>
        <v>203</v>
      </c>
      <c r="B206" t="str">
        <f ca="1">IF($A206="","",OFFSET(Nafnalisti!$A$3,MATCH('Einst staða'!$A206,Nafnalisti!$W$4:$W$430,0),1))</f>
        <v>Snorri Ingvarsson</v>
      </c>
      <c r="C206" s="64">
        <f ca="1">IF($A206="","",OFFSET(Nafnalisti!$A$3,MATCH('Einst staða'!$A206,Nafnalisti!$W$4:$W$430,0),0))</f>
        <v>31</v>
      </c>
      <c r="D206" s="5">
        <f ca="1">IF($A206="","",OFFSET(Nafnalisti!$A$3,MATCH('Einst staða'!$A206,Nafnalisti!$W$4:$W$430,0),2))</f>
        <v>61</v>
      </c>
      <c r="E206" s="6" t="str">
        <f ca="1">IF($A206="","",IF(OFFSET(Nafnalisti!$A$3,MATCH('Einst staða'!$A206,Nafnalisti!$W$4:$W$430,0),3)="","",OFFSET(Nafnalisti!$A$3,MATCH('Einst staða'!$A206,Nafnalisti!$W$4:$W$430,0),3)))</f>
        <v/>
      </c>
      <c r="F206" s="6" t="str">
        <f ca="1">IF($A206="","",IF(OFFSET(Nafnalisti!$A$3,MATCH('Einst staða'!$A206,Nafnalisti!$W$4:$W$430,0),4)="","",OFFSET(Nafnalisti!$A$3,MATCH('Einst staða'!$A206,Nafnalisti!$W$4:$W$430,0),4)))</f>
        <v/>
      </c>
      <c r="G206" s="6">
        <f ca="1">IF($A206="","",IF(OFFSET(Nafnalisti!$A$3,MATCH('Einst staða'!$A206,Nafnalisti!$W$4:$W$430,0),5)="","",OFFSET(Nafnalisti!$A$3,MATCH('Einst staða'!$A206,Nafnalisti!$W$4:$W$430,0),5)))</f>
        <v>61</v>
      </c>
      <c r="H206" s="6" t="str">
        <f ca="1">IF($A206="","",IF(OFFSET(Nafnalisti!$A$3,MATCH('Einst staða'!$A206,Nafnalisti!$W$4:$W$430,0),6)="","",OFFSET(Nafnalisti!$A$3,MATCH('Einst staða'!$A206,Nafnalisti!$W$4:$W$430,0),6)))</f>
        <v/>
      </c>
      <c r="I206" s="6" t="str">
        <f ca="1">IF($A206="","",IF(OFFSET(Nafnalisti!$A$3,MATCH('Einst staða'!$A206,Nafnalisti!$W$4:$W$430,0),7)="","",OFFSET(Nafnalisti!$A$3,MATCH('Einst staða'!$A206,Nafnalisti!$W$4:$W$430,0),7)))</f>
        <v/>
      </c>
      <c r="J206" s="6" t="str">
        <f ca="1">IF($A206="","",IF(OFFSET(Nafnalisti!$A$3,MATCH('Einst staða'!$A206,Nafnalisti!$W$4:$W$430,0),8)="","",OFFSET(Nafnalisti!$A$3,MATCH('Einst staða'!$A206,Nafnalisti!$W$4:$W$430,0),8)))</f>
        <v/>
      </c>
      <c r="K206" s="6" t="str">
        <f ca="1">IF($A206="","",IF(OFFSET(Nafnalisti!$A$3,MATCH('Einst staða'!$A206,Nafnalisti!$W$4:$W$430,0),9)="","",OFFSET(Nafnalisti!$A$3,MATCH('Einst staða'!$A206,Nafnalisti!$W$4:$W$430,0),9)))</f>
        <v/>
      </c>
      <c r="L206" s="6" t="str">
        <f ca="1">IF($A206="","",IF(OFFSET(Nafnalisti!$A$3,MATCH('Einst staða'!$A206,Nafnalisti!$W$4:$W$430,0),10)="","",OFFSET(Nafnalisti!$A$3,MATCH('Einst staða'!$A206,Nafnalisti!$W$4:$W$430,0),10)))</f>
        <v/>
      </c>
      <c r="O206" s="60"/>
      <c r="S206" s="60"/>
      <c r="T206" s="60"/>
      <c r="U206" s="60"/>
    </row>
    <row r="207" spans="1:34" ht="18" customHeight="1" x14ac:dyDescent="0.3">
      <c r="A207" s="4">
        <f>IF(COUNT($A$4:A206)+1&gt;Nafnalisti!$Z$4,"",A206+1)</f>
        <v>204</v>
      </c>
      <c r="B207" t="str">
        <f ca="1">IF($A207="","",OFFSET(Nafnalisti!$A$3,MATCH('Einst staða'!$A207,Nafnalisti!$W$4:$W$430,0),1))</f>
        <v>Tryggvi Pálsson</v>
      </c>
      <c r="C207" s="64">
        <f ca="1">IF($A207="","",OFFSET(Nafnalisti!$A$3,MATCH('Einst staða'!$A207,Nafnalisti!$W$4:$W$430,0),0))</f>
        <v>9</v>
      </c>
      <c r="D207" s="5">
        <f ca="1">IF($A207="","",OFFSET(Nafnalisti!$A$3,MATCH('Einst staða'!$A207,Nafnalisti!$W$4:$W$430,0),2))</f>
        <v>61</v>
      </c>
      <c r="E207" s="6">
        <f ca="1">IF($A207="","",IF(OFFSET(Nafnalisti!$A$3,MATCH('Einst staða'!$A207,Nafnalisti!$W$4:$W$430,0),3)="","",OFFSET(Nafnalisti!$A$3,MATCH('Einst staða'!$A207,Nafnalisti!$W$4:$W$430,0),3)))</f>
        <v>61</v>
      </c>
      <c r="F207" s="6" t="str">
        <f ca="1">IF($A207="","",IF(OFFSET(Nafnalisti!$A$3,MATCH('Einst staða'!$A207,Nafnalisti!$W$4:$W$430,0),4)="","",OFFSET(Nafnalisti!$A$3,MATCH('Einst staða'!$A207,Nafnalisti!$W$4:$W$430,0),4)))</f>
        <v/>
      </c>
      <c r="G207" s="6" t="str">
        <f ca="1">IF($A207="","",IF(OFFSET(Nafnalisti!$A$3,MATCH('Einst staða'!$A207,Nafnalisti!$W$4:$W$430,0),5)="","",OFFSET(Nafnalisti!$A$3,MATCH('Einst staða'!$A207,Nafnalisti!$W$4:$W$430,0),5)))</f>
        <v/>
      </c>
      <c r="H207" s="6" t="str">
        <f ca="1">IF($A207="","",IF(OFFSET(Nafnalisti!$A$3,MATCH('Einst staða'!$A207,Nafnalisti!$W$4:$W$430,0),6)="","",OFFSET(Nafnalisti!$A$3,MATCH('Einst staða'!$A207,Nafnalisti!$W$4:$W$430,0),6)))</f>
        <v/>
      </c>
      <c r="I207" s="6" t="str">
        <f ca="1">IF($A207="","",IF(OFFSET(Nafnalisti!$A$3,MATCH('Einst staða'!$A207,Nafnalisti!$W$4:$W$430,0),7)="","",OFFSET(Nafnalisti!$A$3,MATCH('Einst staða'!$A207,Nafnalisti!$W$4:$W$430,0),7)))</f>
        <v/>
      </c>
      <c r="J207" s="6" t="str">
        <f ca="1">IF($A207="","",IF(OFFSET(Nafnalisti!$A$3,MATCH('Einst staða'!$A207,Nafnalisti!$W$4:$W$430,0),8)="","",OFFSET(Nafnalisti!$A$3,MATCH('Einst staða'!$A207,Nafnalisti!$W$4:$W$430,0),8)))</f>
        <v/>
      </c>
      <c r="K207" s="6" t="str">
        <f ca="1">IF($A207="","",IF(OFFSET(Nafnalisti!$A$3,MATCH('Einst staða'!$A207,Nafnalisti!$W$4:$W$430,0),9)="","",OFFSET(Nafnalisti!$A$3,MATCH('Einst staða'!$A207,Nafnalisti!$W$4:$W$430,0),9)))</f>
        <v/>
      </c>
      <c r="L207" s="6" t="str">
        <f ca="1">IF($A207="","",IF(OFFSET(Nafnalisti!$A$3,MATCH('Einst staða'!$A207,Nafnalisti!$W$4:$W$430,0),10)="","",OFFSET(Nafnalisti!$A$3,MATCH('Einst staða'!$A207,Nafnalisti!$W$4:$W$430,0),10)))</f>
        <v/>
      </c>
      <c r="O207" s="60"/>
      <c r="S207" s="60"/>
      <c r="T207" s="60"/>
      <c r="U207" s="60"/>
    </row>
    <row r="208" spans="1:34" ht="18" customHeight="1" x14ac:dyDescent="0.3">
      <c r="A208" s="4">
        <f>IF(COUNT($A$4:A207)+1&gt;Nafnalisti!$Z$4,"",A207+1)</f>
        <v>205</v>
      </c>
      <c r="B208" t="str">
        <f ca="1">IF($A208="","",OFFSET(Nafnalisti!$A$3,MATCH('Einst staða'!$A208,Nafnalisti!$W$4:$W$430,0),1))</f>
        <v>Erlingur Jóhannsson</v>
      </c>
      <c r="C208" s="64">
        <f ca="1">IF($A208="","",OFFSET(Nafnalisti!$A$3,MATCH('Einst staða'!$A208,Nafnalisti!$W$4:$W$430,0),0))</f>
        <v>31</v>
      </c>
      <c r="D208" s="5">
        <f ca="1">IF($A208="","",OFFSET(Nafnalisti!$A$3,MATCH('Einst staða'!$A208,Nafnalisti!$W$4:$W$430,0),2))</f>
        <v>63</v>
      </c>
      <c r="E208" s="6">
        <f ca="1">IF($A208="","",IF(OFFSET(Nafnalisti!$A$3,MATCH('Einst staða'!$A208,Nafnalisti!$W$4:$W$430,0),3)="","",OFFSET(Nafnalisti!$A$3,MATCH('Einst staða'!$A208,Nafnalisti!$W$4:$W$430,0),3)))</f>
        <v>63</v>
      </c>
      <c r="F208" s="6" t="str">
        <f ca="1">IF($A208="","",IF(OFFSET(Nafnalisti!$A$3,MATCH('Einst staða'!$A208,Nafnalisti!$W$4:$W$430,0),4)="","",OFFSET(Nafnalisti!$A$3,MATCH('Einst staða'!$A208,Nafnalisti!$W$4:$W$430,0),4)))</f>
        <v/>
      </c>
      <c r="G208" s="6" t="str">
        <f ca="1">IF($A208="","",IF(OFFSET(Nafnalisti!$A$3,MATCH('Einst staða'!$A208,Nafnalisti!$W$4:$W$430,0),5)="","",OFFSET(Nafnalisti!$A$3,MATCH('Einst staða'!$A208,Nafnalisti!$W$4:$W$430,0),5)))</f>
        <v/>
      </c>
      <c r="H208" s="6" t="str">
        <f ca="1">IF($A208="","",IF(OFFSET(Nafnalisti!$A$3,MATCH('Einst staða'!$A208,Nafnalisti!$W$4:$W$430,0),6)="","",OFFSET(Nafnalisti!$A$3,MATCH('Einst staða'!$A208,Nafnalisti!$W$4:$W$430,0),6)))</f>
        <v/>
      </c>
      <c r="I208" s="6" t="str">
        <f ca="1">IF($A208="","",IF(OFFSET(Nafnalisti!$A$3,MATCH('Einst staða'!$A208,Nafnalisti!$W$4:$W$430,0),7)="","",OFFSET(Nafnalisti!$A$3,MATCH('Einst staða'!$A208,Nafnalisti!$W$4:$W$430,0),7)))</f>
        <v/>
      </c>
      <c r="J208" s="6" t="str">
        <f ca="1">IF($A208="","",IF(OFFSET(Nafnalisti!$A$3,MATCH('Einst staða'!$A208,Nafnalisti!$W$4:$W$430,0),8)="","",OFFSET(Nafnalisti!$A$3,MATCH('Einst staða'!$A208,Nafnalisti!$W$4:$W$430,0),8)))</f>
        <v/>
      </c>
      <c r="K208" s="6" t="str">
        <f ca="1">IF($A208="","",IF(OFFSET(Nafnalisti!$A$3,MATCH('Einst staða'!$A208,Nafnalisti!$W$4:$W$430,0),9)="","",OFFSET(Nafnalisti!$A$3,MATCH('Einst staða'!$A208,Nafnalisti!$W$4:$W$430,0),9)))</f>
        <v/>
      </c>
      <c r="L208" s="6" t="str">
        <f ca="1">IF($A208="","",IF(OFFSET(Nafnalisti!$A$3,MATCH('Einst staða'!$A208,Nafnalisti!$W$4:$W$430,0),10)="","",OFFSET(Nafnalisti!$A$3,MATCH('Einst staða'!$A208,Nafnalisti!$W$4:$W$430,0),10)))</f>
        <v/>
      </c>
      <c r="O208" s="60"/>
      <c r="S208" s="60"/>
      <c r="T208" s="60"/>
      <c r="U208" s="60"/>
    </row>
    <row r="209" spans="1:14" ht="18" customHeight="1" x14ac:dyDescent="0.3">
      <c r="A209" s="4">
        <f>IF(COUNT($A$4:A208)+1&gt;Nafnalisti!$Z$4,"",A208+1)</f>
        <v>206</v>
      </c>
      <c r="B209" t="str">
        <f ca="1">IF($A209="","",OFFSET(Nafnalisti!$A$3,MATCH('Einst staða'!$A209,Nafnalisti!$W$4:$W$430,0),1))</f>
        <v>Páll Bjarnason</v>
      </c>
      <c r="C209" s="64">
        <f ca="1">IF($A209="","",OFFSET(Nafnalisti!$A$3,MATCH('Einst staða'!$A209,Nafnalisti!$W$4:$W$430,0),0))</f>
        <v>8</v>
      </c>
      <c r="D209" s="5">
        <f ca="1">IF($A209="","",OFFSET(Nafnalisti!$A$3,MATCH('Einst staða'!$A209,Nafnalisti!$W$4:$W$430,0),2))</f>
        <v>64</v>
      </c>
      <c r="E209" s="6" t="str">
        <f ca="1">IF($A209="","",IF(OFFSET(Nafnalisti!$A$3,MATCH('Einst staða'!$A209,Nafnalisti!$W$4:$W$430,0),3)="","",OFFSET(Nafnalisti!$A$3,MATCH('Einst staða'!$A209,Nafnalisti!$W$4:$W$430,0),3)))</f>
        <v/>
      </c>
      <c r="F209" s="6">
        <f ca="1">IF($A209="","",IF(OFFSET(Nafnalisti!$A$3,MATCH('Einst staða'!$A209,Nafnalisti!$W$4:$W$430,0),4)="","",OFFSET(Nafnalisti!$A$3,MATCH('Einst staða'!$A209,Nafnalisti!$W$4:$W$430,0),4)))</f>
        <v>64</v>
      </c>
      <c r="G209" s="6" t="str">
        <f ca="1">IF($A209="","",IF(OFFSET(Nafnalisti!$A$3,MATCH('Einst staða'!$A209,Nafnalisti!$W$4:$W$430,0),5)="","",OFFSET(Nafnalisti!$A$3,MATCH('Einst staða'!$A209,Nafnalisti!$W$4:$W$430,0),5)))</f>
        <v/>
      </c>
      <c r="H209" s="6" t="str">
        <f ca="1">IF($A209="","",IF(OFFSET(Nafnalisti!$A$3,MATCH('Einst staða'!$A209,Nafnalisti!$W$4:$W$430,0),6)="","",OFFSET(Nafnalisti!$A$3,MATCH('Einst staða'!$A209,Nafnalisti!$W$4:$W$430,0),6)))</f>
        <v/>
      </c>
      <c r="I209" s="6" t="str">
        <f ca="1">IF($A209="","",IF(OFFSET(Nafnalisti!$A$3,MATCH('Einst staða'!$A209,Nafnalisti!$W$4:$W$430,0),7)="","",OFFSET(Nafnalisti!$A$3,MATCH('Einst staða'!$A209,Nafnalisti!$W$4:$W$430,0),7)))</f>
        <v/>
      </c>
      <c r="J209" s="6" t="str">
        <f ca="1">IF($A209="","",IF(OFFSET(Nafnalisti!$A$3,MATCH('Einst staða'!$A209,Nafnalisti!$W$4:$W$430,0),8)="","",OFFSET(Nafnalisti!$A$3,MATCH('Einst staða'!$A209,Nafnalisti!$W$4:$W$430,0),8)))</f>
        <v/>
      </c>
      <c r="K209" s="6" t="str">
        <f ca="1">IF($A209="","",IF(OFFSET(Nafnalisti!$A$3,MATCH('Einst staða'!$A209,Nafnalisti!$W$4:$W$430,0),9)="","",OFFSET(Nafnalisti!$A$3,MATCH('Einst staða'!$A209,Nafnalisti!$W$4:$W$430,0),9)))</f>
        <v/>
      </c>
      <c r="L209" s="6" t="str">
        <f ca="1">IF($A209="","",IF(OFFSET(Nafnalisti!$A$3,MATCH('Einst staða'!$A209,Nafnalisti!$W$4:$W$430,0),10)="","",OFFSET(Nafnalisti!$A$3,MATCH('Einst staða'!$A209,Nafnalisti!$W$4:$W$430,0),10)))</f>
        <v/>
      </c>
    </row>
    <row r="210" spans="1:14" ht="18" customHeight="1" x14ac:dyDescent="0.3">
      <c r="A210" s="4">
        <f>IF(COUNT($A$4:A209)+1&gt;Nafnalisti!$Z$4,"",A209+1)</f>
        <v>207</v>
      </c>
      <c r="B210" t="str">
        <f ca="1">IF($A210="","",OFFSET(Nafnalisti!$A$3,MATCH('Einst staða'!$A210,Nafnalisti!$W$4:$W$430,0),1))</f>
        <v>Þórarinn Már Þorbjörnsson</v>
      </c>
      <c r="C210" s="64">
        <f ca="1">IF($A210="","",OFFSET(Nafnalisti!$A$3,MATCH('Einst staða'!$A210,Nafnalisti!$W$4:$W$430,0),0))</f>
        <v>7</v>
      </c>
      <c r="D210" s="5">
        <f ca="1">IF($A210="","",OFFSET(Nafnalisti!$A$3,MATCH('Einst staða'!$A210,Nafnalisti!$W$4:$W$430,0),2))</f>
        <v>64</v>
      </c>
      <c r="E210" s="6">
        <f ca="1">IF($A210="","",IF(OFFSET(Nafnalisti!$A$3,MATCH('Einst staða'!$A210,Nafnalisti!$W$4:$W$430,0),3)="","",OFFSET(Nafnalisti!$A$3,MATCH('Einst staða'!$A210,Nafnalisti!$W$4:$W$430,0),3)))</f>
        <v>64</v>
      </c>
      <c r="F210" s="6" t="str">
        <f ca="1">IF($A210="","",IF(OFFSET(Nafnalisti!$A$3,MATCH('Einst staða'!$A210,Nafnalisti!$W$4:$W$430,0),4)="","",OFFSET(Nafnalisti!$A$3,MATCH('Einst staða'!$A210,Nafnalisti!$W$4:$W$430,0),4)))</f>
        <v/>
      </c>
      <c r="G210" s="6" t="str">
        <f ca="1">IF($A210="","",IF(OFFSET(Nafnalisti!$A$3,MATCH('Einst staða'!$A210,Nafnalisti!$W$4:$W$430,0),5)="","",OFFSET(Nafnalisti!$A$3,MATCH('Einst staða'!$A210,Nafnalisti!$W$4:$W$430,0),5)))</f>
        <v/>
      </c>
      <c r="H210" s="6" t="str">
        <f ca="1">IF($A210="","",IF(OFFSET(Nafnalisti!$A$3,MATCH('Einst staða'!$A210,Nafnalisti!$W$4:$W$430,0),6)="","",OFFSET(Nafnalisti!$A$3,MATCH('Einst staða'!$A210,Nafnalisti!$W$4:$W$430,0),6)))</f>
        <v/>
      </c>
      <c r="I210" s="6" t="str">
        <f ca="1">IF($A210="","",IF(OFFSET(Nafnalisti!$A$3,MATCH('Einst staða'!$A210,Nafnalisti!$W$4:$W$430,0),7)="","",OFFSET(Nafnalisti!$A$3,MATCH('Einst staða'!$A210,Nafnalisti!$W$4:$W$430,0),7)))</f>
        <v/>
      </c>
      <c r="J210" s="6" t="str">
        <f ca="1">IF($A210="","",IF(OFFSET(Nafnalisti!$A$3,MATCH('Einst staða'!$A210,Nafnalisti!$W$4:$W$430,0),8)="","",OFFSET(Nafnalisti!$A$3,MATCH('Einst staða'!$A210,Nafnalisti!$W$4:$W$430,0),8)))</f>
        <v/>
      </c>
      <c r="K210" s="6" t="str">
        <f ca="1">IF($A210="","",IF(OFFSET(Nafnalisti!$A$3,MATCH('Einst staða'!$A210,Nafnalisti!$W$4:$W$430,0),9)="","",OFFSET(Nafnalisti!$A$3,MATCH('Einst staða'!$A210,Nafnalisti!$W$4:$W$430,0),9)))</f>
        <v/>
      </c>
      <c r="L210" s="6" t="str">
        <f ca="1">IF($A210="","",IF(OFFSET(Nafnalisti!$A$3,MATCH('Einst staða'!$A210,Nafnalisti!$W$4:$W$430,0),10)="","",OFFSET(Nafnalisti!$A$3,MATCH('Einst staða'!$A210,Nafnalisti!$W$4:$W$430,0),10)))</f>
        <v/>
      </c>
    </row>
    <row r="211" spans="1:14" ht="18" customHeight="1" x14ac:dyDescent="0.3">
      <c r="A211" s="4">
        <f>IF(COUNT($A$4:A210)+1&gt;Nafnalisti!$Z$4,"",A210+1)</f>
        <v>208</v>
      </c>
      <c r="B211" t="str">
        <f ca="1">IF($A211="","",OFFSET(Nafnalisti!$A$3,MATCH('Einst staða'!$A211,Nafnalisti!$W$4:$W$430,0),1))</f>
        <v>Garðar Sævarsson</v>
      </c>
      <c r="C211" s="64">
        <f ca="1">IF($A211="","",OFFSET(Nafnalisti!$A$3,MATCH('Einst staða'!$A211,Nafnalisti!$W$4:$W$430,0),0))</f>
        <v>35</v>
      </c>
      <c r="D211" s="5">
        <f ca="1">IF($A211="","",OFFSET(Nafnalisti!$A$3,MATCH('Einst staða'!$A211,Nafnalisti!$W$4:$W$430,0),2))</f>
        <v>66</v>
      </c>
      <c r="E211" s="6" t="str">
        <f ca="1">IF($A211="","",IF(OFFSET(Nafnalisti!$A$3,MATCH('Einst staða'!$A211,Nafnalisti!$W$4:$W$430,0),3)="","",OFFSET(Nafnalisti!$A$3,MATCH('Einst staða'!$A211,Nafnalisti!$W$4:$W$430,0),3)))</f>
        <v/>
      </c>
      <c r="F211" s="6">
        <f ca="1">IF($A211="","",IF(OFFSET(Nafnalisti!$A$3,MATCH('Einst staða'!$A211,Nafnalisti!$W$4:$W$430,0),4)="","",OFFSET(Nafnalisti!$A$3,MATCH('Einst staða'!$A211,Nafnalisti!$W$4:$W$430,0),4)))</f>
        <v>66</v>
      </c>
      <c r="G211" s="6" t="str">
        <f ca="1">IF($A211="","",IF(OFFSET(Nafnalisti!$A$3,MATCH('Einst staða'!$A211,Nafnalisti!$W$4:$W$430,0),5)="","",OFFSET(Nafnalisti!$A$3,MATCH('Einst staða'!$A211,Nafnalisti!$W$4:$W$430,0),5)))</f>
        <v/>
      </c>
      <c r="H211" s="6" t="str">
        <f ca="1">IF($A211="","",IF(OFFSET(Nafnalisti!$A$3,MATCH('Einst staða'!$A211,Nafnalisti!$W$4:$W$430,0),6)="","",OFFSET(Nafnalisti!$A$3,MATCH('Einst staða'!$A211,Nafnalisti!$W$4:$W$430,0),6)))</f>
        <v/>
      </c>
      <c r="I211" s="6" t="str">
        <f ca="1">IF($A211="","",IF(OFFSET(Nafnalisti!$A$3,MATCH('Einst staða'!$A211,Nafnalisti!$W$4:$W$430,0),7)="","",OFFSET(Nafnalisti!$A$3,MATCH('Einst staða'!$A211,Nafnalisti!$W$4:$W$430,0),7)))</f>
        <v/>
      </c>
      <c r="J211" s="6" t="str">
        <f ca="1">IF($A211="","",IF(OFFSET(Nafnalisti!$A$3,MATCH('Einst staða'!$A211,Nafnalisti!$W$4:$W$430,0),8)="","",OFFSET(Nafnalisti!$A$3,MATCH('Einst staða'!$A211,Nafnalisti!$W$4:$W$430,0),8)))</f>
        <v/>
      </c>
      <c r="K211" s="6" t="str">
        <f ca="1">IF($A211="","",IF(OFFSET(Nafnalisti!$A$3,MATCH('Einst staða'!$A211,Nafnalisti!$W$4:$W$430,0),9)="","",OFFSET(Nafnalisti!$A$3,MATCH('Einst staða'!$A211,Nafnalisti!$W$4:$W$430,0),9)))</f>
        <v/>
      </c>
      <c r="L211" s="6" t="str">
        <f ca="1">IF($A211="","",IF(OFFSET(Nafnalisti!$A$3,MATCH('Einst staða'!$A211,Nafnalisti!$W$4:$W$430,0),10)="","",OFFSET(Nafnalisti!$A$3,MATCH('Einst staða'!$A211,Nafnalisti!$W$4:$W$430,0),10)))</f>
        <v/>
      </c>
    </row>
    <row r="212" spans="1:14" ht="18" customHeight="1" x14ac:dyDescent="0.3">
      <c r="A212" s="4">
        <f>IF(COUNT($A$4:A211)+1&gt;Nafnalisti!$Z$4,"",A211+1)</f>
        <v>209</v>
      </c>
      <c r="B212" t="str">
        <f ca="1">IF($A212="","",OFFSET(Nafnalisti!$A$3,MATCH('Einst staða'!$A212,Nafnalisti!$W$4:$W$430,0),1))</f>
        <v>Ingimar Þ. Friðriksson</v>
      </c>
      <c r="C212" s="64">
        <f ca="1">IF($A212="","",OFFSET(Nafnalisti!$A$3,MATCH('Einst staða'!$A212,Nafnalisti!$W$4:$W$430,0),0))</f>
        <v>4</v>
      </c>
      <c r="D212" s="5">
        <f ca="1">IF($A212="","",OFFSET(Nafnalisti!$A$3,MATCH('Einst staða'!$A212,Nafnalisti!$W$4:$W$430,0),2))</f>
        <v>68</v>
      </c>
      <c r="E212" s="6">
        <f ca="1">IF($A212="","",IF(OFFSET(Nafnalisti!$A$3,MATCH('Einst staða'!$A212,Nafnalisti!$W$4:$W$430,0),3)="","",OFFSET(Nafnalisti!$A$3,MATCH('Einst staða'!$A212,Nafnalisti!$W$4:$W$430,0),3)))</f>
        <v>68</v>
      </c>
      <c r="F212" s="6" t="str">
        <f ca="1">IF($A212="","",IF(OFFSET(Nafnalisti!$A$3,MATCH('Einst staða'!$A212,Nafnalisti!$W$4:$W$430,0),4)="","",OFFSET(Nafnalisti!$A$3,MATCH('Einst staða'!$A212,Nafnalisti!$W$4:$W$430,0),4)))</f>
        <v/>
      </c>
      <c r="G212" s="6" t="str">
        <f ca="1">IF($A212="","",IF(OFFSET(Nafnalisti!$A$3,MATCH('Einst staða'!$A212,Nafnalisti!$W$4:$W$430,0),5)="","",OFFSET(Nafnalisti!$A$3,MATCH('Einst staða'!$A212,Nafnalisti!$W$4:$W$430,0),5)))</f>
        <v/>
      </c>
      <c r="H212" s="6" t="str">
        <f ca="1">IF($A212="","",IF(OFFSET(Nafnalisti!$A$3,MATCH('Einst staða'!$A212,Nafnalisti!$W$4:$W$430,0),6)="","",OFFSET(Nafnalisti!$A$3,MATCH('Einst staða'!$A212,Nafnalisti!$W$4:$W$430,0),6)))</f>
        <v/>
      </c>
      <c r="I212" s="6" t="str">
        <f ca="1">IF($A212="","",IF(OFFSET(Nafnalisti!$A$3,MATCH('Einst staða'!$A212,Nafnalisti!$W$4:$W$430,0),7)="","",OFFSET(Nafnalisti!$A$3,MATCH('Einst staða'!$A212,Nafnalisti!$W$4:$W$430,0),7)))</f>
        <v/>
      </c>
      <c r="J212" s="6" t="str">
        <f ca="1">IF($A212="","",IF(OFFSET(Nafnalisti!$A$3,MATCH('Einst staða'!$A212,Nafnalisti!$W$4:$W$430,0),8)="","",OFFSET(Nafnalisti!$A$3,MATCH('Einst staða'!$A212,Nafnalisti!$W$4:$W$430,0),8)))</f>
        <v/>
      </c>
      <c r="K212" s="6" t="str">
        <f ca="1">IF($A212="","",IF(OFFSET(Nafnalisti!$A$3,MATCH('Einst staða'!$A212,Nafnalisti!$W$4:$W$430,0),9)="","",OFFSET(Nafnalisti!$A$3,MATCH('Einst staða'!$A212,Nafnalisti!$W$4:$W$430,0),9)))</f>
        <v/>
      </c>
      <c r="L212" s="6" t="str">
        <f ca="1">IF($A212="","",IF(OFFSET(Nafnalisti!$A$3,MATCH('Einst staða'!$A212,Nafnalisti!$W$4:$W$430,0),10)="","",OFFSET(Nafnalisti!$A$3,MATCH('Einst staða'!$A212,Nafnalisti!$W$4:$W$430,0),10)))</f>
        <v/>
      </c>
    </row>
    <row r="213" spans="1:14" ht="18" customHeight="1" x14ac:dyDescent="0.3">
      <c r="A213" s="4">
        <f>IF(COUNT($A$4:A212)+1&gt;Nafnalisti!$Z$4,"",A212+1)</f>
        <v>210</v>
      </c>
      <c r="B213" t="str">
        <f ca="1">IF($A213="","",OFFSET(Nafnalisti!$A$3,MATCH('Einst staða'!$A213,Nafnalisti!$W$4:$W$430,0),1))</f>
        <v>Hreggviður Á. Sigurðsson</v>
      </c>
      <c r="C213" s="64">
        <f ca="1">IF($A213="","",OFFSET(Nafnalisti!$A$3,MATCH('Einst staða'!$A213,Nafnalisti!$W$4:$W$430,0),0))</f>
        <v>22</v>
      </c>
      <c r="D213" s="5">
        <f ca="1">IF($A213="","",OFFSET(Nafnalisti!$A$3,MATCH('Einst staða'!$A213,Nafnalisti!$W$4:$W$430,0),2))</f>
        <v>68</v>
      </c>
      <c r="E213" s="6" t="str">
        <f ca="1">IF($A213="","",IF(OFFSET(Nafnalisti!$A$3,MATCH('Einst staða'!$A213,Nafnalisti!$W$4:$W$430,0),3)="","",OFFSET(Nafnalisti!$A$3,MATCH('Einst staða'!$A213,Nafnalisti!$W$4:$W$430,0),3)))</f>
        <v/>
      </c>
      <c r="F213" s="6" t="str">
        <f ca="1">IF($A213="","",IF(OFFSET(Nafnalisti!$A$3,MATCH('Einst staða'!$A213,Nafnalisti!$W$4:$W$430,0),4)="","",OFFSET(Nafnalisti!$A$3,MATCH('Einst staða'!$A213,Nafnalisti!$W$4:$W$430,0),4)))</f>
        <v/>
      </c>
      <c r="G213" s="6" t="str">
        <f ca="1">IF($A213="","",IF(OFFSET(Nafnalisti!$A$3,MATCH('Einst staða'!$A213,Nafnalisti!$W$4:$W$430,0),5)="","",OFFSET(Nafnalisti!$A$3,MATCH('Einst staða'!$A213,Nafnalisti!$W$4:$W$430,0),5)))</f>
        <v/>
      </c>
      <c r="H213" s="6">
        <f ca="1">IF($A213="","",IF(OFFSET(Nafnalisti!$A$3,MATCH('Einst staða'!$A213,Nafnalisti!$W$4:$W$430,0),6)="","",OFFSET(Nafnalisti!$A$3,MATCH('Einst staða'!$A213,Nafnalisti!$W$4:$W$430,0),6)))</f>
        <v>68</v>
      </c>
      <c r="I213" s="6" t="str">
        <f ca="1">IF($A213="","",IF(OFFSET(Nafnalisti!$A$3,MATCH('Einst staða'!$A213,Nafnalisti!$W$4:$W$430,0),7)="","",OFFSET(Nafnalisti!$A$3,MATCH('Einst staða'!$A213,Nafnalisti!$W$4:$W$430,0),7)))</f>
        <v/>
      </c>
      <c r="J213" s="6" t="str">
        <f ca="1">IF($A213="","",IF(OFFSET(Nafnalisti!$A$3,MATCH('Einst staða'!$A213,Nafnalisti!$W$4:$W$430,0),8)="","",OFFSET(Nafnalisti!$A$3,MATCH('Einst staða'!$A213,Nafnalisti!$W$4:$W$430,0),8)))</f>
        <v/>
      </c>
      <c r="K213" s="6" t="str">
        <f ca="1">IF($A213="","",IF(OFFSET(Nafnalisti!$A$3,MATCH('Einst staða'!$A213,Nafnalisti!$W$4:$W$430,0),9)="","",OFFSET(Nafnalisti!$A$3,MATCH('Einst staða'!$A213,Nafnalisti!$W$4:$W$430,0),9)))</f>
        <v/>
      </c>
      <c r="L213" s="6" t="str">
        <f ca="1">IF($A213="","",IF(OFFSET(Nafnalisti!$A$3,MATCH('Einst staða'!$A213,Nafnalisti!$W$4:$W$430,0),10)="","",OFFSET(Nafnalisti!$A$3,MATCH('Einst staða'!$A213,Nafnalisti!$W$4:$W$430,0),10)))</f>
        <v/>
      </c>
    </row>
    <row r="214" spans="1:14" ht="18" customHeight="1" x14ac:dyDescent="0.3">
      <c r="A214" s="4">
        <f>IF(COUNT($A$4:A213)+1&gt;Nafnalisti!$Z$4,"",A213+1)</f>
        <v>211</v>
      </c>
      <c r="B214" t="str">
        <f ca="1">IF($A214="","",OFFSET(Nafnalisti!$A$3,MATCH('Einst staða'!$A214,Nafnalisti!$W$4:$W$430,0),1))</f>
        <v>Kristján Edilon Magnússon</v>
      </c>
      <c r="C214" s="64">
        <f ca="1">IF($A214="","",OFFSET(Nafnalisti!$A$3,MATCH('Einst staða'!$A214,Nafnalisti!$W$4:$W$430,0),0))</f>
        <v>52</v>
      </c>
      <c r="D214" s="5">
        <f ca="1">IF($A214="","",OFFSET(Nafnalisti!$A$3,MATCH('Einst staða'!$A214,Nafnalisti!$W$4:$W$430,0),2))</f>
        <v>69.000100000000003</v>
      </c>
      <c r="E214" s="6" t="str">
        <f ca="1">IF($A214="","",IF(OFFSET(Nafnalisti!$A$3,MATCH('Einst staða'!$A214,Nafnalisti!$W$4:$W$430,0),3)="","",OFFSET(Nafnalisti!$A$3,MATCH('Einst staða'!$A214,Nafnalisti!$W$4:$W$430,0),3)))</f>
        <v/>
      </c>
      <c r="F214" s="6">
        <f ca="1">IF($A214="","",IF(OFFSET(Nafnalisti!$A$3,MATCH('Einst staða'!$A214,Nafnalisti!$W$4:$W$430,0),4)="","",OFFSET(Nafnalisti!$A$3,MATCH('Einst staða'!$A214,Nafnalisti!$W$4:$W$430,0),4)))</f>
        <v>69</v>
      </c>
      <c r="G214" s="6" t="str">
        <f ca="1">IF($A214="","",IF(OFFSET(Nafnalisti!$A$3,MATCH('Einst staða'!$A214,Nafnalisti!$W$4:$W$430,0),5)="","",OFFSET(Nafnalisti!$A$3,MATCH('Einst staða'!$A214,Nafnalisti!$W$4:$W$430,0),5)))</f>
        <v/>
      </c>
      <c r="H214" s="6" t="str">
        <f ca="1">IF($A214="","",IF(OFFSET(Nafnalisti!$A$3,MATCH('Einst staða'!$A214,Nafnalisti!$W$4:$W$430,0),6)="","",OFFSET(Nafnalisti!$A$3,MATCH('Einst staða'!$A214,Nafnalisti!$W$4:$W$430,0),6)))</f>
        <v/>
      </c>
      <c r="I214" s="6" t="str">
        <f ca="1">IF($A214="","",IF(OFFSET(Nafnalisti!$A$3,MATCH('Einst staða'!$A214,Nafnalisti!$W$4:$W$430,0),7)="","",OFFSET(Nafnalisti!$A$3,MATCH('Einst staða'!$A214,Nafnalisti!$W$4:$W$430,0),7)))</f>
        <v/>
      </c>
      <c r="J214" s="6" t="str">
        <f ca="1">IF($A214="","",IF(OFFSET(Nafnalisti!$A$3,MATCH('Einst staða'!$A214,Nafnalisti!$W$4:$W$430,0),8)="","",OFFSET(Nafnalisti!$A$3,MATCH('Einst staða'!$A214,Nafnalisti!$W$4:$W$430,0),8)))</f>
        <v/>
      </c>
      <c r="K214" s="6" t="str">
        <f ca="1">IF($A214="","",IF(OFFSET(Nafnalisti!$A$3,MATCH('Einst staða'!$A214,Nafnalisti!$W$4:$W$430,0),9)="","",OFFSET(Nafnalisti!$A$3,MATCH('Einst staða'!$A214,Nafnalisti!$W$4:$W$430,0),9)))</f>
        <v/>
      </c>
      <c r="L214" s="6" t="str">
        <f ca="1">IF($A214="","",IF(OFFSET(Nafnalisti!$A$3,MATCH('Einst staða'!$A214,Nafnalisti!$W$4:$W$430,0),10)="","",OFFSET(Nafnalisti!$A$3,MATCH('Einst staða'!$A214,Nafnalisti!$W$4:$W$430,0),10)))</f>
        <v/>
      </c>
    </row>
    <row r="215" spans="1:14" ht="18" customHeight="1" x14ac:dyDescent="0.3">
      <c r="A215" s="4" t="str">
        <f>IF(COUNT($A$4:A214)+1&gt;Nafnalisti!$Z$4,"",A214+1)</f>
        <v/>
      </c>
      <c r="B215" t="str">
        <f ca="1">IF($A215="","",OFFSET(Nafnalisti!$A$3,MATCH('Einst staða'!$A215,Nafnalisti!$W$4:$W$430,0),1))</f>
        <v/>
      </c>
      <c r="C215" s="64" t="str">
        <f ca="1">IF($A215="","",OFFSET(Nafnalisti!$A$3,MATCH('Einst staða'!$A215,Nafnalisti!$W$4:$W$430,0),0))</f>
        <v/>
      </c>
      <c r="D215" s="5" t="str">
        <f ca="1">IF($A215="","",OFFSET(Nafnalisti!$A$3,MATCH('Einst staða'!$A215,Nafnalisti!$W$4:$W$430,0),2))</f>
        <v/>
      </c>
      <c r="E215" s="6" t="str">
        <f ca="1">IF($A215="","",IF(OFFSET(Nafnalisti!$A$3,MATCH('Einst staða'!$A215,Nafnalisti!$W$4:$W$430,0),3)="","",OFFSET(Nafnalisti!$A$3,MATCH('Einst staða'!$A215,Nafnalisti!$W$4:$W$430,0),3)))</f>
        <v/>
      </c>
      <c r="F215" s="6" t="str">
        <f ca="1">IF($A215="","",IF(OFFSET(Nafnalisti!$A$3,MATCH('Einst staða'!$A215,Nafnalisti!$W$4:$W$430,0),4)="","",OFFSET(Nafnalisti!$A$3,MATCH('Einst staða'!$A215,Nafnalisti!$W$4:$W$430,0),4)))</f>
        <v/>
      </c>
      <c r="G215" s="6" t="str">
        <f ca="1">IF($A215="","",IF(OFFSET(Nafnalisti!$A$3,MATCH('Einst staða'!$A215,Nafnalisti!$W$4:$W$430,0),5)="","",OFFSET(Nafnalisti!$A$3,MATCH('Einst staða'!$A215,Nafnalisti!$W$4:$W$430,0),5)))</f>
        <v/>
      </c>
      <c r="H215" s="6" t="str">
        <f ca="1">IF($A215="","",IF(OFFSET(Nafnalisti!$A$3,MATCH('Einst staða'!$A215,Nafnalisti!$W$4:$W$430,0),6)="","",OFFSET(Nafnalisti!$A$3,MATCH('Einst staða'!$A215,Nafnalisti!$W$4:$W$430,0),6)))</f>
        <v/>
      </c>
      <c r="I215" s="6" t="str">
        <f ca="1">IF($A215="","",IF(OFFSET(Nafnalisti!$A$3,MATCH('Einst staða'!$A215,Nafnalisti!$W$4:$W$430,0),7)="","",OFFSET(Nafnalisti!$A$3,MATCH('Einst staða'!$A215,Nafnalisti!$W$4:$W$430,0),7)))</f>
        <v/>
      </c>
      <c r="J215" s="6" t="str">
        <f ca="1">IF($A215="","",IF(OFFSET(Nafnalisti!$A$3,MATCH('Einst staða'!$A215,Nafnalisti!$W$4:$W$430,0),8)="","",OFFSET(Nafnalisti!$A$3,MATCH('Einst staða'!$A215,Nafnalisti!$W$4:$W$430,0),8)))</f>
        <v/>
      </c>
      <c r="K215" s="6" t="str">
        <f ca="1">IF($A215="","",IF(OFFSET(Nafnalisti!$A$3,MATCH('Einst staða'!$A215,Nafnalisti!$W$4:$W$430,0),9)="","",OFFSET(Nafnalisti!$A$3,MATCH('Einst staða'!$A215,Nafnalisti!$W$4:$W$430,0),9)))</f>
        <v/>
      </c>
      <c r="L215" s="6" t="str">
        <f ca="1">IF($A215="","",IF(OFFSET(Nafnalisti!$A$3,MATCH('Einst staða'!$A215,Nafnalisti!$W$4:$W$430,0),10)="","",OFFSET(Nafnalisti!$A$3,MATCH('Einst staða'!$A215,Nafnalisti!$W$4:$W$430,0),10)))</f>
        <v/>
      </c>
    </row>
    <row r="216" spans="1:14" ht="18" customHeight="1" x14ac:dyDescent="0.3">
      <c r="A216" s="4" t="str">
        <f>IF(COUNT($A$4:A215)+1&gt;Nafnalisti!$Z$4,"",A215+1)</f>
        <v/>
      </c>
      <c r="B216" t="str">
        <f ca="1">IF($A216="","",OFFSET(Nafnalisti!$A$3,MATCH('Einst staða'!$A216,Nafnalisti!$W$4:$W$430,0),1))</f>
        <v/>
      </c>
      <c r="C216" s="64" t="str">
        <f ca="1">IF($A216="","",OFFSET(Nafnalisti!$A$3,MATCH('Einst staða'!$A216,Nafnalisti!$W$4:$W$430,0),0))</f>
        <v/>
      </c>
      <c r="D216" s="5" t="str">
        <f ca="1">IF($A216="","",OFFSET(Nafnalisti!$A$3,MATCH('Einst staða'!$A216,Nafnalisti!$W$4:$W$430,0),2))</f>
        <v/>
      </c>
      <c r="E216" s="6" t="str">
        <f ca="1">IF($A216="","",IF(OFFSET(Nafnalisti!$A$3,MATCH('Einst staða'!$A216,Nafnalisti!$W$4:$W$430,0),3)="","",OFFSET(Nafnalisti!$A$3,MATCH('Einst staða'!$A216,Nafnalisti!$W$4:$W$430,0),3)))</f>
        <v/>
      </c>
      <c r="F216" s="6" t="str">
        <f ca="1">IF($A216="","",IF(OFFSET(Nafnalisti!$A$3,MATCH('Einst staða'!$A216,Nafnalisti!$W$4:$W$430,0),4)="","",OFFSET(Nafnalisti!$A$3,MATCH('Einst staða'!$A216,Nafnalisti!$W$4:$W$430,0),4)))</f>
        <v/>
      </c>
      <c r="G216" s="6" t="str">
        <f ca="1">IF($A216="","",IF(OFFSET(Nafnalisti!$A$3,MATCH('Einst staða'!$A216,Nafnalisti!$W$4:$W$430,0),5)="","",OFFSET(Nafnalisti!$A$3,MATCH('Einst staða'!$A216,Nafnalisti!$W$4:$W$430,0),5)))</f>
        <v/>
      </c>
      <c r="H216" s="6" t="str">
        <f ca="1">IF($A216="","",IF(OFFSET(Nafnalisti!$A$3,MATCH('Einst staða'!$A216,Nafnalisti!$W$4:$W$430,0),6)="","",OFFSET(Nafnalisti!$A$3,MATCH('Einst staða'!$A216,Nafnalisti!$W$4:$W$430,0),6)))</f>
        <v/>
      </c>
      <c r="I216" s="6" t="str">
        <f ca="1">IF($A216="","",IF(OFFSET(Nafnalisti!$A$3,MATCH('Einst staða'!$A216,Nafnalisti!$W$4:$W$430,0),7)="","",OFFSET(Nafnalisti!$A$3,MATCH('Einst staða'!$A216,Nafnalisti!$W$4:$W$430,0),7)))</f>
        <v/>
      </c>
      <c r="J216" s="6" t="str">
        <f ca="1">IF($A216="","",IF(OFFSET(Nafnalisti!$A$3,MATCH('Einst staða'!$A216,Nafnalisti!$W$4:$W$430,0),8)="","",OFFSET(Nafnalisti!$A$3,MATCH('Einst staða'!$A216,Nafnalisti!$W$4:$W$430,0),8)))</f>
        <v/>
      </c>
      <c r="K216" s="6" t="str">
        <f ca="1">IF($A216="","",IF(OFFSET(Nafnalisti!$A$3,MATCH('Einst staða'!$A216,Nafnalisti!$W$4:$W$430,0),9)="","",OFFSET(Nafnalisti!$A$3,MATCH('Einst staða'!$A216,Nafnalisti!$W$4:$W$430,0),9)))</f>
        <v/>
      </c>
      <c r="L216" s="6" t="str">
        <f ca="1">IF($A216="","",IF(OFFSET(Nafnalisti!$A$3,MATCH('Einst staða'!$A216,Nafnalisti!$W$4:$W$430,0),10)="","",OFFSET(Nafnalisti!$A$3,MATCH('Einst staða'!$A216,Nafnalisti!$W$4:$W$430,0),10)))</f>
        <v/>
      </c>
    </row>
    <row r="217" spans="1:14" ht="18" customHeight="1" x14ac:dyDescent="0.3">
      <c r="A217" s="4" t="str">
        <f>IF(COUNT($A$4:A216)+1&gt;Nafnalisti!$Z$4,"",A216+1)</f>
        <v/>
      </c>
      <c r="B217" t="str">
        <f ca="1">IF($A217="","",OFFSET(Nafnalisti!$A$3,MATCH('Einst staða'!$A217,Nafnalisti!$W$4:$W$430,0),1))</f>
        <v/>
      </c>
      <c r="C217" s="64" t="str">
        <f ca="1">IF($A217="","",OFFSET(Nafnalisti!$A$3,MATCH('Einst staða'!$A217,Nafnalisti!$W$4:$W$430,0),0))</f>
        <v/>
      </c>
      <c r="D217" s="5" t="str">
        <f ca="1">IF($A217="","",OFFSET(Nafnalisti!$A$3,MATCH('Einst staða'!$A217,Nafnalisti!$W$4:$W$430,0),2))</f>
        <v/>
      </c>
      <c r="E217" s="6" t="str">
        <f ca="1">IF($A217="","",IF(OFFSET(Nafnalisti!$A$3,MATCH('Einst staða'!$A217,Nafnalisti!$W$4:$W$430,0),3)="","",OFFSET(Nafnalisti!$A$3,MATCH('Einst staða'!$A217,Nafnalisti!$W$4:$W$430,0),3)))</f>
        <v/>
      </c>
      <c r="F217" s="6" t="str">
        <f ca="1">IF($A217="","",IF(OFFSET(Nafnalisti!$A$3,MATCH('Einst staða'!$A217,Nafnalisti!$W$4:$W$430,0),4)="","",OFFSET(Nafnalisti!$A$3,MATCH('Einst staða'!$A217,Nafnalisti!$W$4:$W$430,0),4)))</f>
        <v/>
      </c>
      <c r="G217" s="6" t="str">
        <f ca="1">IF($A217="","",IF(OFFSET(Nafnalisti!$A$3,MATCH('Einst staða'!$A217,Nafnalisti!$W$4:$W$430,0),5)="","",OFFSET(Nafnalisti!$A$3,MATCH('Einst staða'!$A217,Nafnalisti!$W$4:$W$430,0),5)))</f>
        <v/>
      </c>
      <c r="H217" s="6" t="str">
        <f ca="1">IF($A217="","",IF(OFFSET(Nafnalisti!$A$3,MATCH('Einst staða'!$A217,Nafnalisti!$W$4:$W$430,0),6)="","",OFFSET(Nafnalisti!$A$3,MATCH('Einst staða'!$A217,Nafnalisti!$W$4:$W$430,0),6)))</f>
        <v/>
      </c>
      <c r="I217" s="6" t="str">
        <f ca="1">IF($A217="","",IF(OFFSET(Nafnalisti!$A$3,MATCH('Einst staða'!$A217,Nafnalisti!$W$4:$W$430,0),7)="","",OFFSET(Nafnalisti!$A$3,MATCH('Einst staða'!$A217,Nafnalisti!$W$4:$W$430,0),7)))</f>
        <v/>
      </c>
      <c r="J217" s="6" t="str">
        <f ca="1">IF($A217="","",IF(OFFSET(Nafnalisti!$A$3,MATCH('Einst staða'!$A217,Nafnalisti!$W$4:$W$430,0),8)="","",OFFSET(Nafnalisti!$A$3,MATCH('Einst staða'!$A217,Nafnalisti!$W$4:$W$430,0),8)))</f>
        <v/>
      </c>
      <c r="K217" s="6" t="str">
        <f ca="1">IF($A217="","",IF(OFFSET(Nafnalisti!$A$3,MATCH('Einst staða'!$A217,Nafnalisti!$W$4:$W$430,0),9)="","",OFFSET(Nafnalisti!$A$3,MATCH('Einst staða'!$A217,Nafnalisti!$W$4:$W$430,0),9)))</f>
        <v/>
      </c>
      <c r="L217" s="6" t="str">
        <f ca="1">IF($A217="","",IF(OFFSET(Nafnalisti!$A$3,MATCH('Einst staða'!$A217,Nafnalisti!$W$4:$W$430,0),10)="","",OFFSET(Nafnalisti!$A$3,MATCH('Einst staða'!$A217,Nafnalisti!$W$4:$W$430,0),10)))</f>
        <v/>
      </c>
    </row>
    <row r="218" spans="1:14" ht="18" customHeight="1" x14ac:dyDescent="0.3">
      <c r="A218" s="4" t="str">
        <f>IF(COUNT($A$4:A217)+1&gt;Nafnalisti!$Z$4,"",A217+1)</f>
        <v/>
      </c>
      <c r="B218" t="str">
        <f ca="1">IF($A218="","",OFFSET(Nafnalisti!$A$3,MATCH('Einst staða'!$A218,Nafnalisti!$W$4:$W$430,0),1))</f>
        <v/>
      </c>
      <c r="C218" s="64" t="str">
        <f ca="1">IF($A218="","",OFFSET(Nafnalisti!$A$3,MATCH('Einst staða'!$A218,Nafnalisti!$W$4:$W$430,0),0))</f>
        <v/>
      </c>
      <c r="D218" s="5" t="str">
        <f ca="1">IF($A218="","",OFFSET(Nafnalisti!$A$3,MATCH('Einst staða'!$A218,Nafnalisti!$W$4:$W$430,0),2))</f>
        <v/>
      </c>
      <c r="E218" s="6" t="str">
        <f ca="1">IF($A218="","",IF(OFFSET(Nafnalisti!$A$3,MATCH('Einst staða'!$A218,Nafnalisti!$W$4:$W$430,0),3)="","",OFFSET(Nafnalisti!$A$3,MATCH('Einst staða'!$A218,Nafnalisti!$W$4:$W$430,0),3)))</f>
        <v/>
      </c>
      <c r="F218" s="6" t="str">
        <f ca="1">IF($A218="","",IF(OFFSET(Nafnalisti!$A$3,MATCH('Einst staða'!$A218,Nafnalisti!$W$4:$W$430,0),4)="","",OFFSET(Nafnalisti!$A$3,MATCH('Einst staða'!$A218,Nafnalisti!$W$4:$W$430,0),4)))</f>
        <v/>
      </c>
      <c r="G218" s="6" t="str">
        <f ca="1">IF($A218="","",IF(OFFSET(Nafnalisti!$A$3,MATCH('Einst staða'!$A218,Nafnalisti!$W$4:$W$430,0),5)="","",OFFSET(Nafnalisti!$A$3,MATCH('Einst staða'!$A218,Nafnalisti!$W$4:$W$430,0),5)))</f>
        <v/>
      </c>
      <c r="H218" s="6" t="str">
        <f ca="1">IF($A218="","",IF(OFFSET(Nafnalisti!$A$3,MATCH('Einst staða'!$A218,Nafnalisti!$W$4:$W$430,0),6)="","",OFFSET(Nafnalisti!$A$3,MATCH('Einst staða'!$A218,Nafnalisti!$W$4:$W$430,0),6)))</f>
        <v/>
      </c>
      <c r="I218" s="6" t="str">
        <f ca="1">IF($A218="","",IF(OFFSET(Nafnalisti!$A$3,MATCH('Einst staða'!$A218,Nafnalisti!$W$4:$W$430,0),7)="","",OFFSET(Nafnalisti!$A$3,MATCH('Einst staða'!$A218,Nafnalisti!$W$4:$W$430,0),7)))</f>
        <v/>
      </c>
      <c r="J218" s="6" t="str">
        <f ca="1">IF($A218="","",IF(OFFSET(Nafnalisti!$A$3,MATCH('Einst staða'!$A218,Nafnalisti!$W$4:$W$430,0),8)="","",OFFSET(Nafnalisti!$A$3,MATCH('Einst staða'!$A218,Nafnalisti!$W$4:$W$430,0),8)))</f>
        <v/>
      </c>
      <c r="K218" s="6" t="str">
        <f ca="1">IF($A218="","",IF(OFFSET(Nafnalisti!$A$3,MATCH('Einst staða'!$A218,Nafnalisti!$W$4:$W$430,0),9)="","",OFFSET(Nafnalisti!$A$3,MATCH('Einst staða'!$A218,Nafnalisti!$W$4:$W$430,0),9)))</f>
        <v/>
      </c>
      <c r="L218" s="6" t="str">
        <f ca="1">IF($A218="","",IF(OFFSET(Nafnalisti!$A$3,MATCH('Einst staða'!$A218,Nafnalisti!$W$4:$W$430,0),10)="","",OFFSET(Nafnalisti!$A$3,MATCH('Einst staða'!$A218,Nafnalisti!$W$4:$W$430,0),10)))</f>
        <v/>
      </c>
    </row>
    <row r="219" spans="1:14" ht="18" customHeight="1" x14ac:dyDescent="0.3">
      <c r="A219" s="4" t="str">
        <f>IF(COUNT($A$4:A218)+1&gt;Nafnalisti!$Z$4,"",A218+1)</f>
        <v/>
      </c>
      <c r="B219" t="str">
        <f ca="1">IF($A219="","",OFFSET(Nafnalisti!$A$3,MATCH('Einst staða'!$A219,Nafnalisti!$W$4:$W$430,0),1))</f>
        <v/>
      </c>
      <c r="C219" s="64" t="str">
        <f ca="1">IF($A219="","",OFFSET(Nafnalisti!$A$3,MATCH('Einst staða'!$A219,Nafnalisti!$W$4:$W$430,0),0))</f>
        <v/>
      </c>
      <c r="D219" s="5" t="str">
        <f ca="1">IF($A219="","",OFFSET(Nafnalisti!$A$3,MATCH('Einst staða'!$A219,Nafnalisti!$W$4:$W$430,0),2))</f>
        <v/>
      </c>
      <c r="E219" s="6" t="str">
        <f ca="1">IF($A219="","",IF(OFFSET(Nafnalisti!$A$3,MATCH('Einst staða'!$A219,Nafnalisti!$W$4:$W$430,0),3)="","",OFFSET(Nafnalisti!$A$3,MATCH('Einst staða'!$A219,Nafnalisti!$W$4:$W$430,0),3)))</f>
        <v/>
      </c>
      <c r="F219" s="6" t="str">
        <f ca="1">IF($A219="","",IF(OFFSET(Nafnalisti!$A$3,MATCH('Einst staða'!$A219,Nafnalisti!$W$4:$W$430,0),4)="","",OFFSET(Nafnalisti!$A$3,MATCH('Einst staða'!$A219,Nafnalisti!$W$4:$W$430,0),4)))</f>
        <v/>
      </c>
      <c r="G219" s="6" t="str">
        <f ca="1">IF($A219="","",IF(OFFSET(Nafnalisti!$A$3,MATCH('Einst staða'!$A219,Nafnalisti!$W$4:$W$430,0),5)="","",OFFSET(Nafnalisti!$A$3,MATCH('Einst staða'!$A219,Nafnalisti!$W$4:$W$430,0),5)))</f>
        <v/>
      </c>
      <c r="H219" s="6" t="str">
        <f ca="1">IF($A219="","",IF(OFFSET(Nafnalisti!$A$3,MATCH('Einst staða'!$A219,Nafnalisti!$W$4:$W$430,0),6)="","",OFFSET(Nafnalisti!$A$3,MATCH('Einst staða'!$A219,Nafnalisti!$W$4:$W$430,0),6)))</f>
        <v/>
      </c>
      <c r="I219" s="6" t="str">
        <f ca="1">IF($A219="","",IF(OFFSET(Nafnalisti!$A$3,MATCH('Einst staða'!$A219,Nafnalisti!$W$4:$W$430,0),7)="","",OFFSET(Nafnalisti!$A$3,MATCH('Einst staða'!$A219,Nafnalisti!$W$4:$W$430,0),7)))</f>
        <v/>
      </c>
      <c r="J219" s="6" t="str">
        <f ca="1">IF($A219="","",IF(OFFSET(Nafnalisti!$A$3,MATCH('Einst staða'!$A219,Nafnalisti!$W$4:$W$430,0),8)="","",OFFSET(Nafnalisti!$A$3,MATCH('Einst staða'!$A219,Nafnalisti!$W$4:$W$430,0),8)))</f>
        <v/>
      </c>
      <c r="K219" s="6" t="str">
        <f ca="1">IF($A219="","",IF(OFFSET(Nafnalisti!$A$3,MATCH('Einst staða'!$A219,Nafnalisti!$W$4:$W$430,0),9)="","",OFFSET(Nafnalisti!$A$3,MATCH('Einst staða'!$A219,Nafnalisti!$W$4:$W$430,0),9)))</f>
        <v/>
      </c>
      <c r="L219" s="6" t="str">
        <f ca="1">IF($A219="","",IF(OFFSET(Nafnalisti!$A$3,MATCH('Einst staða'!$A219,Nafnalisti!$W$4:$W$430,0),10)="","",OFFSET(Nafnalisti!$A$3,MATCH('Einst staða'!$A219,Nafnalisti!$W$4:$W$430,0),10)))</f>
        <v/>
      </c>
    </row>
    <row r="220" spans="1:14" ht="18" customHeight="1" x14ac:dyDescent="0.3">
      <c r="A220" s="4" t="str">
        <f>IF(COUNT($A$4:A219)+1&gt;Nafnalisti!$Z$4,"",A219+1)</f>
        <v/>
      </c>
      <c r="B220" t="str">
        <f ca="1">IF($A220="","",OFFSET(Nafnalisti!$A$3,MATCH('Einst staða'!$A220,Nafnalisti!$W$4:$W$430,0),1))</f>
        <v/>
      </c>
      <c r="C220" s="64" t="str">
        <f ca="1">IF($A220="","",OFFSET(Nafnalisti!$A$3,MATCH('Einst staða'!$A220,Nafnalisti!$W$4:$W$430,0),0))</f>
        <v/>
      </c>
      <c r="D220" s="5" t="str">
        <f ca="1">IF($A220="","",OFFSET(Nafnalisti!$A$3,MATCH('Einst staða'!$A220,Nafnalisti!$W$4:$W$430,0),2))</f>
        <v/>
      </c>
      <c r="E220" s="6" t="str">
        <f ca="1">IF($A220="","",IF(OFFSET(Nafnalisti!$A$3,MATCH('Einst staða'!$A220,Nafnalisti!$W$4:$W$430,0),3)="","",OFFSET(Nafnalisti!$A$3,MATCH('Einst staða'!$A220,Nafnalisti!$W$4:$W$430,0),3)))</f>
        <v/>
      </c>
      <c r="F220" s="6" t="str">
        <f ca="1">IF($A220="","",IF(OFFSET(Nafnalisti!$A$3,MATCH('Einst staða'!$A220,Nafnalisti!$W$4:$W$430,0),4)="","",OFFSET(Nafnalisti!$A$3,MATCH('Einst staða'!$A220,Nafnalisti!$W$4:$W$430,0),4)))</f>
        <v/>
      </c>
      <c r="G220" s="6" t="str">
        <f ca="1">IF($A220="","",IF(OFFSET(Nafnalisti!$A$3,MATCH('Einst staða'!$A220,Nafnalisti!$W$4:$W$430,0),5)="","",OFFSET(Nafnalisti!$A$3,MATCH('Einst staða'!$A220,Nafnalisti!$W$4:$W$430,0),5)))</f>
        <v/>
      </c>
      <c r="H220" s="6" t="str">
        <f ca="1">IF($A220="","",IF(OFFSET(Nafnalisti!$A$3,MATCH('Einst staða'!$A220,Nafnalisti!$W$4:$W$430,0),6)="","",OFFSET(Nafnalisti!$A$3,MATCH('Einst staða'!$A220,Nafnalisti!$W$4:$W$430,0),6)))</f>
        <v/>
      </c>
      <c r="I220" s="6" t="str">
        <f ca="1">IF($A220="","",IF(OFFSET(Nafnalisti!$A$3,MATCH('Einst staða'!$A220,Nafnalisti!$W$4:$W$430,0),7)="","",OFFSET(Nafnalisti!$A$3,MATCH('Einst staða'!$A220,Nafnalisti!$W$4:$W$430,0),7)))</f>
        <v/>
      </c>
      <c r="J220" s="6" t="str">
        <f ca="1">IF($A220="","",IF(OFFSET(Nafnalisti!$A$3,MATCH('Einst staða'!$A220,Nafnalisti!$W$4:$W$430,0),8)="","",OFFSET(Nafnalisti!$A$3,MATCH('Einst staða'!$A220,Nafnalisti!$W$4:$W$430,0),8)))</f>
        <v/>
      </c>
      <c r="K220" s="6" t="str">
        <f ca="1">IF($A220="","",IF(OFFSET(Nafnalisti!$A$3,MATCH('Einst staða'!$A220,Nafnalisti!$W$4:$W$430,0),9)="","",OFFSET(Nafnalisti!$A$3,MATCH('Einst staða'!$A220,Nafnalisti!$W$4:$W$430,0),9)))</f>
        <v/>
      </c>
      <c r="L220" s="6" t="str">
        <f ca="1">IF($A220="","",IF(OFFSET(Nafnalisti!$A$3,MATCH('Einst staða'!$A220,Nafnalisti!$W$4:$W$430,0),10)="","",OFFSET(Nafnalisti!$A$3,MATCH('Einst staða'!$A220,Nafnalisti!$W$4:$W$430,0),10)))</f>
        <v/>
      </c>
    </row>
    <row r="221" spans="1:14" s="63" customFormat="1" ht="18" customHeight="1" x14ac:dyDescent="0.3">
      <c r="A221" s="4" t="str">
        <f>IF(COUNT($A$4:A220)+1&gt;Nafnalisti!$Z$4,"",A220+1)</f>
        <v/>
      </c>
      <c r="B221" t="str">
        <f ca="1">IF($A221="","",OFFSET(Nafnalisti!$A$3,MATCH('Einst staða'!$A221,Nafnalisti!$W$4:$W$430,0),1))</f>
        <v/>
      </c>
      <c r="C221" s="64" t="str">
        <f ca="1">IF($A221="","",OFFSET(Nafnalisti!$A$3,MATCH('Einst staða'!$A221,Nafnalisti!$W$4:$W$430,0),0))</f>
        <v/>
      </c>
      <c r="D221" s="5" t="str">
        <f ca="1">IF($A221="","",OFFSET(Nafnalisti!$A$3,MATCH('Einst staða'!$A221,Nafnalisti!$W$4:$W$430,0),2))</f>
        <v/>
      </c>
      <c r="E221" s="6" t="str">
        <f ca="1">IF($A221="","",IF(OFFSET(Nafnalisti!$A$3,MATCH('Einst staða'!$A221,Nafnalisti!$W$4:$W$430,0),3)="","",OFFSET(Nafnalisti!$A$3,MATCH('Einst staða'!$A221,Nafnalisti!$W$4:$W$430,0),3)))</f>
        <v/>
      </c>
      <c r="F221" s="6" t="str">
        <f ca="1">IF($A221="","",IF(OFFSET(Nafnalisti!$A$3,MATCH('Einst staða'!$A221,Nafnalisti!$W$4:$W$430,0),4)="","",OFFSET(Nafnalisti!$A$3,MATCH('Einst staða'!$A221,Nafnalisti!$W$4:$W$430,0),4)))</f>
        <v/>
      </c>
      <c r="G221" s="6" t="str">
        <f ca="1">IF($A221="","",IF(OFFSET(Nafnalisti!$A$3,MATCH('Einst staða'!$A221,Nafnalisti!$W$4:$W$430,0),5)="","",OFFSET(Nafnalisti!$A$3,MATCH('Einst staða'!$A221,Nafnalisti!$W$4:$W$430,0),5)))</f>
        <v/>
      </c>
      <c r="H221" s="6" t="str">
        <f ca="1">IF($A221="","",IF(OFFSET(Nafnalisti!$A$3,MATCH('Einst staða'!$A221,Nafnalisti!$W$4:$W$430,0),6)="","",OFFSET(Nafnalisti!$A$3,MATCH('Einst staða'!$A221,Nafnalisti!$W$4:$W$430,0),6)))</f>
        <v/>
      </c>
      <c r="I221" s="6" t="str">
        <f ca="1">IF($A221="","",IF(OFFSET(Nafnalisti!$A$3,MATCH('Einst staða'!$A221,Nafnalisti!$W$4:$W$430,0),7)="","",OFFSET(Nafnalisti!$A$3,MATCH('Einst staða'!$A221,Nafnalisti!$W$4:$W$430,0),7)))</f>
        <v/>
      </c>
      <c r="J221" s="6" t="str">
        <f ca="1">IF($A221="","",IF(OFFSET(Nafnalisti!$A$3,MATCH('Einst staða'!$A221,Nafnalisti!$W$4:$W$430,0),8)="","",OFFSET(Nafnalisti!$A$3,MATCH('Einst staða'!$A221,Nafnalisti!$W$4:$W$430,0),8)))</f>
        <v/>
      </c>
      <c r="K221" s="6" t="str">
        <f ca="1">IF($A221="","",IF(OFFSET(Nafnalisti!$A$3,MATCH('Einst staða'!$A221,Nafnalisti!$W$4:$W$430,0),9)="","",OFFSET(Nafnalisti!$A$3,MATCH('Einst staða'!$A221,Nafnalisti!$W$4:$W$430,0),9)))</f>
        <v/>
      </c>
      <c r="L221" s="6" t="str">
        <f ca="1">IF($A221="","",IF(OFFSET(Nafnalisti!$A$3,MATCH('Einst staða'!$A221,Nafnalisti!$W$4:$W$430,0),10)="","",OFFSET(Nafnalisti!$A$3,MATCH('Einst staða'!$A221,Nafnalisti!$W$4:$W$430,0),10)))</f>
        <v/>
      </c>
      <c r="M221"/>
      <c r="N221"/>
    </row>
    <row r="222" spans="1:14" x14ac:dyDescent="0.3">
      <c r="A222" s="4" t="str">
        <f>IF(COUNT($A$4:A221)+1&gt;Nafnalisti!$Z$4,"",A221+1)</f>
        <v/>
      </c>
      <c r="B222" t="str">
        <f ca="1">IF($A222="","",OFFSET(Nafnalisti!$A$3,MATCH('Einst staða'!$A222,Nafnalisti!$W$4:$W$430,0),1))</f>
        <v/>
      </c>
      <c r="C222" s="64" t="str">
        <f ca="1">IF($A222="","",OFFSET(Nafnalisti!$A$3,MATCH('Einst staða'!$A222,Nafnalisti!$W$4:$W$430,0),0))</f>
        <v/>
      </c>
      <c r="D222" s="5" t="str">
        <f ca="1">IF($A222="","",OFFSET(Nafnalisti!$A$3,MATCH('Einst staða'!$A222,Nafnalisti!$W$4:$W$430,0),2))</f>
        <v/>
      </c>
      <c r="E222" s="6" t="str">
        <f ca="1">IF($A222="","",IF(OFFSET(Nafnalisti!$A$3,MATCH('Einst staða'!$A222,Nafnalisti!$W$4:$W$430,0),3)="","",OFFSET(Nafnalisti!$A$3,MATCH('Einst staða'!$A222,Nafnalisti!$W$4:$W$430,0),3)))</f>
        <v/>
      </c>
      <c r="F222" s="6" t="str">
        <f ca="1">IF($A222="","",IF(OFFSET(Nafnalisti!$A$3,MATCH('Einst staða'!$A222,Nafnalisti!$W$4:$W$430,0),4)="","",OFFSET(Nafnalisti!$A$3,MATCH('Einst staða'!$A222,Nafnalisti!$W$4:$W$430,0),4)))</f>
        <v/>
      </c>
      <c r="G222" s="6" t="str">
        <f ca="1">IF($A222="","",IF(OFFSET(Nafnalisti!$A$3,MATCH('Einst staða'!$A222,Nafnalisti!$W$4:$W$430,0),5)="","",OFFSET(Nafnalisti!$A$3,MATCH('Einst staða'!$A222,Nafnalisti!$W$4:$W$430,0),5)))</f>
        <v/>
      </c>
      <c r="H222" s="6" t="str">
        <f ca="1">IF($A222="","",IF(OFFSET(Nafnalisti!$A$3,MATCH('Einst staða'!$A222,Nafnalisti!$W$4:$W$430,0),6)="","",OFFSET(Nafnalisti!$A$3,MATCH('Einst staða'!$A222,Nafnalisti!$W$4:$W$430,0),6)))</f>
        <v/>
      </c>
      <c r="I222" s="6" t="str">
        <f ca="1">IF($A222="","",IF(OFFSET(Nafnalisti!$A$3,MATCH('Einst staða'!$A222,Nafnalisti!$W$4:$W$430,0),7)="","",OFFSET(Nafnalisti!$A$3,MATCH('Einst staða'!$A222,Nafnalisti!$W$4:$W$430,0),7)))</f>
        <v/>
      </c>
      <c r="J222" s="6" t="str">
        <f ca="1">IF($A222="","",IF(OFFSET(Nafnalisti!$A$3,MATCH('Einst staða'!$A222,Nafnalisti!$W$4:$W$430,0),8)="","",OFFSET(Nafnalisti!$A$3,MATCH('Einst staða'!$A222,Nafnalisti!$W$4:$W$430,0),8)))</f>
        <v/>
      </c>
      <c r="K222" s="6" t="str">
        <f ca="1">IF($A222="","",IF(OFFSET(Nafnalisti!$A$3,MATCH('Einst staða'!$A222,Nafnalisti!$W$4:$W$430,0),9)="","",OFFSET(Nafnalisti!$A$3,MATCH('Einst staða'!$A222,Nafnalisti!$W$4:$W$430,0),9)))</f>
        <v/>
      </c>
      <c r="L222" s="6" t="str">
        <f ca="1">IF($A222="","",IF(OFFSET(Nafnalisti!$A$3,MATCH('Einst staða'!$A222,Nafnalisti!$W$4:$W$430,0),10)="","",OFFSET(Nafnalisti!$A$3,MATCH('Einst staða'!$A222,Nafnalisti!$W$4:$W$430,0),10)))</f>
        <v/>
      </c>
    </row>
    <row r="223" spans="1:14" x14ac:dyDescent="0.3">
      <c r="A223" s="4" t="str">
        <f>IF(COUNT($A$4:A222)+1&gt;Nafnalisti!$Z$4,"",A222+1)</f>
        <v/>
      </c>
      <c r="B223" t="str">
        <f ca="1">IF($A223="","",OFFSET(Nafnalisti!$A$3,MATCH('Einst staða'!$A223,Nafnalisti!$W$4:$W$430,0),1))</f>
        <v/>
      </c>
      <c r="C223" s="64" t="str">
        <f ca="1">IF($A223="","",OFFSET(Nafnalisti!$A$3,MATCH('Einst staða'!$A223,Nafnalisti!$W$4:$W$430,0),0))</f>
        <v/>
      </c>
      <c r="D223" s="5" t="str">
        <f ca="1">IF($A223="","",OFFSET(Nafnalisti!$A$3,MATCH('Einst staða'!$A223,Nafnalisti!$W$4:$W$430,0),2))</f>
        <v/>
      </c>
      <c r="E223" s="6" t="str">
        <f ca="1">IF($A223="","",IF(OFFSET(Nafnalisti!$A$3,MATCH('Einst staða'!$A223,Nafnalisti!$W$4:$W$430,0),3)="","",OFFSET(Nafnalisti!$A$3,MATCH('Einst staða'!$A223,Nafnalisti!$W$4:$W$430,0),3)))</f>
        <v/>
      </c>
      <c r="F223" s="6" t="str">
        <f ca="1">IF($A223="","",IF(OFFSET(Nafnalisti!$A$3,MATCH('Einst staða'!$A223,Nafnalisti!$W$4:$W$430,0),4)="","",OFFSET(Nafnalisti!$A$3,MATCH('Einst staða'!$A223,Nafnalisti!$W$4:$W$430,0),4)))</f>
        <v/>
      </c>
      <c r="G223" s="6" t="str">
        <f ca="1">IF($A223="","",IF(OFFSET(Nafnalisti!$A$3,MATCH('Einst staða'!$A223,Nafnalisti!$W$4:$W$430,0),5)="","",OFFSET(Nafnalisti!$A$3,MATCH('Einst staða'!$A223,Nafnalisti!$W$4:$W$430,0),5)))</f>
        <v/>
      </c>
      <c r="H223" s="6" t="str">
        <f ca="1">IF($A223="","",IF(OFFSET(Nafnalisti!$A$3,MATCH('Einst staða'!$A223,Nafnalisti!$W$4:$W$430,0),6)="","",OFFSET(Nafnalisti!$A$3,MATCH('Einst staða'!$A223,Nafnalisti!$W$4:$W$430,0),6)))</f>
        <v/>
      </c>
      <c r="I223" s="6" t="str">
        <f ca="1">IF($A223="","",IF(OFFSET(Nafnalisti!$A$3,MATCH('Einst staða'!$A223,Nafnalisti!$W$4:$W$430,0),7)="","",OFFSET(Nafnalisti!$A$3,MATCH('Einst staða'!$A223,Nafnalisti!$W$4:$W$430,0),7)))</f>
        <v/>
      </c>
      <c r="J223" s="6" t="str">
        <f ca="1">IF($A223="","",IF(OFFSET(Nafnalisti!$A$3,MATCH('Einst staða'!$A223,Nafnalisti!$W$4:$W$430,0),8)="","",OFFSET(Nafnalisti!$A$3,MATCH('Einst staða'!$A223,Nafnalisti!$W$4:$W$430,0),8)))</f>
        <v/>
      </c>
      <c r="K223" s="6" t="str">
        <f ca="1">IF($A223="","",IF(OFFSET(Nafnalisti!$A$3,MATCH('Einst staða'!$A223,Nafnalisti!$W$4:$W$430,0),9)="","",OFFSET(Nafnalisti!$A$3,MATCH('Einst staða'!$A223,Nafnalisti!$W$4:$W$430,0),9)))</f>
        <v/>
      </c>
      <c r="L223" s="6" t="str">
        <f ca="1">IF($A223="","",IF(OFFSET(Nafnalisti!$A$3,MATCH('Einst staða'!$A223,Nafnalisti!$W$4:$W$430,0),10)="","",OFFSET(Nafnalisti!$A$3,MATCH('Einst staða'!$A223,Nafnalisti!$W$4:$W$430,0),10)))</f>
        <v/>
      </c>
    </row>
    <row r="224" spans="1:14" x14ac:dyDescent="0.3">
      <c r="A224" s="4" t="str">
        <f>IF(COUNT($A$4:A223)+1&gt;Nafnalisti!$Z$4,"",A223+1)</f>
        <v/>
      </c>
      <c r="B224" t="str">
        <f ca="1">IF($A224="","",OFFSET(Nafnalisti!$A$3,MATCH('Einst staða'!$A224,Nafnalisti!$W$4:$W$430,0),1))</f>
        <v/>
      </c>
      <c r="C224" s="64" t="str">
        <f ca="1">IF($A224="","",OFFSET(Nafnalisti!$A$3,MATCH('Einst staða'!$A224,Nafnalisti!$W$4:$W$430,0),0))</f>
        <v/>
      </c>
      <c r="D224" s="5" t="str">
        <f ca="1">IF($A224="","",OFFSET(Nafnalisti!$A$3,MATCH('Einst staða'!$A224,Nafnalisti!$W$4:$W$430,0),2))</f>
        <v/>
      </c>
      <c r="E224" s="6" t="str">
        <f ca="1">IF($A224="","",IF(OFFSET(Nafnalisti!$A$3,MATCH('Einst staða'!$A224,Nafnalisti!$W$4:$W$430,0),3)="","",OFFSET(Nafnalisti!$A$3,MATCH('Einst staða'!$A224,Nafnalisti!$W$4:$W$430,0),3)))</f>
        <v/>
      </c>
      <c r="F224" s="6" t="str">
        <f ca="1">IF($A224="","",IF(OFFSET(Nafnalisti!$A$3,MATCH('Einst staða'!$A224,Nafnalisti!$W$4:$W$430,0),4)="","",OFFSET(Nafnalisti!$A$3,MATCH('Einst staða'!$A224,Nafnalisti!$W$4:$W$430,0),4)))</f>
        <v/>
      </c>
      <c r="G224" s="6" t="str">
        <f ca="1">IF($A224="","",IF(OFFSET(Nafnalisti!$A$3,MATCH('Einst staða'!$A224,Nafnalisti!$W$4:$W$430,0),5)="","",OFFSET(Nafnalisti!$A$3,MATCH('Einst staða'!$A224,Nafnalisti!$W$4:$W$430,0),5)))</f>
        <v/>
      </c>
      <c r="H224" s="6" t="str">
        <f ca="1">IF($A224="","",IF(OFFSET(Nafnalisti!$A$3,MATCH('Einst staða'!$A224,Nafnalisti!$W$4:$W$430,0),6)="","",OFFSET(Nafnalisti!$A$3,MATCH('Einst staða'!$A224,Nafnalisti!$W$4:$W$430,0),6)))</f>
        <v/>
      </c>
      <c r="I224" s="6" t="str">
        <f ca="1">IF($A224="","",IF(OFFSET(Nafnalisti!$A$3,MATCH('Einst staða'!$A224,Nafnalisti!$W$4:$W$430,0),7)="","",OFFSET(Nafnalisti!$A$3,MATCH('Einst staða'!$A224,Nafnalisti!$W$4:$W$430,0),7)))</f>
        <v/>
      </c>
      <c r="J224" s="6" t="str">
        <f ca="1">IF($A224="","",IF(OFFSET(Nafnalisti!$A$3,MATCH('Einst staða'!$A224,Nafnalisti!$W$4:$W$430,0),8)="","",OFFSET(Nafnalisti!$A$3,MATCH('Einst staða'!$A224,Nafnalisti!$W$4:$W$430,0),8)))</f>
        <v/>
      </c>
      <c r="K224" s="6" t="str">
        <f ca="1">IF($A224="","",IF(OFFSET(Nafnalisti!$A$3,MATCH('Einst staða'!$A224,Nafnalisti!$W$4:$W$430,0),9)="","",OFFSET(Nafnalisti!$A$3,MATCH('Einst staða'!$A224,Nafnalisti!$W$4:$W$430,0),9)))</f>
        <v/>
      </c>
      <c r="L224" s="6" t="str">
        <f ca="1">IF($A224="","",IF(OFFSET(Nafnalisti!$A$3,MATCH('Einst staða'!$A224,Nafnalisti!$W$4:$W$430,0),10)="","",OFFSET(Nafnalisti!$A$3,MATCH('Einst staða'!$A224,Nafnalisti!$W$4:$W$430,0),10)))</f>
        <v/>
      </c>
    </row>
    <row r="225" spans="1:12" x14ac:dyDescent="0.3">
      <c r="A225" s="4" t="str">
        <f>IF(COUNT($A$4:A224)+1&gt;Nafnalisti!$Z$4,"",A224+1)</f>
        <v/>
      </c>
      <c r="B225" t="str">
        <f ca="1">IF($A225="","",OFFSET(Nafnalisti!$A$3,MATCH('Einst staða'!$A225,Nafnalisti!$W$4:$W$430,0),1))</f>
        <v/>
      </c>
      <c r="C225" s="64" t="str">
        <f ca="1">IF($A225="","",OFFSET(Nafnalisti!$A$3,MATCH('Einst staða'!$A225,Nafnalisti!$W$4:$W$430,0),0))</f>
        <v/>
      </c>
      <c r="D225" s="5" t="str">
        <f ca="1">IF($A225="","",OFFSET(Nafnalisti!$A$3,MATCH('Einst staða'!$A225,Nafnalisti!$W$4:$W$430,0),2))</f>
        <v/>
      </c>
      <c r="E225" s="6" t="str">
        <f ca="1">IF($A225="","",IF(OFFSET(Nafnalisti!$A$3,MATCH('Einst staða'!$A225,Nafnalisti!$W$4:$W$430,0),3)="","",OFFSET(Nafnalisti!$A$3,MATCH('Einst staða'!$A225,Nafnalisti!$W$4:$W$430,0),3)))</f>
        <v/>
      </c>
      <c r="F225" s="6" t="str">
        <f ca="1">IF($A225="","",IF(OFFSET(Nafnalisti!$A$3,MATCH('Einst staða'!$A225,Nafnalisti!$W$4:$W$430,0),4)="","",OFFSET(Nafnalisti!$A$3,MATCH('Einst staða'!$A225,Nafnalisti!$W$4:$W$430,0),4)))</f>
        <v/>
      </c>
      <c r="G225" s="6" t="str">
        <f ca="1">IF($A225="","",IF(OFFSET(Nafnalisti!$A$3,MATCH('Einst staða'!$A225,Nafnalisti!$W$4:$W$430,0),5)="","",OFFSET(Nafnalisti!$A$3,MATCH('Einst staða'!$A225,Nafnalisti!$W$4:$W$430,0),5)))</f>
        <v/>
      </c>
      <c r="H225" s="6" t="str">
        <f ca="1">IF($A225="","",IF(OFFSET(Nafnalisti!$A$3,MATCH('Einst staða'!$A225,Nafnalisti!$W$4:$W$430,0),6)="","",OFFSET(Nafnalisti!$A$3,MATCH('Einst staða'!$A225,Nafnalisti!$W$4:$W$430,0),6)))</f>
        <v/>
      </c>
      <c r="I225" s="6" t="str">
        <f ca="1">IF($A225="","",IF(OFFSET(Nafnalisti!$A$3,MATCH('Einst staða'!$A225,Nafnalisti!$W$4:$W$430,0),7)="","",OFFSET(Nafnalisti!$A$3,MATCH('Einst staða'!$A225,Nafnalisti!$W$4:$W$430,0),7)))</f>
        <v/>
      </c>
      <c r="J225" s="6" t="str">
        <f ca="1">IF($A225="","",IF(OFFSET(Nafnalisti!$A$3,MATCH('Einst staða'!$A225,Nafnalisti!$W$4:$W$430,0),8)="","",OFFSET(Nafnalisti!$A$3,MATCH('Einst staða'!$A225,Nafnalisti!$W$4:$W$430,0),8)))</f>
        <v/>
      </c>
      <c r="K225" s="6" t="str">
        <f ca="1">IF($A225="","",IF(OFFSET(Nafnalisti!$A$3,MATCH('Einst staða'!$A225,Nafnalisti!$W$4:$W$430,0),9)="","",OFFSET(Nafnalisti!$A$3,MATCH('Einst staða'!$A225,Nafnalisti!$W$4:$W$430,0),9)))</f>
        <v/>
      </c>
      <c r="L225" s="6" t="str">
        <f ca="1">IF($A225="","",IF(OFFSET(Nafnalisti!$A$3,MATCH('Einst staða'!$A225,Nafnalisti!$W$4:$W$430,0),10)="","",OFFSET(Nafnalisti!$A$3,MATCH('Einst staða'!$A225,Nafnalisti!$W$4:$W$430,0),10)))</f>
        <v/>
      </c>
    </row>
    <row r="226" spans="1:12" x14ac:dyDescent="0.3">
      <c r="A226" s="4" t="str">
        <f>IF(COUNT($A$4:A225)+1&gt;Nafnalisti!$Z$4,"",A225+1)</f>
        <v/>
      </c>
      <c r="B226" t="str">
        <f ca="1">IF($A226="","",OFFSET(Nafnalisti!$A$3,MATCH('Einst staða'!$A226,Nafnalisti!$W$4:$W$430,0),1))</f>
        <v/>
      </c>
      <c r="C226" s="64" t="str">
        <f ca="1">IF($A226="","",OFFSET(Nafnalisti!$A$3,MATCH('Einst staða'!$A226,Nafnalisti!$W$4:$W$430,0),0))</f>
        <v/>
      </c>
      <c r="D226" s="5" t="str">
        <f ca="1">IF($A226="","",OFFSET(Nafnalisti!$A$3,MATCH('Einst staða'!$A226,Nafnalisti!$W$4:$W$430,0),2))</f>
        <v/>
      </c>
      <c r="E226" s="6" t="str">
        <f ca="1">IF($A226="","",IF(OFFSET(Nafnalisti!$A$3,MATCH('Einst staða'!$A226,Nafnalisti!$W$4:$W$430,0),3)="","",OFFSET(Nafnalisti!$A$3,MATCH('Einst staða'!$A226,Nafnalisti!$W$4:$W$430,0),3)))</f>
        <v/>
      </c>
      <c r="F226" s="6" t="str">
        <f ca="1">IF($A226="","",IF(OFFSET(Nafnalisti!$A$3,MATCH('Einst staða'!$A226,Nafnalisti!$W$4:$W$430,0),4)="","",OFFSET(Nafnalisti!$A$3,MATCH('Einst staða'!$A226,Nafnalisti!$W$4:$W$430,0),4)))</f>
        <v/>
      </c>
      <c r="G226" s="6" t="str">
        <f ca="1">IF($A226="","",IF(OFFSET(Nafnalisti!$A$3,MATCH('Einst staða'!$A226,Nafnalisti!$W$4:$W$430,0),5)="","",OFFSET(Nafnalisti!$A$3,MATCH('Einst staða'!$A226,Nafnalisti!$W$4:$W$430,0),5)))</f>
        <v/>
      </c>
      <c r="H226" s="6" t="str">
        <f ca="1">IF($A226="","",IF(OFFSET(Nafnalisti!$A$3,MATCH('Einst staða'!$A226,Nafnalisti!$W$4:$W$430,0),6)="","",OFFSET(Nafnalisti!$A$3,MATCH('Einst staða'!$A226,Nafnalisti!$W$4:$W$430,0),6)))</f>
        <v/>
      </c>
      <c r="I226" s="6" t="str">
        <f ca="1">IF($A226="","",IF(OFFSET(Nafnalisti!$A$3,MATCH('Einst staða'!$A226,Nafnalisti!$W$4:$W$430,0),7)="","",OFFSET(Nafnalisti!$A$3,MATCH('Einst staða'!$A226,Nafnalisti!$W$4:$W$430,0),7)))</f>
        <v/>
      </c>
      <c r="J226" s="6" t="str">
        <f ca="1">IF($A226="","",IF(OFFSET(Nafnalisti!$A$3,MATCH('Einst staða'!$A226,Nafnalisti!$W$4:$W$430,0),8)="","",OFFSET(Nafnalisti!$A$3,MATCH('Einst staða'!$A226,Nafnalisti!$W$4:$W$430,0),8)))</f>
        <v/>
      </c>
      <c r="K226" s="6" t="str">
        <f ca="1">IF($A226="","",IF(OFFSET(Nafnalisti!$A$3,MATCH('Einst staða'!$A226,Nafnalisti!$W$4:$W$430,0),9)="","",OFFSET(Nafnalisti!$A$3,MATCH('Einst staða'!$A226,Nafnalisti!$W$4:$W$430,0),9)))</f>
        <v/>
      </c>
      <c r="L226" s="6" t="str">
        <f ca="1">IF($A226="","",IF(OFFSET(Nafnalisti!$A$3,MATCH('Einst staða'!$A226,Nafnalisti!$W$4:$W$430,0),10)="","",OFFSET(Nafnalisti!$A$3,MATCH('Einst staða'!$A226,Nafnalisti!$W$4:$W$430,0),10)))</f>
        <v/>
      </c>
    </row>
    <row r="227" spans="1:12" x14ac:dyDescent="0.3">
      <c r="A227" s="4" t="str">
        <f>IF(COUNT($A$4:A226)+1&gt;Nafnalisti!$Z$4,"",A226+1)</f>
        <v/>
      </c>
      <c r="B227" t="str">
        <f ca="1">IF($A227="","",OFFSET(Nafnalisti!$A$3,MATCH('Einst staða'!$A227,Nafnalisti!$W$4:$W$430,0),1))</f>
        <v/>
      </c>
      <c r="C227" s="64" t="str">
        <f ca="1">IF($A227="","",OFFSET(Nafnalisti!$A$3,MATCH('Einst staða'!$A227,Nafnalisti!$W$4:$W$430,0),0))</f>
        <v/>
      </c>
      <c r="D227" s="5" t="str">
        <f ca="1">IF($A227="","",OFFSET(Nafnalisti!$A$3,MATCH('Einst staða'!$A227,Nafnalisti!$W$4:$W$430,0),2))</f>
        <v/>
      </c>
      <c r="E227" s="6" t="str">
        <f ca="1">IF($A227="","",IF(OFFSET(Nafnalisti!$A$3,MATCH('Einst staða'!$A227,Nafnalisti!$W$4:$W$430,0),3)="","",OFFSET(Nafnalisti!$A$3,MATCH('Einst staða'!$A227,Nafnalisti!$W$4:$W$430,0),3)))</f>
        <v/>
      </c>
      <c r="F227" s="6" t="str">
        <f ca="1">IF($A227="","",IF(OFFSET(Nafnalisti!$A$3,MATCH('Einst staða'!$A227,Nafnalisti!$W$4:$W$430,0),4)="","",OFFSET(Nafnalisti!$A$3,MATCH('Einst staða'!$A227,Nafnalisti!$W$4:$W$430,0),4)))</f>
        <v/>
      </c>
      <c r="G227" s="6" t="str">
        <f ca="1">IF($A227="","",IF(OFFSET(Nafnalisti!$A$3,MATCH('Einst staða'!$A227,Nafnalisti!$W$4:$W$430,0),5)="","",OFFSET(Nafnalisti!$A$3,MATCH('Einst staða'!$A227,Nafnalisti!$W$4:$W$430,0),5)))</f>
        <v/>
      </c>
      <c r="H227" s="6" t="str">
        <f ca="1">IF($A227="","",IF(OFFSET(Nafnalisti!$A$3,MATCH('Einst staða'!$A227,Nafnalisti!$W$4:$W$430,0),6)="","",OFFSET(Nafnalisti!$A$3,MATCH('Einst staða'!$A227,Nafnalisti!$W$4:$W$430,0),6)))</f>
        <v/>
      </c>
      <c r="I227" s="6" t="str">
        <f ca="1">IF($A227="","",IF(OFFSET(Nafnalisti!$A$3,MATCH('Einst staða'!$A227,Nafnalisti!$W$4:$W$430,0),7)="","",OFFSET(Nafnalisti!$A$3,MATCH('Einst staða'!$A227,Nafnalisti!$W$4:$W$430,0),7)))</f>
        <v/>
      </c>
      <c r="J227" s="6" t="str">
        <f ca="1">IF($A227="","",IF(OFFSET(Nafnalisti!$A$3,MATCH('Einst staða'!$A227,Nafnalisti!$W$4:$W$430,0),8)="","",OFFSET(Nafnalisti!$A$3,MATCH('Einst staða'!$A227,Nafnalisti!$W$4:$W$430,0),8)))</f>
        <v/>
      </c>
      <c r="K227" s="6" t="str">
        <f ca="1">IF($A227="","",IF(OFFSET(Nafnalisti!$A$3,MATCH('Einst staða'!$A227,Nafnalisti!$W$4:$W$430,0),9)="","",OFFSET(Nafnalisti!$A$3,MATCH('Einst staða'!$A227,Nafnalisti!$W$4:$W$430,0),9)))</f>
        <v/>
      </c>
      <c r="L227" s="6" t="str">
        <f ca="1">IF($A227="","",IF(OFFSET(Nafnalisti!$A$3,MATCH('Einst staða'!$A227,Nafnalisti!$W$4:$W$430,0),10)="","",OFFSET(Nafnalisti!$A$3,MATCH('Einst staða'!$A227,Nafnalisti!$W$4:$W$430,0),10)))</f>
        <v/>
      </c>
    </row>
    <row r="228" spans="1:12" x14ac:dyDescent="0.3">
      <c r="A228" s="4" t="str">
        <f>IF(COUNT($A$4:A227)+1&gt;Nafnalisti!$Z$4,"",A227+1)</f>
        <v/>
      </c>
      <c r="B228" t="str">
        <f ca="1">IF($A228="","",OFFSET(Nafnalisti!$A$3,MATCH('Einst staða'!$A228,Nafnalisti!$W$4:$W$430,0),1))</f>
        <v/>
      </c>
      <c r="C228" s="64" t="str">
        <f ca="1">IF($A228="","",OFFSET(Nafnalisti!$A$3,MATCH('Einst staða'!$A228,Nafnalisti!$W$4:$W$430,0),0))</f>
        <v/>
      </c>
      <c r="D228" s="5" t="str">
        <f ca="1">IF($A228="","",OFFSET(Nafnalisti!$A$3,MATCH('Einst staða'!$A228,Nafnalisti!$W$4:$W$430,0),2))</f>
        <v/>
      </c>
      <c r="E228" s="6" t="str">
        <f ca="1">IF($A228="","",IF(OFFSET(Nafnalisti!$A$3,MATCH('Einst staða'!$A228,Nafnalisti!$W$4:$W$430,0),3)="","",OFFSET(Nafnalisti!$A$3,MATCH('Einst staða'!$A228,Nafnalisti!$W$4:$W$430,0),3)))</f>
        <v/>
      </c>
      <c r="F228" s="6" t="str">
        <f ca="1">IF($A228="","",IF(OFFSET(Nafnalisti!$A$3,MATCH('Einst staða'!$A228,Nafnalisti!$W$4:$W$430,0),4)="","",OFFSET(Nafnalisti!$A$3,MATCH('Einst staða'!$A228,Nafnalisti!$W$4:$W$430,0),4)))</f>
        <v/>
      </c>
      <c r="G228" s="6" t="str">
        <f ca="1">IF($A228="","",IF(OFFSET(Nafnalisti!$A$3,MATCH('Einst staða'!$A228,Nafnalisti!$W$4:$W$430,0),5)="","",OFFSET(Nafnalisti!$A$3,MATCH('Einst staða'!$A228,Nafnalisti!$W$4:$W$430,0),5)))</f>
        <v/>
      </c>
      <c r="H228" s="6" t="str">
        <f ca="1">IF($A228="","",IF(OFFSET(Nafnalisti!$A$3,MATCH('Einst staða'!$A228,Nafnalisti!$W$4:$W$430,0),6)="","",OFFSET(Nafnalisti!$A$3,MATCH('Einst staða'!$A228,Nafnalisti!$W$4:$W$430,0),6)))</f>
        <v/>
      </c>
      <c r="I228" s="6" t="str">
        <f ca="1">IF($A228="","",IF(OFFSET(Nafnalisti!$A$3,MATCH('Einst staða'!$A228,Nafnalisti!$W$4:$W$430,0),7)="","",OFFSET(Nafnalisti!$A$3,MATCH('Einst staða'!$A228,Nafnalisti!$W$4:$W$430,0),7)))</f>
        <v/>
      </c>
      <c r="J228" s="6" t="str">
        <f ca="1">IF($A228="","",IF(OFFSET(Nafnalisti!$A$3,MATCH('Einst staða'!$A228,Nafnalisti!$W$4:$W$430,0),8)="","",OFFSET(Nafnalisti!$A$3,MATCH('Einst staða'!$A228,Nafnalisti!$W$4:$W$430,0),8)))</f>
        <v/>
      </c>
      <c r="K228" s="6" t="str">
        <f ca="1">IF($A228="","",IF(OFFSET(Nafnalisti!$A$3,MATCH('Einst staða'!$A228,Nafnalisti!$W$4:$W$430,0),9)="","",OFFSET(Nafnalisti!$A$3,MATCH('Einst staða'!$A228,Nafnalisti!$W$4:$W$430,0),9)))</f>
        <v/>
      </c>
      <c r="L228" s="6" t="str">
        <f ca="1">IF($A228="","",IF(OFFSET(Nafnalisti!$A$3,MATCH('Einst staða'!$A228,Nafnalisti!$W$4:$W$430,0),10)="","",OFFSET(Nafnalisti!$A$3,MATCH('Einst staða'!$A228,Nafnalisti!$W$4:$W$430,0),10)))</f>
        <v/>
      </c>
    </row>
    <row r="229" spans="1:12" x14ac:dyDescent="0.3">
      <c r="A229" s="4" t="str">
        <f>IF(COUNT($A$4:A228)+1&gt;Nafnalisti!$Z$4,"",A228+1)</f>
        <v/>
      </c>
      <c r="B229" t="str">
        <f ca="1">IF($A229="","",OFFSET(Nafnalisti!$A$3,MATCH('Einst staða'!$A229,Nafnalisti!$W$4:$W$430,0),1))</f>
        <v/>
      </c>
      <c r="C229" s="64" t="str">
        <f ca="1">IF($A229="","",OFFSET(Nafnalisti!$A$3,MATCH('Einst staða'!$A229,Nafnalisti!$W$4:$W$430,0),0))</f>
        <v/>
      </c>
      <c r="D229" s="5" t="str">
        <f ca="1">IF($A229="","",OFFSET(Nafnalisti!$A$3,MATCH('Einst staða'!$A229,Nafnalisti!$W$4:$W$430,0),2))</f>
        <v/>
      </c>
      <c r="E229" s="6" t="str">
        <f ca="1">IF($A229="","",IF(OFFSET(Nafnalisti!$A$3,MATCH('Einst staða'!$A229,Nafnalisti!$W$4:$W$430,0),3)="","",OFFSET(Nafnalisti!$A$3,MATCH('Einst staða'!$A229,Nafnalisti!$W$4:$W$430,0),3)))</f>
        <v/>
      </c>
      <c r="F229" s="6" t="str">
        <f ca="1">IF($A229="","",IF(OFFSET(Nafnalisti!$A$3,MATCH('Einst staða'!$A229,Nafnalisti!$W$4:$W$430,0),4)="","",OFFSET(Nafnalisti!$A$3,MATCH('Einst staða'!$A229,Nafnalisti!$W$4:$W$430,0),4)))</f>
        <v/>
      </c>
      <c r="G229" s="6" t="str">
        <f ca="1">IF($A229="","",IF(OFFSET(Nafnalisti!$A$3,MATCH('Einst staða'!$A229,Nafnalisti!$W$4:$W$430,0),5)="","",OFFSET(Nafnalisti!$A$3,MATCH('Einst staða'!$A229,Nafnalisti!$W$4:$W$430,0),5)))</f>
        <v/>
      </c>
      <c r="H229" s="6" t="str">
        <f ca="1">IF($A229="","",IF(OFFSET(Nafnalisti!$A$3,MATCH('Einst staða'!$A229,Nafnalisti!$W$4:$W$430,0),6)="","",OFFSET(Nafnalisti!$A$3,MATCH('Einst staða'!$A229,Nafnalisti!$W$4:$W$430,0),6)))</f>
        <v/>
      </c>
      <c r="I229" s="6" t="str">
        <f ca="1">IF($A229="","",IF(OFFSET(Nafnalisti!$A$3,MATCH('Einst staða'!$A229,Nafnalisti!$W$4:$W$430,0),7)="","",OFFSET(Nafnalisti!$A$3,MATCH('Einst staða'!$A229,Nafnalisti!$W$4:$W$430,0),7)))</f>
        <v/>
      </c>
      <c r="J229" s="6" t="str">
        <f ca="1">IF($A229="","",IF(OFFSET(Nafnalisti!$A$3,MATCH('Einst staða'!$A229,Nafnalisti!$W$4:$W$430,0),8)="","",OFFSET(Nafnalisti!$A$3,MATCH('Einst staða'!$A229,Nafnalisti!$W$4:$W$430,0),8)))</f>
        <v/>
      </c>
      <c r="K229" s="6" t="str">
        <f ca="1">IF($A229="","",IF(OFFSET(Nafnalisti!$A$3,MATCH('Einst staða'!$A229,Nafnalisti!$W$4:$W$430,0),9)="","",OFFSET(Nafnalisti!$A$3,MATCH('Einst staða'!$A229,Nafnalisti!$W$4:$W$430,0),9)))</f>
        <v/>
      </c>
      <c r="L229" s="6" t="str">
        <f ca="1">IF($A229="","",IF(OFFSET(Nafnalisti!$A$3,MATCH('Einst staða'!$A229,Nafnalisti!$W$4:$W$430,0),10)="","",OFFSET(Nafnalisti!$A$3,MATCH('Einst staða'!$A229,Nafnalisti!$W$4:$W$430,0),10)))</f>
        <v/>
      </c>
    </row>
    <row r="230" spans="1:12" x14ac:dyDescent="0.3">
      <c r="A230" s="4" t="str">
        <f>IF(COUNT($A$4:A229)+1&gt;Nafnalisti!$Z$4,"",A229+1)</f>
        <v/>
      </c>
      <c r="B230" t="str">
        <f ca="1">IF($A230="","",OFFSET(Nafnalisti!$A$3,MATCH('Einst staða'!$A230,Nafnalisti!$W$4:$W$430,0),1))</f>
        <v/>
      </c>
      <c r="C230" s="64" t="str">
        <f ca="1">IF($A230="","",OFFSET(Nafnalisti!$A$3,MATCH('Einst staða'!$A230,Nafnalisti!$W$4:$W$430,0),0))</f>
        <v/>
      </c>
      <c r="D230" s="5" t="str">
        <f ca="1">IF($A230="","",OFFSET(Nafnalisti!$A$3,MATCH('Einst staða'!$A230,Nafnalisti!$W$4:$W$430,0),2))</f>
        <v/>
      </c>
      <c r="E230" s="6" t="str">
        <f ca="1">IF($A230="","",IF(OFFSET(Nafnalisti!$A$3,MATCH('Einst staða'!$A230,Nafnalisti!$W$4:$W$430,0),3)="","",OFFSET(Nafnalisti!$A$3,MATCH('Einst staða'!$A230,Nafnalisti!$W$4:$W$430,0),3)))</f>
        <v/>
      </c>
      <c r="F230" s="6" t="str">
        <f ca="1">IF($A230="","",IF(OFFSET(Nafnalisti!$A$3,MATCH('Einst staða'!$A230,Nafnalisti!$W$4:$W$430,0),4)="","",OFFSET(Nafnalisti!$A$3,MATCH('Einst staða'!$A230,Nafnalisti!$W$4:$W$430,0),4)))</f>
        <v/>
      </c>
      <c r="G230" s="6" t="str">
        <f ca="1">IF($A230="","",IF(OFFSET(Nafnalisti!$A$3,MATCH('Einst staða'!$A230,Nafnalisti!$W$4:$W$430,0),5)="","",OFFSET(Nafnalisti!$A$3,MATCH('Einst staða'!$A230,Nafnalisti!$W$4:$W$430,0),5)))</f>
        <v/>
      </c>
      <c r="H230" s="6" t="str">
        <f ca="1">IF($A230="","",IF(OFFSET(Nafnalisti!$A$3,MATCH('Einst staða'!$A230,Nafnalisti!$W$4:$W$430,0),6)="","",OFFSET(Nafnalisti!$A$3,MATCH('Einst staða'!$A230,Nafnalisti!$W$4:$W$430,0),6)))</f>
        <v/>
      </c>
      <c r="I230" s="6" t="str">
        <f ca="1">IF($A230="","",IF(OFFSET(Nafnalisti!$A$3,MATCH('Einst staða'!$A230,Nafnalisti!$W$4:$W$430,0),7)="","",OFFSET(Nafnalisti!$A$3,MATCH('Einst staða'!$A230,Nafnalisti!$W$4:$W$430,0),7)))</f>
        <v/>
      </c>
      <c r="J230" s="6" t="str">
        <f ca="1">IF($A230="","",IF(OFFSET(Nafnalisti!$A$3,MATCH('Einst staða'!$A230,Nafnalisti!$W$4:$W$430,0),8)="","",OFFSET(Nafnalisti!$A$3,MATCH('Einst staða'!$A230,Nafnalisti!$W$4:$W$430,0),8)))</f>
        <v/>
      </c>
      <c r="K230" s="6" t="str">
        <f ca="1">IF($A230="","",IF(OFFSET(Nafnalisti!$A$3,MATCH('Einst staða'!$A230,Nafnalisti!$W$4:$W$430,0),9)="","",OFFSET(Nafnalisti!$A$3,MATCH('Einst staða'!$A230,Nafnalisti!$W$4:$W$430,0),9)))</f>
        <v/>
      </c>
      <c r="L230" s="6" t="str">
        <f ca="1">IF($A230="","",IF(OFFSET(Nafnalisti!$A$3,MATCH('Einst staða'!$A230,Nafnalisti!$W$4:$W$430,0),10)="","",OFFSET(Nafnalisti!$A$3,MATCH('Einst staða'!$A230,Nafnalisti!$W$4:$W$430,0),10)))</f>
        <v/>
      </c>
    </row>
    <row r="231" spans="1:12" x14ac:dyDescent="0.3">
      <c r="A231" s="4" t="str">
        <f>IF(COUNT($A$4:A230)+1&gt;Nafnalisti!$Z$4,"",A230+1)</f>
        <v/>
      </c>
      <c r="B231" t="str">
        <f ca="1">IF($A231="","",OFFSET(Nafnalisti!$A$3,MATCH('Einst staða'!$A231,Nafnalisti!$W$4:$W$430,0),1))</f>
        <v/>
      </c>
      <c r="C231" s="64" t="str">
        <f ca="1">IF($A231="","",OFFSET(Nafnalisti!$A$3,MATCH('Einst staða'!$A231,Nafnalisti!$W$4:$W$430,0),0))</f>
        <v/>
      </c>
      <c r="D231" s="5" t="str">
        <f ca="1">IF($A231="","",OFFSET(Nafnalisti!$A$3,MATCH('Einst staða'!$A231,Nafnalisti!$W$4:$W$430,0),2))</f>
        <v/>
      </c>
      <c r="E231" s="6" t="str">
        <f ca="1">IF($A231="","",IF(OFFSET(Nafnalisti!$A$3,MATCH('Einst staða'!$A231,Nafnalisti!$W$4:$W$430,0),3)="","",OFFSET(Nafnalisti!$A$3,MATCH('Einst staða'!$A231,Nafnalisti!$W$4:$W$430,0),3)))</f>
        <v/>
      </c>
      <c r="F231" s="6" t="str">
        <f ca="1">IF($A231="","",IF(OFFSET(Nafnalisti!$A$3,MATCH('Einst staða'!$A231,Nafnalisti!$W$4:$W$430,0),4)="","",OFFSET(Nafnalisti!$A$3,MATCH('Einst staða'!$A231,Nafnalisti!$W$4:$W$430,0),4)))</f>
        <v/>
      </c>
      <c r="G231" s="6" t="str">
        <f ca="1">IF($A231="","",IF(OFFSET(Nafnalisti!$A$3,MATCH('Einst staða'!$A231,Nafnalisti!$W$4:$W$430,0),5)="","",OFFSET(Nafnalisti!$A$3,MATCH('Einst staða'!$A231,Nafnalisti!$W$4:$W$430,0),5)))</f>
        <v/>
      </c>
      <c r="H231" s="6" t="str">
        <f ca="1">IF($A231="","",IF(OFFSET(Nafnalisti!$A$3,MATCH('Einst staða'!$A231,Nafnalisti!$W$4:$W$430,0),6)="","",OFFSET(Nafnalisti!$A$3,MATCH('Einst staða'!$A231,Nafnalisti!$W$4:$W$430,0),6)))</f>
        <v/>
      </c>
      <c r="I231" s="6" t="str">
        <f ca="1">IF($A231="","",IF(OFFSET(Nafnalisti!$A$3,MATCH('Einst staða'!$A231,Nafnalisti!$W$4:$W$430,0),7)="","",OFFSET(Nafnalisti!$A$3,MATCH('Einst staða'!$A231,Nafnalisti!$W$4:$W$430,0),7)))</f>
        <v/>
      </c>
      <c r="J231" s="6" t="str">
        <f ca="1">IF($A231="","",IF(OFFSET(Nafnalisti!$A$3,MATCH('Einst staða'!$A231,Nafnalisti!$W$4:$W$430,0),8)="","",OFFSET(Nafnalisti!$A$3,MATCH('Einst staða'!$A231,Nafnalisti!$W$4:$W$430,0),8)))</f>
        <v/>
      </c>
      <c r="K231" s="6" t="str">
        <f ca="1">IF($A231="","",IF(OFFSET(Nafnalisti!$A$3,MATCH('Einst staða'!$A231,Nafnalisti!$W$4:$W$430,0),9)="","",OFFSET(Nafnalisti!$A$3,MATCH('Einst staða'!$A231,Nafnalisti!$W$4:$W$430,0),9)))</f>
        <v/>
      </c>
      <c r="L231" s="6" t="str">
        <f ca="1">IF($A231="","",IF(OFFSET(Nafnalisti!$A$3,MATCH('Einst staða'!$A231,Nafnalisti!$W$4:$W$430,0),10)="","",OFFSET(Nafnalisti!$A$3,MATCH('Einst staða'!$A231,Nafnalisti!$W$4:$W$430,0),10)))</f>
        <v/>
      </c>
    </row>
    <row r="232" spans="1:12" x14ac:dyDescent="0.3">
      <c r="A232" s="4" t="str">
        <f>IF(COUNT($A$4:A231)+1&gt;Nafnalisti!$Z$4,"",A231+1)</f>
        <v/>
      </c>
      <c r="B232" t="str">
        <f ca="1">IF($A232="","",OFFSET(Nafnalisti!$A$3,MATCH('Einst staða'!$A232,Nafnalisti!$W$4:$W$430,0),1))</f>
        <v/>
      </c>
      <c r="C232" s="64" t="str">
        <f ca="1">IF($A232="","",OFFSET(Nafnalisti!$A$3,MATCH('Einst staða'!$A232,Nafnalisti!$W$4:$W$430,0),0))</f>
        <v/>
      </c>
      <c r="D232" s="5" t="str">
        <f ca="1">IF($A232="","",OFFSET(Nafnalisti!$A$3,MATCH('Einst staða'!$A232,Nafnalisti!$W$4:$W$430,0),2))</f>
        <v/>
      </c>
      <c r="E232" s="6" t="str">
        <f ca="1">IF($A232="","",IF(OFFSET(Nafnalisti!$A$3,MATCH('Einst staða'!$A232,Nafnalisti!$W$4:$W$430,0),3)="","",OFFSET(Nafnalisti!$A$3,MATCH('Einst staða'!$A232,Nafnalisti!$W$4:$W$430,0),3)))</f>
        <v/>
      </c>
      <c r="F232" s="6" t="str">
        <f ca="1">IF($A232="","",IF(OFFSET(Nafnalisti!$A$3,MATCH('Einst staða'!$A232,Nafnalisti!$W$4:$W$430,0),4)="","",OFFSET(Nafnalisti!$A$3,MATCH('Einst staða'!$A232,Nafnalisti!$W$4:$W$430,0),4)))</f>
        <v/>
      </c>
      <c r="G232" s="6" t="str">
        <f ca="1">IF($A232="","",IF(OFFSET(Nafnalisti!$A$3,MATCH('Einst staða'!$A232,Nafnalisti!$W$4:$W$430,0),5)="","",OFFSET(Nafnalisti!$A$3,MATCH('Einst staða'!$A232,Nafnalisti!$W$4:$W$430,0),5)))</f>
        <v/>
      </c>
      <c r="H232" s="6" t="str">
        <f ca="1">IF($A232="","",IF(OFFSET(Nafnalisti!$A$3,MATCH('Einst staða'!$A232,Nafnalisti!$W$4:$W$430,0),6)="","",OFFSET(Nafnalisti!$A$3,MATCH('Einst staða'!$A232,Nafnalisti!$W$4:$W$430,0),6)))</f>
        <v/>
      </c>
      <c r="I232" s="6" t="str">
        <f ca="1">IF($A232="","",IF(OFFSET(Nafnalisti!$A$3,MATCH('Einst staða'!$A232,Nafnalisti!$W$4:$W$430,0),7)="","",OFFSET(Nafnalisti!$A$3,MATCH('Einst staða'!$A232,Nafnalisti!$W$4:$W$430,0),7)))</f>
        <v/>
      </c>
      <c r="J232" s="6" t="str">
        <f ca="1">IF($A232="","",IF(OFFSET(Nafnalisti!$A$3,MATCH('Einst staða'!$A232,Nafnalisti!$W$4:$W$430,0),8)="","",OFFSET(Nafnalisti!$A$3,MATCH('Einst staða'!$A232,Nafnalisti!$W$4:$W$430,0),8)))</f>
        <v/>
      </c>
      <c r="K232" s="6" t="str">
        <f ca="1">IF($A232="","",IF(OFFSET(Nafnalisti!$A$3,MATCH('Einst staða'!$A232,Nafnalisti!$W$4:$W$430,0),9)="","",OFFSET(Nafnalisti!$A$3,MATCH('Einst staða'!$A232,Nafnalisti!$W$4:$W$430,0),9)))</f>
        <v/>
      </c>
      <c r="L232" s="6" t="str">
        <f ca="1">IF($A232="","",IF(OFFSET(Nafnalisti!$A$3,MATCH('Einst staða'!$A232,Nafnalisti!$W$4:$W$430,0),10)="","",OFFSET(Nafnalisti!$A$3,MATCH('Einst staða'!$A232,Nafnalisti!$W$4:$W$430,0),10)))</f>
        <v/>
      </c>
    </row>
    <row r="233" spans="1:12" x14ac:dyDescent="0.3">
      <c r="A233" s="4" t="str">
        <f>IF(COUNT($A$4:A232)+1&gt;Nafnalisti!$Z$4,"",A232+1)</f>
        <v/>
      </c>
      <c r="B233" t="str">
        <f ca="1">IF($A233="","",OFFSET(Nafnalisti!$A$3,MATCH('Einst staða'!$A233,Nafnalisti!$W$4:$W$430,0),1))</f>
        <v/>
      </c>
      <c r="C233" s="64" t="str">
        <f ca="1">IF($A233="","",OFFSET(Nafnalisti!$A$3,MATCH('Einst staða'!$A233,Nafnalisti!$W$4:$W$430,0),0))</f>
        <v/>
      </c>
      <c r="D233" s="5" t="str">
        <f ca="1">IF($A233="","",OFFSET(Nafnalisti!$A$3,MATCH('Einst staða'!$A233,Nafnalisti!$W$4:$W$430,0),2))</f>
        <v/>
      </c>
      <c r="E233" s="6" t="str">
        <f ca="1">IF($A233="","",IF(OFFSET(Nafnalisti!$A$3,MATCH('Einst staða'!$A233,Nafnalisti!$W$4:$W$430,0),3)="","",OFFSET(Nafnalisti!$A$3,MATCH('Einst staða'!$A233,Nafnalisti!$W$4:$W$430,0),3)))</f>
        <v/>
      </c>
      <c r="F233" s="6" t="str">
        <f ca="1">IF($A233="","",IF(OFFSET(Nafnalisti!$A$3,MATCH('Einst staða'!$A233,Nafnalisti!$W$4:$W$430,0),4)="","",OFFSET(Nafnalisti!$A$3,MATCH('Einst staða'!$A233,Nafnalisti!$W$4:$W$430,0),4)))</f>
        <v/>
      </c>
      <c r="G233" s="6" t="str">
        <f ca="1">IF($A233="","",IF(OFFSET(Nafnalisti!$A$3,MATCH('Einst staða'!$A233,Nafnalisti!$W$4:$W$430,0),5)="","",OFFSET(Nafnalisti!$A$3,MATCH('Einst staða'!$A233,Nafnalisti!$W$4:$W$430,0),5)))</f>
        <v/>
      </c>
      <c r="H233" s="6" t="str">
        <f ca="1">IF($A233="","",IF(OFFSET(Nafnalisti!$A$3,MATCH('Einst staða'!$A233,Nafnalisti!$W$4:$W$430,0),6)="","",OFFSET(Nafnalisti!$A$3,MATCH('Einst staða'!$A233,Nafnalisti!$W$4:$W$430,0),6)))</f>
        <v/>
      </c>
      <c r="I233" s="6" t="str">
        <f ca="1">IF($A233="","",IF(OFFSET(Nafnalisti!$A$3,MATCH('Einst staða'!$A233,Nafnalisti!$W$4:$W$430,0),7)="","",OFFSET(Nafnalisti!$A$3,MATCH('Einst staða'!$A233,Nafnalisti!$W$4:$W$430,0),7)))</f>
        <v/>
      </c>
      <c r="J233" s="6" t="str">
        <f ca="1">IF($A233="","",IF(OFFSET(Nafnalisti!$A$3,MATCH('Einst staða'!$A233,Nafnalisti!$W$4:$W$430,0),8)="","",OFFSET(Nafnalisti!$A$3,MATCH('Einst staða'!$A233,Nafnalisti!$W$4:$W$430,0),8)))</f>
        <v/>
      </c>
      <c r="K233" s="6" t="str">
        <f ca="1">IF($A233="","",IF(OFFSET(Nafnalisti!$A$3,MATCH('Einst staða'!$A233,Nafnalisti!$W$4:$W$430,0),9)="","",OFFSET(Nafnalisti!$A$3,MATCH('Einst staða'!$A233,Nafnalisti!$W$4:$W$430,0),9)))</f>
        <v/>
      </c>
      <c r="L233" s="6" t="str">
        <f ca="1">IF($A233="","",IF(OFFSET(Nafnalisti!$A$3,MATCH('Einst staða'!$A233,Nafnalisti!$W$4:$W$430,0),10)="","",OFFSET(Nafnalisti!$A$3,MATCH('Einst staða'!$A233,Nafnalisti!$W$4:$W$430,0),10)))</f>
        <v/>
      </c>
    </row>
    <row r="234" spans="1:12" x14ac:dyDescent="0.3">
      <c r="A234" s="4" t="str">
        <f>IF(COUNT($A$4:A233)+1&gt;Nafnalisti!$Z$4,"",A233+1)</f>
        <v/>
      </c>
      <c r="B234" t="str">
        <f ca="1">IF($A234="","",OFFSET(Nafnalisti!$A$3,MATCH('Einst staða'!$A234,Nafnalisti!$W$4:$W$430,0),1))</f>
        <v/>
      </c>
      <c r="C234" s="64" t="str">
        <f ca="1">IF($A234="","",OFFSET(Nafnalisti!$A$3,MATCH('Einst staða'!$A234,Nafnalisti!$W$4:$W$430,0),0))</f>
        <v/>
      </c>
      <c r="D234" s="5" t="str">
        <f ca="1">IF($A234="","",OFFSET(Nafnalisti!$A$3,MATCH('Einst staða'!$A234,Nafnalisti!$W$4:$W$430,0),2))</f>
        <v/>
      </c>
      <c r="E234" s="6" t="str">
        <f ca="1">IF($A234="","",IF(OFFSET(Nafnalisti!$A$3,MATCH('Einst staða'!$A234,Nafnalisti!$W$4:$W$430,0),3)="","",OFFSET(Nafnalisti!$A$3,MATCH('Einst staða'!$A234,Nafnalisti!$W$4:$W$430,0),3)))</f>
        <v/>
      </c>
      <c r="F234" s="6" t="str">
        <f ca="1">IF($A234="","",IF(OFFSET(Nafnalisti!$A$3,MATCH('Einst staða'!$A234,Nafnalisti!$W$4:$W$430,0),4)="","",OFFSET(Nafnalisti!$A$3,MATCH('Einst staða'!$A234,Nafnalisti!$W$4:$W$430,0),4)))</f>
        <v/>
      </c>
      <c r="G234" s="6" t="str">
        <f ca="1">IF($A234="","",IF(OFFSET(Nafnalisti!$A$3,MATCH('Einst staða'!$A234,Nafnalisti!$W$4:$W$430,0),5)="","",OFFSET(Nafnalisti!$A$3,MATCH('Einst staða'!$A234,Nafnalisti!$W$4:$W$430,0),5)))</f>
        <v/>
      </c>
      <c r="H234" s="6" t="str">
        <f ca="1">IF($A234="","",IF(OFFSET(Nafnalisti!$A$3,MATCH('Einst staða'!$A234,Nafnalisti!$W$4:$W$430,0),6)="","",OFFSET(Nafnalisti!$A$3,MATCH('Einst staða'!$A234,Nafnalisti!$W$4:$W$430,0),6)))</f>
        <v/>
      </c>
      <c r="I234" s="6" t="str">
        <f ca="1">IF($A234="","",IF(OFFSET(Nafnalisti!$A$3,MATCH('Einst staða'!$A234,Nafnalisti!$W$4:$W$430,0),7)="","",OFFSET(Nafnalisti!$A$3,MATCH('Einst staða'!$A234,Nafnalisti!$W$4:$W$430,0),7)))</f>
        <v/>
      </c>
      <c r="J234" s="6" t="str">
        <f ca="1">IF($A234="","",IF(OFFSET(Nafnalisti!$A$3,MATCH('Einst staða'!$A234,Nafnalisti!$W$4:$W$430,0),8)="","",OFFSET(Nafnalisti!$A$3,MATCH('Einst staða'!$A234,Nafnalisti!$W$4:$W$430,0),8)))</f>
        <v/>
      </c>
      <c r="K234" s="6" t="str">
        <f ca="1">IF($A234="","",IF(OFFSET(Nafnalisti!$A$3,MATCH('Einst staða'!$A234,Nafnalisti!$W$4:$W$430,0),9)="","",OFFSET(Nafnalisti!$A$3,MATCH('Einst staða'!$A234,Nafnalisti!$W$4:$W$430,0),9)))</f>
        <v/>
      </c>
      <c r="L234" s="6" t="str">
        <f ca="1">IF($A234="","",IF(OFFSET(Nafnalisti!$A$3,MATCH('Einst staða'!$A234,Nafnalisti!$W$4:$W$430,0),10)="","",OFFSET(Nafnalisti!$A$3,MATCH('Einst staða'!$A234,Nafnalisti!$W$4:$W$430,0),10)))</f>
        <v/>
      </c>
    </row>
    <row r="235" spans="1:12" x14ac:dyDescent="0.3">
      <c r="A235" s="4" t="str">
        <f>IF(COUNT($A$4:A234)+1&gt;Nafnalisti!$Z$4,"",A234+1)</f>
        <v/>
      </c>
      <c r="B235" t="str">
        <f ca="1">IF($A235="","",OFFSET(Nafnalisti!$A$3,MATCH('Einst staða'!$A235,Nafnalisti!$W$4:$W$430,0),1))</f>
        <v/>
      </c>
      <c r="C235" s="64" t="str">
        <f ca="1">IF($A235="","",OFFSET(Nafnalisti!$A$3,MATCH('Einst staða'!$A235,Nafnalisti!$W$4:$W$430,0),0))</f>
        <v/>
      </c>
      <c r="D235" s="5" t="str">
        <f ca="1">IF($A235="","",OFFSET(Nafnalisti!$A$3,MATCH('Einst staða'!$A235,Nafnalisti!$W$4:$W$430,0),2))</f>
        <v/>
      </c>
      <c r="E235" s="6" t="str">
        <f ca="1">IF($A235="","",IF(OFFSET(Nafnalisti!$A$3,MATCH('Einst staða'!$A235,Nafnalisti!$W$4:$W$430,0),3)="","",OFFSET(Nafnalisti!$A$3,MATCH('Einst staða'!$A235,Nafnalisti!$W$4:$W$430,0),3)))</f>
        <v/>
      </c>
      <c r="F235" s="6" t="str">
        <f ca="1">IF($A235="","",IF(OFFSET(Nafnalisti!$A$3,MATCH('Einst staða'!$A235,Nafnalisti!$W$4:$W$430,0),4)="","",OFFSET(Nafnalisti!$A$3,MATCH('Einst staða'!$A235,Nafnalisti!$W$4:$W$430,0),4)))</f>
        <v/>
      </c>
      <c r="G235" s="6" t="str">
        <f ca="1">IF($A235="","",IF(OFFSET(Nafnalisti!$A$3,MATCH('Einst staða'!$A235,Nafnalisti!$W$4:$W$430,0),5)="","",OFFSET(Nafnalisti!$A$3,MATCH('Einst staða'!$A235,Nafnalisti!$W$4:$W$430,0),5)))</f>
        <v/>
      </c>
      <c r="H235" s="6" t="str">
        <f ca="1">IF($A235="","",IF(OFFSET(Nafnalisti!$A$3,MATCH('Einst staða'!$A235,Nafnalisti!$W$4:$W$430,0),6)="","",OFFSET(Nafnalisti!$A$3,MATCH('Einst staða'!$A235,Nafnalisti!$W$4:$W$430,0),6)))</f>
        <v/>
      </c>
      <c r="I235" s="6" t="str">
        <f ca="1">IF($A235="","",IF(OFFSET(Nafnalisti!$A$3,MATCH('Einst staða'!$A235,Nafnalisti!$W$4:$W$430,0),7)="","",OFFSET(Nafnalisti!$A$3,MATCH('Einst staða'!$A235,Nafnalisti!$W$4:$W$430,0),7)))</f>
        <v/>
      </c>
      <c r="J235" s="6" t="str">
        <f ca="1">IF($A235="","",IF(OFFSET(Nafnalisti!$A$3,MATCH('Einst staða'!$A235,Nafnalisti!$W$4:$W$430,0),8)="","",OFFSET(Nafnalisti!$A$3,MATCH('Einst staða'!$A235,Nafnalisti!$W$4:$W$430,0),8)))</f>
        <v/>
      </c>
      <c r="K235" s="6" t="str">
        <f ca="1">IF($A235="","",IF(OFFSET(Nafnalisti!$A$3,MATCH('Einst staða'!$A235,Nafnalisti!$W$4:$W$430,0),9)="","",OFFSET(Nafnalisti!$A$3,MATCH('Einst staða'!$A235,Nafnalisti!$W$4:$W$430,0),9)))</f>
        <v/>
      </c>
      <c r="L235" s="6" t="str">
        <f ca="1">IF($A235="","",IF(OFFSET(Nafnalisti!$A$3,MATCH('Einst staða'!$A235,Nafnalisti!$W$4:$W$430,0),10)="","",OFFSET(Nafnalisti!$A$3,MATCH('Einst staða'!$A235,Nafnalisti!$W$4:$W$430,0),10)))</f>
        <v/>
      </c>
    </row>
    <row r="236" spans="1:12" x14ac:dyDescent="0.3">
      <c r="A236" s="4" t="str">
        <f>IF(COUNT($A$4:A235)+1&gt;Nafnalisti!$Z$4,"",A235+1)</f>
        <v/>
      </c>
      <c r="B236" t="str">
        <f ca="1">IF($A236="","",OFFSET(Nafnalisti!$A$3,MATCH('Einst staða'!$A236,Nafnalisti!$W$4:$W$430,0),1))</f>
        <v/>
      </c>
      <c r="C236" s="64" t="str">
        <f ca="1">IF($A236="","",OFFSET(Nafnalisti!$A$3,MATCH('Einst staða'!$A236,Nafnalisti!$W$4:$W$430,0),0))</f>
        <v/>
      </c>
      <c r="D236" s="5" t="str">
        <f ca="1">IF($A236="","",OFFSET(Nafnalisti!$A$3,MATCH('Einst staða'!$A236,Nafnalisti!$W$4:$W$430,0),2))</f>
        <v/>
      </c>
      <c r="E236" s="6" t="str">
        <f ca="1">IF($A236="","",IF(OFFSET(Nafnalisti!$A$3,MATCH('Einst staða'!$A236,Nafnalisti!$W$4:$W$430,0),3)="","",OFFSET(Nafnalisti!$A$3,MATCH('Einst staða'!$A236,Nafnalisti!$W$4:$W$430,0),3)))</f>
        <v/>
      </c>
      <c r="F236" s="6" t="str">
        <f ca="1">IF($A236="","",IF(OFFSET(Nafnalisti!$A$3,MATCH('Einst staða'!$A236,Nafnalisti!$W$4:$W$430,0),4)="","",OFFSET(Nafnalisti!$A$3,MATCH('Einst staða'!$A236,Nafnalisti!$W$4:$W$430,0),4)))</f>
        <v/>
      </c>
      <c r="G236" s="6" t="str">
        <f ca="1">IF($A236="","",IF(OFFSET(Nafnalisti!$A$3,MATCH('Einst staða'!$A236,Nafnalisti!$W$4:$W$430,0),5)="","",OFFSET(Nafnalisti!$A$3,MATCH('Einst staða'!$A236,Nafnalisti!$W$4:$W$430,0),5)))</f>
        <v/>
      </c>
      <c r="H236" s="6" t="str">
        <f ca="1">IF($A236="","",IF(OFFSET(Nafnalisti!$A$3,MATCH('Einst staða'!$A236,Nafnalisti!$W$4:$W$430,0),6)="","",OFFSET(Nafnalisti!$A$3,MATCH('Einst staða'!$A236,Nafnalisti!$W$4:$W$430,0),6)))</f>
        <v/>
      </c>
      <c r="I236" s="6" t="str">
        <f ca="1">IF($A236="","",IF(OFFSET(Nafnalisti!$A$3,MATCH('Einst staða'!$A236,Nafnalisti!$W$4:$W$430,0),7)="","",OFFSET(Nafnalisti!$A$3,MATCH('Einst staða'!$A236,Nafnalisti!$W$4:$W$430,0),7)))</f>
        <v/>
      </c>
      <c r="J236" s="6" t="str">
        <f ca="1">IF($A236="","",IF(OFFSET(Nafnalisti!$A$3,MATCH('Einst staða'!$A236,Nafnalisti!$W$4:$W$430,0),8)="","",OFFSET(Nafnalisti!$A$3,MATCH('Einst staða'!$A236,Nafnalisti!$W$4:$W$430,0),8)))</f>
        <v/>
      </c>
      <c r="K236" s="6" t="str">
        <f ca="1">IF($A236="","",IF(OFFSET(Nafnalisti!$A$3,MATCH('Einst staða'!$A236,Nafnalisti!$W$4:$W$430,0),9)="","",OFFSET(Nafnalisti!$A$3,MATCH('Einst staða'!$A236,Nafnalisti!$W$4:$W$430,0),9)))</f>
        <v/>
      </c>
      <c r="L236" s="6" t="str">
        <f ca="1">IF($A236="","",IF(OFFSET(Nafnalisti!$A$3,MATCH('Einst staða'!$A236,Nafnalisti!$W$4:$W$430,0),10)="","",OFFSET(Nafnalisti!$A$3,MATCH('Einst staða'!$A236,Nafnalisti!$W$4:$W$430,0),10)))</f>
        <v/>
      </c>
    </row>
    <row r="237" spans="1:12" x14ac:dyDescent="0.3">
      <c r="A237" s="4" t="str">
        <f>IF(COUNT($A$4:A236)+1&gt;Nafnalisti!$Z$4,"",A236+1)</f>
        <v/>
      </c>
      <c r="B237" t="str">
        <f ca="1">IF($A237="","",OFFSET(Nafnalisti!$A$3,MATCH('Einst staða'!$A237,Nafnalisti!$W$4:$W$430,0),1))</f>
        <v/>
      </c>
      <c r="C237" s="64" t="str">
        <f ca="1">IF($A237="","",OFFSET(Nafnalisti!$A$3,MATCH('Einst staða'!$A237,Nafnalisti!$W$4:$W$430,0),0))</f>
        <v/>
      </c>
      <c r="D237" s="5" t="str">
        <f ca="1">IF($A237="","",OFFSET(Nafnalisti!$A$3,MATCH('Einst staða'!$A237,Nafnalisti!$W$4:$W$430,0),2))</f>
        <v/>
      </c>
      <c r="E237" s="6" t="str">
        <f ca="1">IF($A237="","",IF(OFFSET(Nafnalisti!$A$3,MATCH('Einst staða'!$A237,Nafnalisti!$W$4:$W$430,0),3)="","",OFFSET(Nafnalisti!$A$3,MATCH('Einst staða'!$A237,Nafnalisti!$W$4:$W$430,0),3)))</f>
        <v/>
      </c>
      <c r="F237" s="6" t="str">
        <f ca="1">IF($A237="","",IF(OFFSET(Nafnalisti!$A$3,MATCH('Einst staða'!$A237,Nafnalisti!$W$4:$W$430,0),4)="","",OFFSET(Nafnalisti!$A$3,MATCH('Einst staða'!$A237,Nafnalisti!$W$4:$W$430,0),4)))</f>
        <v/>
      </c>
      <c r="G237" s="6" t="str">
        <f ca="1">IF($A237="","",IF(OFFSET(Nafnalisti!$A$3,MATCH('Einst staða'!$A237,Nafnalisti!$W$4:$W$430,0),5)="","",OFFSET(Nafnalisti!$A$3,MATCH('Einst staða'!$A237,Nafnalisti!$W$4:$W$430,0),5)))</f>
        <v/>
      </c>
      <c r="H237" s="6" t="str">
        <f ca="1">IF($A237="","",IF(OFFSET(Nafnalisti!$A$3,MATCH('Einst staða'!$A237,Nafnalisti!$W$4:$W$430,0),6)="","",OFFSET(Nafnalisti!$A$3,MATCH('Einst staða'!$A237,Nafnalisti!$W$4:$W$430,0),6)))</f>
        <v/>
      </c>
      <c r="I237" s="6" t="str">
        <f ca="1">IF($A237="","",IF(OFFSET(Nafnalisti!$A$3,MATCH('Einst staða'!$A237,Nafnalisti!$W$4:$W$430,0),7)="","",OFFSET(Nafnalisti!$A$3,MATCH('Einst staða'!$A237,Nafnalisti!$W$4:$W$430,0),7)))</f>
        <v/>
      </c>
      <c r="J237" s="6" t="str">
        <f ca="1">IF($A237="","",IF(OFFSET(Nafnalisti!$A$3,MATCH('Einst staða'!$A237,Nafnalisti!$W$4:$W$430,0),8)="","",OFFSET(Nafnalisti!$A$3,MATCH('Einst staða'!$A237,Nafnalisti!$W$4:$W$430,0),8)))</f>
        <v/>
      </c>
      <c r="K237" s="6" t="str">
        <f ca="1">IF($A237="","",IF(OFFSET(Nafnalisti!$A$3,MATCH('Einst staða'!$A237,Nafnalisti!$W$4:$W$430,0),9)="","",OFFSET(Nafnalisti!$A$3,MATCH('Einst staða'!$A237,Nafnalisti!$W$4:$W$430,0),9)))</f>
        <v/>
      </c>
      <c r="L237" s="6" t="str">
        <f ca="1">IF($A237="","",IF(OFFSET(Nafnalisti!$A$3,MATCH('Einst staða'!$A237,Nafnalisti!$W$4:$W$430,0),10)="","",OFFSET(Nafnalisti!$A$3,MATCH('Einst staða'!$A237,Nafnalisti!$W$4:$W$430,0),10)))</f>
        <v/>
      </c>
    </row>
    <row r="238" spans="1:12" x14ac:dyDescent="0.3">
      <c r="A238" s="4" t="str">
        <f>IF(COUNT($A$4:A237)+1&gt;Nafnalisti!$Z$4,"",A237+1)</f>
        <v/>
      </c>
      <c r="B238" t="str">
        <f ca="1">IF($A238="","",OFFSET(Nafnalisti!$A$3,MATCH('Einst staða'!$A238,Nafnalisti!$W$4:$W$430,0),1))</f>
        <v/>
      </c>
      <c r="C238" s="64" t="str">
        <f ca="1">IF($A238="","",OFFSET(Nafnalisti!$A$3,MATCH('Einst staða'!$A238,Nafnalisti!$W$4:$W$430,0),0))</f>
        <v/>
      </c>
      <c r="D238" s="5" t="str">
        <f ca="1">IF($A238="","",OFFSET(Nafnalisti!$A$3,MATCH('Einst staða'!$A238,Nafnalisti!$W$4:$W$430,0),2))</f>
        <v/>
      </c>
      <c r="E238" s="6" t="str">
        <f ca="1">IF($A238="","",IF(OFFSET(Nafnalisti!$A$3,MATCH('Einst staða'!$A238,Nafnalisti!$W$4:$W$430,0),3)="","",OFFSET(Nafnalisti!$A$3,MATCH('Einst staða'!$A238,Nafnalisti!$W$4:$W$430,0),3)))</f>
        <v/>
      </c>
      <c r="F238" s="6" t="str">
        <f ca="1">IF($A238="","",IF(OFFSET(Nafnalisti!$A$3,MATCH('Einst staða'!$A238,Nafnalisti!$W$4:$W$430,0),4)="","",OFFSET(Nafnalisti!$A$3,MATCH('Einst staða'!$A238,Nafnalisti!$W$4:$W$430,0),4)))</f>
        <v/>
      </c>
      <c r="G238" s="6" t="str">
        <f ca="1">IF($A238="","",IF(OFFSET(Nafnalisti!$A$3,MATCH('Einst staða'!$A238,Nafnalisti!$W$4:$W$430,0),5)="","",OFFSET(Nafnalisti!$A$3,MATCH('Einst staða'!$A238,Nafnalisti!$W$4:$W$430,0),5)))</f>
        <v/>
      </c>
      <c r="H238" s="6" t="str">
        <f ca="1">IF($A238="","",IF(OFFSET(Nafnalisti!$A$3,MATCH('Einst staða'!$A238,Nafnalisti!$W$4:$W$430,0),6)="","",OFFSET(Nafnalisti!$A$3,MATCH('Einst staða'!$A238,Nafnalisti!$W$4:$W$430,0),6)))</f>
        <v/>
      </c>
      <c r="I238" s="6" t="str">
        <f ca="1">IF($A238="","",IF(OFFSET(Nafnalisti!$A$3,MATCH('Einst staða'!$A238,Nafnalisti!$W$4:$W$430,0),7)="","",OFFSET(Nafnalisti!$A$3,MATCH('Einst staða'!$A238,Nafnalisti!$W$4:$W$430,0),7)))</f>
        <v/>
      </c>
      <c r="J238" s="6" t="str">
        <f ca="1">IF($A238="","",IF(OFFSET(Nafnalisti!$A$3,MATCH('Einst staða'!$A238,Nafnalisti!$W$4:$W$430,0),8)="","",OFFSET(Nafnalisti!$A$3,MATCH('Einst staða'!$A238,Nafnalisti!$W$4:$W$430,0),8)))</f>
        <v/>
      </c>
      <c r="K238" s="6" t="str">
        <f ca="1">IF($A238="","",IF(OFFSET(Nafnalisti!$A$3,MATCH('Einst staða'!$A238,Nafnalisti!$W$4:$W$430,0),9)="","",OFFSET(Nafnalisti!$A$3,MATCH('Einst staða'!$A238,Nafnalisti!$W$4:$W$430,0),9)))</f>
        <v/>
      </c>
      <c r="L238" s="6" t="str">
        <f ca="1">IF($A238="","",IF(OFFSET(Nafnalisti!$A$3,MATCH('Einst staða'!$A238,Nafnalisti!$W$4:$W$430,0),10)="","",OFFSET(Nafnalisti!$A$3,MATCH('Einst staða'!$A238,Nafnalisti!$W$4:$W$430,0),10)))</f>
        <v/>
      </c>
    </row>
    <row r="239" spans="1:12" x14ac:dyDescent="0.3">
      <c r="A239" s="4" t="str">
        <f>IF(COUNT($A$4:A238)+1&gt;Nafnalisti!$Z$4,"",A238+1)</f>
        <v/>
      </c>
      <c r="B239" t="str">
        <f ca="1">IF($A239="","",OFFSET(Nafnalisti!$A$3,MATCH('Einst staða'!$A239,Nafnalisti!$W$4:$W$430,0),1))</f>
        <v/>
      </c>
      <c r="C239" s="64" t="str">
        <f ca="1">IF($A239="","",OFFSET(Nafnalisti!$A$3,MATCH('Einst staða'!$A239,Nafnalisti!$W$4:$W$430,0),0))</f>
        <v/>
      </c>
      <c r="D239" s="5" t="str">
        <f ca="1">IF($A239="","",OFFSET(Nafnalisti!$A$3,MATCH('Einst staða'!$A239,Nafnalisti!$W$4:$W$430,0),2))</f>
        <v/>
      </c>
      <c r="E239" s="6" t="str">
        <f ca="1">IF($A239="","",IF(OFFSET(Nafnalisti!$A$3,MATCH('Einst staða'!$A239,Nafnalisti!$W$4:$W$430,0),3)="","",OFFSET(Nafnalisti!$A$3,MATCH('Einst staða'!$A239,Nafnalisti!$W$4:$W$430,0),3)))</f>
        <v/>
      </c>
      <c r="F239" s="6" t="str">
        <f ca="1">IF($A239="","",IF(OFFSET(Nafnalisti!$A$3,MATCH('Einst staða'!$A239,Nafnalisti!$W$4:$W$430,0),4)="","",OFFSET(Nafnalisti!$A$3,MATCH('Einst staða'!$A239,Nafnalisti!$W$4:$W$430,0),4)))</f>
        <v/>
      </c>
      <c r="G239" s="6" t="str">
        <f ca="1">IF($A239="","",IF(OFFSET(Nafnalisti!$A$3,MATCH('Einst staða'!$A239,Nafnalisti!$W$4:$W$430,0),5)="","",OFFSET(Nafnalisti!$A$3,MATCH('Einst staða'!$A239,Nafnalisti!$W$4:$W$430,0),5)))</f>
        <v/>
      </c>
      <c r="H239" s="6" t="str">
        <f ca="1">IF($A239="","",IF(OFFSET(Nafnalisti!$A$3,MATCH('Einst staða'!$A239,Nafnalisti!$W$4:$W$430,0),6)="","",OFFSET(Nafnalisti!$A$3,MATCH('Einst staða'!$A239,Nafnalisti!$W$4:$W$430,0),6)))</f>
        <v/>
      </c>
      <c r="I239" s="6" t="str">
        <f ca="1">IF($A239="","",IF(OFFSET(Nafnalisti!$A$3,MATCH('Einst staða'!$A239,Nafnalisti!$W$4:$W$430,0),7)="","",OFFSET(Nafnalisti!$A$3,MATCH('Einst staða'!$A239,Nafnalisti!$W$4:$W$430,0),7)))</f>
        <v/>
      </c>
      <c r="J239" s="6" t="str">
        <f ca="1">IF($A239="","",IF(OFFSET(Nafnalisti!$A$3,MATCH('Einst staða'!$A239,Nafnalisti!$W$4:$W$430,0),8)="","",OFFSET(Nafnalisti!$A$3,MATCH('Einst staða'!$A239,Nafnalisti!$W$4:$W$430,0),8)))</f>
        <v/>
      </c>
      <c r="K239" s="6" t="str">
        <f ca="1">IF($A239="","",IF(OFFSET(Nafnalisti!$A$3,MATCH('Einst staða'!$A239,Nafnalisti!$W$4:$W$430,0),9)="","",OFFSET(Nafnalisti!$A$3,MATCH('Einst staða'!$A239,Nafnalisti!$W$4:$W$430,0),9)))</f>
        <v/>
      </c>
      <c r="L239" s="6" t="str">
        <f ca="1">IF($A239="","",IF(OFFSET(Nafnalisti!$A$3,MATCH('Einst staða'!$A239,Nafnalisti!$W$4:$W$430,0),10)="","",OFFSET(Nafnalisti!$A$3,MATCH('Einst staða'!$A239,Nafnalisti!$W$4:$W$430,0),10)))</f>
        <v/>
      </c>
    </row>
    <row r="240" spans="1:12" x14ac:dyDescent="0.3">
      <c r="A240" s="4" t="str">
        <f>IF(COUNT($A$4:A239)+1&gt;Nafnalisti!$Z$4,"",A239+1)</f>
        <v/>
      </c>
      <c r="B240" t="str">
        <f ca="1">IF($A240="","",OFFSET(Nafnalisti!$A$3,MATCH('Einst staða'!$A240,Nafnalisti!$W$4:$W$430,0),1))</f>
        <v/>
      </c>
      <c r="C240" s="64" t="str">
        <f ca="1">IF($A240="","",OFFSET(Nafnalisti!$A$3,MATCH('Einst staða'!$A240,Nafnalisti!$W$4:$W$430,0),0))</f>
        <v/>
      </c>
      <c r="D240" s="5" t="str">
        <f ca="1">IF($A240="","",OFFSET(Nafnalisti!$A$3,MATCH('Einst staða'!$A240,Nafnalisti!$W$4:$W$430,0),2))</f>
        <v/>
      </c>
      <c r="E240" s="6" t="str">
        <f ca="1">IF($A240="","",IF(OFFSET(Nafnalisti!$A$3,MATCH('Einst staða'!$A240,Nafnalisti!$W$4:$W$430,0),3)="","",OFFSET(Nafnalisti!$A$3,MATCH('Einst staða'!$A240,Nafnalisti!$W$4:$W$430,0),3)))</f>
        <v/>
      </c>
      <c r="F240" s="6" t="str">
        <f ca="1">IF($A240="","",IF(OFFSET(Nafnalisti!$A$3,MATCH('Einst staða'!$A240,Nafnalisti!$W$4:$W$430,0),4)="","",OFFSET(Nafnalisti!$A$3,MATCH('Einst staða'!$A240,Nafnalisti!$W$4:$W$430,0),4)))</f>
        <v/>
      </c>
      <c r="G240" s="6" t="str">
        <f ca="1">IF($A240="","",IF(OFFSET(Nafnalisti!$A$3,MATCH('Einst staða'!$A240,Nafnalisti!$W$4:$W$430,0),5)="","",OFFSET(Nafnalisti!$A$3,MATCH('Einst staða'!$A240,Nafnalisti!$W$4:$W$430,0),5)))</f>
        <v/>
      </c>
      <c r="H240" s="6" t="str">
        <f ca="1">IF($A240="","",IF(OFFSET(Nafnalisti!$A$3,MATCH('Einst staða'!$A240,Nafnalisti!$W$4:$W$430,0),6)="","",OFFSET(Nafnalisti!$A$3,MATCH('Einst staða'!$A240,Nafnalisti!$W$4:$W$430,0),6)))</f>
        <v/>
      </c>
      <c r="I240" s="6" t="str">
        <f ca="1">IF($A240="","",IF(OFFSET(Nafnalisti!$A$3,MATCH('Einst staða'!$A240,Nafnalisti!$W$4:$W$430,0),7)="","",OFFSET(Nafnalisti!$A$3,MATCH('Einst staða'!$A240,Nafnalisti!$W$4:$W$430,0),7)))</f>
        <v/>
      </c>
      <c r="J240" s="6" t="str">
        <f ca="1">IF($A240="","",IF(OFFSET(Nafnalisti!$A$3,MATCH('Einst staða'!$A240,Nafnalisti!$W$4:$W$430,0),8)="","",OFFSET(Nafnalisti!$A$3,MATCH('Einst staða'!$A240,Nafnalisti!$W$4:$W$430,0),8)))</f>
        <v/>
      </c>
      <c r="K240" s="6" t="str">
        <f ca="1">IF($A240="","",IF(OFFSET(Nafnalisti!$A$3,MATCH('Einst staða'!$A240,Nafnalisti!$W$4:$W$430,0),9)="","",OFFSET(Nafnalisti!$A$3,MATCH('Einst staða'!$A240,Nafnalisti!$W$4:$W$430,0),9)))</f>
        <v/>
      </c>
      <c r="L240" s="6" t="str">
        <f ca="1">IF($A240="","",IF(OFFSET(Nafnalisti!$A$3,MATCH('Einst staða'!$A240,Nafnalisti!$W$4:$W$430,0),10)="","",OFFSET(Nafnalisti!$A$3,MATCH('Einst staða'!$A240,Nafnalisti!$W$4:$W$430,0),10)))</f>
        <v/>
      </c>
    </row>
    <row r="241" spans="1:12" x14ac:dyDescent="0.3">
      <c r="A241" s="4" t="str">
        <f>IF(COUNT($A$4:A240)+1&gt;Nafnalisti!$Z$4,"",A240+1)</f>
        <v/>
      </c>
      <c r="B241" t="str">
        <f ca="1">IF($A241="","",OFFSET(Nafnalisti!$A$3,MATCH('Einst staða'!$A241,Nafnalisti!$W$4:$W$430,0),1))</f>
        <v/>
      </c>
      <c r="C241" s="64" t="str">
        <f ca="1">IF($A241="","",OFFSET(Nafnalisti!$A$3,MATCH('Einst staða'!$A241,Nafnalisti!$W$4:$W$430,0),0))</f>
        <v/>
      </c>
      <c r="D241" s="5" t="str">
        <f ca="1">IF($A241="","",OFFSET(Nafnalisti!$A$3,MATCH('Einst staða'!$A241,Nafnalisti!$W$4:$W$430,0),2))</f>
        <v/>
      </c>
      <c r="E241" s="6" t="str">
        <f ca="1">IF($A241="","",IF(OFFSET(Nafnalisti!$A$3,MATCH('Einst staða'!$A241,Nafnalisti!$W$4:$W$430,0),3)="","",OFFSET(Nafnalisti!$A$3,MATCH('Einst staða'!$A241,Nafnalisti!$W$4:$W$430,0),3)))</f>
        <v/>
      </c>
      <c r="F241" s="6" t="str">
        <f ca="1">IF($A241="","",IF(OFFSET(Nafnalisti!$A$3,MATCH('Einst staða'!$A241,Nafnalisti!$W$4:$W$430,0),4)="","",OFFSET(Nafnalisti!$A$3,MATCH('Einst staða'!$A241,Nafnalisti!$W$4:$W$430,0),4)))</f>
        <v/>
      </c>
      <c r="G241" s="6" t="str">
        <f ca="1">IF($A241="","",IF(OFFSET(Nafnalisti!$A$3,MATCH('Einst staða'!$A241,Nafnalisti!$W$4:$W$430,0),5)="","",OFFSET(Nafnalisti!$A$3,MATCH('Einst staða'!$A241,Nafnalisti!$W$4:$W$430,0),5)))</f>
        <v/>
      </c>
      <c r="H241" s="6" t="str">
        <f ca="1">IF($A241="","",IF(OFFSET(Nafnalisti!$A$3,MATCH('Einst staða'!$A241,Nafnalisti!$W$4:$W$430,0),6)="","",OFFSET(Nafnalisti!$A$3,MATCH('Einst staða'!$A241,Nafnalisti!$W$4:$W$430,0),6)))</f>
        <v/>
      </c>
      <c r="I241" s="6" t="str">
        <f ca="1">IF($A241="","",IF(OFFSET(Nafnalisti!$A$3,MATCH('Einst staða'!$A241,Nafnalisti!$W$4:$W$430,0),7)="","",OFFSET(Nafnalisti!$A$3,MATCH('Einst staða'!$A241,Nafnalisti!$W$4:$W$430,0),7)))</f>
        <v/>
      </c>
      <c r="J241" s="6" t="str">
        <f ca="1">IF($A241="","",IF(OFFSET(Nafnalisti!$A$3,MATCH('Einst staða'!$A241,Nafnalisti!$W$4:$W$430,0),8)="","",OFFSET(Nafnalisti!$A$3,MATCH('Einst staða'!$A241,Nafnalisti!$W$4:$W$430,0),8)))</f>
        <v/>
      </c>
      <c r="K241" s="6" t="str">
        <f ca="1">IF($A241="","",IF(OFFSET(Nafnalisti!$A$3,MATCH('Einst staða'!$A241,Nafnalisti!$W$4:$W$430,0),9)="","",OFFSET(Nafnalisti!$A$3,MATCH('Einst staða'!$A241,Nafnalisti!$W$4:$W$430,0),9)))</f>
        <v/>
      </c>
      <c r="L241" s="6" t="str">
        <f ca="1">IF($A241="","",IF(OFFSET(Nafnalisti!$A$3,MATCH('Einst staða'!$A241,Nafnalisti!$W$4:$W$430,0),10)="","",OFFSET(Nafnalisti!$A$3,MATCH('Einst staða'!$A241,Nafnalisti!$W$4:$W$430,0),10)))</f>
        <v/>
      </c>
    </row>
    <row r="242" spans="1:12" x14ac:dyDescent="0.3">
      <c r="A242" s="4" t="str">
        <f>IF(COUNT($A$4:A241)+1&gt;Nafnalisti!$Z$4,"",A241+1)</f>
        <v/>
      </c>
      <c r="B242" t="str">
        <f ca="1">IF($A242="","",OFFSET(Nafnalisti!$A$3,MATCH('Einst staða'!$A242,Nafnalisti!$W$4:$W$430,0),1))</f>
        <v/>
      </c>
      <c r="C242" s="64" t="str">
        <f ca="1">IF($A242="","",OFFSET(Nafnalisti!$A$3,MATCH('Einst staða'!$A242,Nafnalisti!$W$4:$W$430,0),0))</f>
        <v/>
      </c>
      <c r="D242" s="5" t="str">
        <f ca="1">IF($A242="","",OFFSET(Nafnalisti!$A$3,MATCH('Einst staða'!$A242,Nafnalisti!$W$4:$W$430,0),2))</f>
        <v/>
      </c>
      <c r="E242" s="6" t="str">
        <f ca="1">IF($A242="","",IF(OFFSET(Nafnalisti!$A$3,MATCH('Einst staða'!$A242,Nafnalisti!$W$4:$W$430,0),3)="","",OFFSET(Nafnalisti!$A$3,MATCH('Einst staða'!$A242,Nafnalisti!$W$4:$W$430,0),3)))</f>
        <v/>
      </c>
      <c r="F242" s="6" t="str">
        <f ca="1">IF($A242="","",IF(OFFSET(Nafnalisti!$A$3,MATCH('Einst staða'!$A242,Nafnalisti!$W$4:$W$430,0),4)="","",OFFSET(Nafnalisti!$A$3,MATCH('Einst staða'!$A242,Nafnalisti!$W$4:$W$430,0),4)))</f>
        <v/>
      </c>
      <c r="G242" s="6" t="str">
        <f ca="1">IF($A242="","",IF(OFFSET(Nafnalisti!$A$3,MATCH('Einst staða'!$A242,Nafnalisti!$W$4:$W$430,0),5)="","",OFFSET(Nafnalisti!$A$3,MATCH('Einst staða'!$A242,Nafnalisti!$W$4:$W$430,0),5)))</f>
        <v/>
      </c>
      <c r="H242" s="6" t="str">
        <f ca="1">IF($A242="","",IF(OFFSET(Nafnalisti!$A$3,MATCH('Einst staða'!$A242,Nafnalisti!$W$4:$W$430,0),6)="","",OFFSET(Nafnalisti!$A$3,MATCH('Einst staða'!$A242,Nafnalisti!$W$4:$W$430,0),6)))</f>
        <v/>
      </c>
      <c r="I242" s="6" t="str">
        <f ca="1">IF($A242="","",IF(OFFSET(Nafnalisti!$A$3,MATCH('Einst staða'!$A242,Nafnalisti!$W$4:$W$430,0),7)="","",OFFSET(Nafnalisti!$A$3,MATCH('Einst staða'!$A242,Nafnalisti!$W$4:$W$430,0),7)))</f>
        <v/>
      </c>
      <c r="J242" s="6" t="str">
        <f ca="1">IF($A242="","",IF(OFFSET(Nafnalisti!$A$3,MATCH('Einst staða'!$A242,Nafnalisti!$W$4:$W$430,0),8)="","",OFFSET(Nafnalisti!$A$3,MATCH('Einst staða'!$A242,Nafnalisti!$W$4:$W$430,0),8)))</f>
        <v/>
      </c>
      <c r="K242" s="6" t="str">
        <f ca="1">IF($A242="","",IF(OFFSET(Nafnalisti!$A$3,MATCH('Einst staða'!$A242,Nafnalisti!$W$4:$W$430,0),9)="","",OFFSET(Nafnalisti!$A$3,MATCH('Einst staða'!$A242,Nafnalisti!$W$4:$W$430,0),9)))</f>
        <v/>
      </c>
      <c r="L242" s="6" t="str">
        <f ca="1">IF($A242="","",IF(OFFSET(Nafnalisti!$A$3,MATCH('Einst staða'!$A242,Nafnalisti!$W$4:$W$430,0),10)="","",OFFSET(Nafnalisti!$A$3,MATCH('Einst staða'!$A242,Nafnalisti!$W$4:$W$430,0),10)))</f>
        <v/>
      </c>
    </row>
    <row r="243" spans="1:12" x14ac:dyDescent="0.3">
      <c r="A243" s="4" t="str">
        <f>IF(COUNT($A$4:A242)+1&gt;Nafnalisti!$Z$4,"",A242+1)</f>
        <v/>
      </c>
      <c r="B243" t="str">
        <f ca="1">IF($A243="","",OFFSET(Nafnalisti!$A$3,MATCH('Einst staða'!$A243,Nafnalisti!$W$4:$W$430,0),1))</f>
        <v/>
      </c>
      <c r="C243" s="64" t="str">
        <f ca="1">IF($A243="","",OFFSET(Nafnalisti!$A$3,MATCH('Einst staða'!$A243,Nafnalisti!$W$4:$W$430,0),0))</f>
        <v/>
      </c>
      <c r="D243" s="5" t="str">
        <f ca="1">IF($A243="","",OFFSET(Nafnalisti!$A$3,MATCH('Einst staða'!$A243,Nafnalisti!$W$4:$W$430,0),2))</f>
        <v/>
      </c>
      <c r="E243" s="6" t="str">
        <f ca="1">IF($A243="","",IF(OFFSET(Nafnalisti!$A$3,MATCH('Einst staða'!$A243,Nafnalisti!$W$4:$W$430,0),3)="","",OFFSET(Nafnalisti!$A$3,MATCH('Einst staða'!$A243,Nafnalisti!$W$4:$W$430,0),3)))</f>
        <v/>
      </c>
      <c r="F243" s="6" t="str">
        <f ca="1">IF($A243="","",IF(OFFSET(Nafnalisti!$A$3,MATCH('Einst staða'!$A243,Nafnalisti!$W$4:$W$430,0),4)="","",OFFSET(Nafnalisti!$A$3,MATCH('Einst staða'!$A243,Nafnalisti!$W$4:$W$430,0),4)))</f>
        <v/>
      </c>
      <c r="G243" s="6" t="str">
        <f ca="1">IF($A243="","",IF(OFFSET(Nafnalisti!$A$3,MATCH('Einst staða'!$A243,Nafnalisti!$W$4:$W$430,0),5)="","",OFFSET(Nafnalisti!$A$3,MATCH('Einst staða'!$A243,Nafnalisti!$W$4:$W$430,0),5)))</f>
        <v/>
      </c>
      <c r="H243" s="6" t="str">
        <f ca="1">IF($A243="","",IF(OFFSET(Nafnalisti!$A$3,MATCH('Einst staða'!$A243,Nafnalisti!$W$4:$W$430,0),6)="","",OFFSET(Nafnalisti!$A$3,MATCH('Einst staða'!$A243,Nafnalisti!$W$4:$W$430,0),6)))</f>
        <v/>
      </c>
      <c r="I243" s="6" t="str">
        <f ca="1">IF($A243="","",IF(OFFSET(Nafnalisti!$A$3,MATCH('Einst staða'!$A243,Nafnalisti!$W$4:$W$430,0),7)="","",OFFSET(Nafnalisti!$A$3,MATCH('Einst staða'!$A243,Nafnalisti!$W$4:$W$430,0),7)))</f>
        <v/>
      </c>
      <c r="J243" s="6" t="str">
        <f ca="1">IF($A243="","",IF(OFFSET(Nafnalisti!$A$3,MATCH('Einst staða'!$A243,Nafnalisti!$W$4:$W$430,0),8)="","",OFFSET(Nafnalisti!$A$3,MATCH('Einst staða'!$A243,Nafnalisti!$W$4:$W$430,0),8)))</f>
        <v/>
      </c>
      <c r="K243" s="6" t="str">
        <f ca="1">IF($A243="","",IF(OFFSET(Nafnalisti!$A$3,MATCH('Einst staða'!$A243,Nafnalisti!$W$4:$W$430,0),9)="","",OFFSET(Nafnalisti!$A$3,MATCH('Einst staða'!$A243,Nafnalisti!$W$4:$W$430,0),9)))</f>
        <v/>
      </c>
      <c r="L243" s="6" t="str">
        <f ca="1">IF($A243="","",IF(OFFSET(Nafnalisti!$A$3,MATCH('Einst staða'!$A243,Nafnalisti!$W$4:$W$430,0),10)="","",OFFSET(Nafnalisti!$A$3,MATCH('Einst staða'!$A243,Nafnalisti!$W$4:$W$430,0),10)))</f>
        <v/>
      </c>
    </row>
    <row r="244" spans="1:12" x14ac:dyDescent="0.3">
      <c r="A244" s="4" t="str">
        <f>IF(COUNT($A$4:A243)+1&gt;Nafnalisti!$Z$4,"",A243+1)</f>
        <v/>
      </c>
      <c r="B244" t="str">
        <f ca="1">IF($A244="","",OFFSET(Nafnalisti!$A$3,MATCH('Einst staða'!$A244,Nafnalisti!$W$4:$W$430,0),1))</f>
        <v/>
      </c>
      <c r="C244" s="64" t="str">
        <f ca="1">IF($A244="","",OFFSET(Nafnalisti!$A$3,MATCH('Einst staða'!$A244,Nafnalisti!$W$4:$W$430,0),0))</f>
        <v/>
      </c>
      <c r="D244" s="5" t="str">
        <f ca="1">IF($A244="","",OFFSET(Nafnalisti!$A$3,MATCH('Einst staða'!$A244,Nafnalisti!$W$4:$W$430,0),2))</f>
        <v/>
      </c>
      <c r="E244" s="6" t="str">
        <f ca="1">IF($A244="","",IF(OFFSET(Nafnalisti!$A$3,MATCH('Einst staða'!$A244,Nafnalisti!$W$4:$W$430,0),3)="","",OFFSET(Nafnalisti!$A$3,MATCH('Einst staða'!$A244,Nafnalisti!$W$4:$W$430,0),3)))</f>
        <v/>
      </c>
      <c r="F244" s="6" t="str">
        <f ca="1">IF($A244="","",IF(OFFSET(Nafnalisti!$A$3,MATCH('Einst staða'!$A244,Nafnalisti!$W$4:$W$430,0),4)="","",OFFSET(Nafnalisti!$A$3,MATCH('Einst staða'!$A244,Nafnalisti!$W$4:$W$430,0),4)))</f>
        <v/>
      </c>
      <c r="G244" s="6" t="str">
        <f ca="1">IF($A244="","",IF(OFFSET(Nafnalisti!$A$3,MATCH('Einst staða'!$A244,Nafnalisti!$W$4:$W$430,0),5)="","",OFFSET(Nafnalisti!$A$3,MATCH('Einst staða'!$A244,Nafnalisti!$W$4:$W$430,0),5)))</f>
        <v/>
      </c>
      <c r="H244" s="6" t="str">
        <f ca="1">IF($A244="","",IF(OFFSET(Nafnalisti!$A$3,MATCH('Einst staða'!$A244,Nafnalisti!$W$4:$W$430,0),6)="","",OFFSET(Nafnalisti!$A$3,MATCH('Einst staða'!$A244,Nafnalisti!$W$4:$W$430,0),6)))</f>
        <v/>
      </c>
      <c r="I244" s="6" t="str">
        <f ca="1">IF($A244="","",IF(OFFSET(Nafnalisti!$A$3,MATCH('Einst staða'!$A244,Nafnalisti!$W$4:$W$430,0),7)="","",OFFSET(Nafnalisti!$A$3,MATCH('Einst staða'!$A244,Nafnalisti!$W$4:$W$430,0),7)))</f>
        <v/>
      </c>
      <c r="J244" s="6" t="str">
        <f ca="1">IF($A244="","",IF(OFFSET(Nafnalisti!$A$3,MATCH('Einst staða'!$A244,Nafnalisti!$W$4:$W$430,0),8)="","",OFFSET(Nafnalisti!$A$3,MATCH('Einst staða'!$A244,Nafnalisti!$W$4:$W$430,0),8)))</f>
        <v/>
      </c>
      <c r="K244" s="6" t="str">
        <f ca="1">IF($A244="","",IF(OFFSET(Nafnalisti!$A$3,MATCH('Einst staða'!$A244,Nafnalisti!$W$4:$W$430,0),9)="","",OFFSET(Nafnalisti!$A$3,MATCH('Einst staða'!$A244,Nafnalisti!$W$4:$W$430,0),9)))</f>
        <v/>
      </c>
      <c r="L244" s="6" t="str">
        <f ca="1">IF($A244="","",IF(OFFSET(Nafnalisti!$A$3,MATCH('Einst staða'!$A244,Nafnalisti!$W$4:$W$430,0),10)="","",OFFSET(Nafnalisti!$A$3,MATCH('Einst staða'!$A244,Nafnalisti!$W$4:$W$430,0),10)))</f>
        <v/>
      </c>
    </row>
    <row r="245" spans="1:12" x14ac:dyDescent="0.3">
      <c r="A245" s="4" t="str">
        <f>IF(COUNT($A$4:A244)+1&gt;Nafnalisti!$Z$4,"",A244+1)</f>
        <v/>
      </c>
      <c r="B245" t="str">
        <f ca="1">IF($A245="","",OFFSET(Nafnalisti!$A$3,MATCH('Einst staða'!$A245,Nafnalisti!$W$4:$W$430,0),1))</f>
        <v/>
      </c>
      <c r="C245" s="64" t="str">
        <f ca="1">IF($A245="","",OFFSET(Nafnalisti!$A$3,MATCH('Einst staða'!$A245,Nafnalisti!$W$4:$W$430,0),0))</f>
        <v/>
      </c>
      <c r="D245" s="5" t="str">
        <f ca="1">IF($A245="","",OFFSET(Nafnalisti!$A$3,MATCH('Einst staða'!$A245,Nafnalisti!$W$4:$W$430,0),2))</f>
        <v/>
      </c>
      <c r="E245" s="6" t="str">
        <f ca="1">IF($A245="","",IF(OFFSET(Nafnalisti!$A$3,MATCH('Einst staða'!$A245,Nafnalisti!$W$4:$W$430,0),3)="","",OFFSET(Nafnalisti!$A$3,MATCH('Einst staða'!$A245,Nafnalisti!$W$4:$W$430,0),3)))</f>
        <v/>
      </c>
      <c r="F245" s="6" t="str">
        <f ca="1">IF($A245="","",IF(OFFSET(Nafnalisti!$A$3,MATCH('Einst staða'!$A245,Nafnalisti!$W$4:$W$430,0),4)="","",OFFSET(Nafnalisti!$A$3,MATCH('Einst staða'!$A245,Nafnalisti!$W$4:$W$430,0),4)))</f>
        <v/>
      </c>
      <c r="G245" s="6" t="str">
        <f ca="1">IF($A245="","",IF(OFFSET(Nafnalisti!$A$3,MATCH('Einst staða'!$A245,Nafnalisti!$W$4:$W$430,0),5)="","",OFFSET(Nafnalisti!$A$3,MATCH('Einst staða'!$A245,Nafnalisti!$W$4:$W$430,0),5)))</f>
        <v/>
      </c>
      <c r="H245" s="6" t="str">
        <f ca="1">IF($A245="","",IF(OFFSET(Nafnalisti!$A$3,MATCH('Einst staða'!$A245,Nafnalisti!$W$4:$W$430,0),6)="","",OFFSET(Nafnalisti!$A$3,MATCH('Einst staða'!$A245,Nafnalisti!$W$4:$W$430,0),6)))</f>
        <v/>
      </c>
      <c r="I245" s="6" t="str">
        <f ca="1">IF($A245="","",IF(OFFSET(Nafnalisti!$A$3,MATCH('Einst staða'!$A245,Nafnalisti!$W$4:$W$430,0),7)="","",OFFSET(Nafnalisti!$A$3,MATCH('Einst staða'!$A245,Nafnalisti!$W$4:$W$430,0),7)))</f>
        <v/>
      </c>
      <c r="J245" s="6" t="str">
        <f ca="1">IF($A245="","",IF(OFFSET(Nafnalisti!$A$3,MATCH('Einst staða'!$A245,Nafnalisti!$W$4:$W$430,0),8)="","",OFFSET(Nafnalisti!$A$3,MATCH('Einst staða'!$A245,Nafnalisti!$W$4:$W$430,0),8)))</f>
        <v/>
      </c>
      <c r="K245" s="6" t="str">
        <f ca="1">IF($A245="","",IF(OFFSET(Nafnalisti!$A$3,MATCH('Einst staða'!$A245,Nafnalisti!$W$4:$W$430,0),9)="","",OFFSET(Nafnalisti!$A$3,MATCH('Einst staða'!$A245,Nafnalisti!$W$4:$W$430,0),9)))</f>
        <v/>
      </c>
      <c r="L245" s="6" t="str">
        <f ca="1">IF($A245="","",IF(OFFSET(Nafnalisti!$A$3,MATCH('Einst staða'!$A245,Nafnalisti!$W$4:$W$430,0),10)="","",OFFSET(Nafnalisti!$A$3,MATCH('Einst staða'!$A245,Nafnalisti!$W$4:$W$430,0),10)))</f>
        <v/>
      </c>
    </row>
    <row r="246" spans="1:12" x14ac:dyDescent="0.3">
      <c r="A246" s="4" t="str">
        <f>IF(COUNT($A$4:A245)+1&gt;Nafnalisti!$Z$4,"",A245+1)</f>
        <v/>
      </c>
      <c r="B246" t="str">
        <f ca="1">IF($A246="","",OFFSET(Nafnalisti!$A$3,MATCH('Einst staða'!$A246,Nafnalisti!$W$4:$W$430,0),1))</f>
        <v/>
      </c>
      <c r="C246" s="64" t="str">
        <f ca="1">IF($A246="","",OFFSET(Nafnalisti!$A$3,MATCH('Einst staða'!$A246,Nafnalisti!$W$4:$W$430,0),0))</f>
        <v/>
      </c>
      <c r="D246" s="5" t="str">
        <f ca="1">IF($A246="","",OFFSET(Nafnalisti!$A$3,MATCH('Einst staða'!$A246,Nafnalisti!$W$4:$W$430,0),2))</f>
        <v/>
      </c>
      <c r="E246" s="6" t="str">
        <f ca="1">IF($A246="","",IF(OFFSET(Nafnalisti!$A$3,MATCH('Einst staða'!$A246,Nafnalisti!$W$4:$W$430,0),3)="","",OFFSET(Nafnalisti!$A$3,MATCH('Einst staða'!$A246,Nafnalisti!$W$4:$W$430,0),3)))</f>
        <v/>
      </c>
      <c r="F246" s="6" t="str">
        <f ca="1">IF($A246="","",IF(OFFSET(Nafnalisti!$A$3,MATCH('Einst staða'!$A246,Nafnalisti!$W$4:$W$430,0),4)="","",OFFSET(Nafnalisti!$A$3,MATCH('Einst staða'!$A246,Nafnalisti!$W$4:$W$430,0),4)))</f>
        <v/>
      </c>
      <c r="G246" s="6" t="str">
        <f ca="1">IF($A246="","",IF(OFFSET(Nafnalisti!$A$3,MATCH('Einst staða'!$A246,Nafnalisti!$W$4:$W$430,0),5)="","",OFFSET(Nafnalisti!$A$3,MATCH('Einst staða'!$A246,Nafnalisti!$W$4:$W$430,0),5)))</f>
        <v/>
      </c>
      <c r="H246" s="6" t="str">
        <f ca="1">IF($A246="","",IF(OFFSET(Nafnalisti!$A$3,MATCH('Einst staða'!$A246,Nafnalisti!$W$4:$W$430,0),6)="","",OFFSET(Nafnalisti!$A$3,MATCH('Einst staða'!$A246,Nafnalisti!$W$4:$W$430,0),6)))</f>
        <v/>
      </c>
      <c r="I246" s="6" t="str">
        <f ca="1">IF($A246="","",IF(OFFSET(Nafnalisti!$A$3,MATCH('Einst staða'!$A246,Nafnalisti!$W$4:$W$430,0),7)="","",OFFSET(Nafnalisti!$A$3,MATCH('Einst staða'!$A246,Nafnalisti!$W$4:$W$430,0),7)))</f>
        <v/>
      </c>
      <c r="J246" s="6" t="str">
        <f ca="1">IF($A246="","",IF(OFFSET(Nafnalisti!$A$3,MATCH('Einst staða'!$A246,Nafnalisti!$W$4:$W$430,0),8)="","",OFFSET(Nafnalisti!$A$3,MATCH('Einst staða'!$A246,Nafnalisti!$W$4:$W$430,0),8)))</f>
        <v/>
      </c>
      <c r="K246" s="6" t="str">
        <f ca="1">IF($A246="","",IF(OFFSET(Nafnalisti!$A$3,MATCH('Einst staða'!$A246,Nafnalisti!$W$4:$W$430,0),9)="","",OFFSET(Nafnalisti!$A$3,MATCH('Einst staða'!$A246,Nafnalisti!$W$4:$W$430,0),9)))</f>
        <v/>
      </c>
      <c r="L246" s="6" t="str">
        <f ca="1">IF($A246="","",IF(OFFSET(Nafnalisti!$A$3,MATCH('Einst staða'!$A246,Nafnalisti!$W$4:$W$430,0),10)="","",OFFSET(Nafnalisti!$A$3,MATCH('Einst staða'!$A246,Nafnalisti!$W$4:$W$430,0),10)))</f>
        <v/>
      </c>
    </row>
    <row r="247" spans="1:12" x14ac:dyDescent="0.3">
      <c r="A247" s="4" t="str">
        <f>IF(COUNT($A$4:A246)+1&gt;Nafnalisti!$Z$4,"",A246+1)</f>
        <v/>
      </c>
      <c r="B247" t="str">
        <f ca="1">IF($A247="","",OFFSET(Nafnalisti!$A$3,MATCH('Einst staða'!$A247,Nafnalisti!$W$4:$W$430,0),1))</f>
        <v/>
      </c>
      <c r="C247" s="64" t="str">
        <f ca="1">IF($A247="","",OFFSET(Nafnalisti!$A$3,MATCH('Einst staða'!$A247,Nafnalisti!$W$4:$W$430,0),0))</f>
        <v/>
      </c>
      <c r="D247" s="5" t="str">
        <f ca="1">IF($A247="","",OFFSET(Nafnalisti!$A$3,MATCH('Einst staða'!$A247,Nafnalisti!$W$4:$W$430,0),2))</f>
        <v/>
      </c>
      <c r="E247" s="6" t="str">
        <f ca="1">IF($A247="","",IF(OFFSET(Nafnalisti!$A$3,MATCH('Einst staða'!$A247,Nafnalisti!$W$4:$W$430,0),3)="","",OFFSET(Nafnalisti!$A$3,MATCH('Einst staða'!$A247,Nafnalisti!$W$4:$W$430,0),3)))</f>
        <v/>
      </c>
      <c r="F247" s="6" t="str">
        <f ca="1">IF($A247="","",IF(OFFSET(Nafnalisti!$A$3,MATCH('Einst staða'!$A247,Nafnalisti!$W$4:$W$430,0),4)="","",OFFSET(Nafnalisti!$A$3,MATCH('Einst staða'!$A247,Nafnalisti!$W$4:$W$430,0),4)))</f>
        <v/>
      </c>
      <c r="G247" s="6" t="str">
        <f ca="1">IF($A247="","",IF(OFFSET(Nafnalisti!$A$3,MATCH('Einst staða'!$A247,Nafnalisti!$W$4:$W$430,0),5)="","",OFFSET(Nafnalisti!$A$3,MATCH('Einst staða'!$A247,Nafnalisti!$W$4:$W$430,0),5)))</f>
        <v/>
      </c>
      <c r="H247" s="6" t="str">
        <f ca="1">IF($A247="","",IF(OFFSET(Nafnalisti!$A$3,MATCH('Einst staða'!$A247,Nafnalisti!$W$4:$W$430,0),6)="","",OFFSET(Nafnalisti!$A$3,MATCH('Einst staða'!$A247,Nafnalisti!$W$4:$W$430,0),6)))</f>
        <v/>
      </c>
      <c r="I247" s="6" t="str">
        <f ca="1">IF($A247="","",IF(OFFSET(Nafnalisti!$A$3,MATCH('Einst staða'!$A247,Nafnalisti!$W$4:$W$430,0),7)="","",OFFSET(Nafnalisti!$A$3,MATCH('Einst staða'!$A247,Nafnalisti!$W$4:$W$430,0),7)))</f>
        <v/>
      </c>
      <c r="J247" s="6" t="str">
        <f ca="1">IF($A247="","",IF(OFFSET(Nafnalisti!$A$3,MATCH('Einst staða'!$A247,Nafnalisti!$W$4:$W$430,0),8)="","",OFFSET(Nafnalisti!$A$3,MATCH('Einst staða'!$A247,Nafnalisti!$W$4:$W$430,0),8)))</f>
        <v/>
      </c>
      <c r="K247" s="6" t="str">
        <f ca="1">IF($A247="","",IF(OFFSET(Nafnalisti!$A$3,MATCH('Einst staða'!$A247,Nafnalisti!$W$4:$W$430,0),9)="","",OFFSET(Nafnalisti!$A$3,MATCH('Einst staða'!$A247,Nafnalisti!$W$4:$W$430,0),9)))</f>
        <v/>
      </c>
      <c r="L247" s="6" t="str">
        <f ca="1">IF($A247="","",IF(OFFSET(Nafnalisti!$A$3,MATCH('Einst staða'!$A247,Nafnalisti!$W$4:$W$430,0),10)="","",OFFSET(Nafnalisti!$A$3,MATCH('Einst staða'!$A247,Nafnalisti!$W$4:$W$430,0),10)))</f>
        <v/>
      </c>
    </row>
    <row r="248" spans="1:12" x14ac:dyDescent="0.3">
      <c r="A248" s="4" t="str">
        <f>IF(COUNT($A$4:A247)+1&gt;Nafnalisti!$Z$4,"",A247+1)</f>
        <v/>
      </c>
      <c r="B248" t="str">
        <f ca="1">IF($A248="","",OFFSET(Nafnalisti!$A$3,MATCH('Einst staða'!$A248,Nafnalisti!$W$4:$W$430,0),1))</f>
        <v/>
      </c>
      <c r="C248" s="64" t="str">
        <f ca="1">IF($A248="","",OFFSET(Nafnalisti!$A$3,MATCH('Einst staða'!$A248,Nafnalisti!$W$4:$W$430,0),0))</f>
        <v/>
      </c>
      <c r="D248" s="5" t="str">
        <f ca="1">IF($A248="","",OFFSET(Nafnalisti!$A$3,MATCH('Einst staða'!$A248,Nafnalisti!$W$4:$W$430,0),2))</f>
        <v/>
      </c>
      <c r="E248" s="6" t="str">
        <f ca="1">IF($A248="","",IF(OFFSET(Nafnalisti!$A$3,MATCH('Einst staða'!$A248,Nafnalisti!$W$4:$W$430,0),3)="","",OFFSET(Nafnalisti!$A$3,MATCH('Einst staða'!$A248,Nafnalisti!$W$4:$W$430,0),3)))</f>
        <v/>
      </c>
      <c r="F248" s="6" t="str">
        <f ca="1">IF($A248="","",IF(OFFSET(Nafnalisti!$A$3,MATCH('Einst staða'!$A248,Nafnalisti!$W$4:$W$430,0),4)="","",OFFSET(Nafnalisti!$A$3,MATCH('Einst staða'!$A248,Nafnalisti!$W$4:$W$430,0),4)))</f>
        <v/>
      </c>
      <c r="G248" s="6" t="str">
        <f ca="1">IF($A248="","",IF(OFFSET(Nafnalisti!$A$3,MATCH('Einst staða'!$A248,Nafnalisti!$W$4:$W$430,0),5)="","",OFFSET(Nafnalisti!$A$3,MATCH('Einst staða'!$A248,Nafnalisti!$W$4:$W$430,0),5)))</f>
        <v/>
      </c>
      <c r="H248" s="6" t="str">
        <f ca="1">IF($A248="","",IF(OFFSET(Nafnalisti!$A$3,MATCH('Einst staða'!$A248,Nafnalisti!$W$4:$W$430,0),6)="","",OFFSET(Nafnalisti!$A$3,MATCH('Einst staða'!$A248,Nafnalisti!$W$4:$W$430,0),6)))</f>
        <v/>
      </c>
      <c r="I248" s="6" t="str">
        <f ca="1">IF($A248="","",IF(OFFSET(Nafnalisti!$A$3,MATCH('Einst staða'!$A248,Nafnalisti!$W$4:$W$430,0),7)="","",OFFSET(Nafnalisti!$A$3,MATCH('Einst staða'!$A248,Nafnalisti!$W$4:$W$430,0),7)))</f>
        <v/>
      </c>
      <c r="J248" s="6" t="str">
        <f ca="1">IF($A248="","",IF(OFFSET(Nafnalisti!$A$3,MATCH('Einst staða'!$A248,Nafnalisti!$W$4:$W$430,0),8)="","",OFFSET(Nafnalisti!$A$3,MATCH('Einst staða'!$A248,Nafnalisti!$W$4:$W$430,0),8)))</f>
        <v/>
      </c>
      <c r="K248" s="6" t="str">
        <f ca="1">IF($A248="","",IF(OFFSET(Nafnalisti!$A$3,MATCH('Einst staða'!$A248,Nafnalisti!$W$4:$W$430,0),9)="","",OFFSET(Nafnalisti!$A$3,MATCH('Einst staða'!$A248,Nafnalisti!$W$4:$W$430,0),9)))</f>
        <v/>
      </c>
      <c r="L248" s="6" t="str">
        <f ca="1">IF($A248="","",IF(OFFSET(Nafnalisti!$A$3,MATCH('Einst staða'!$A248,Nafnalisti!$W$4:$W$430,0),10)="","",OFFSET(Nafnalisti!$A$3,MATCH('Einst staða'!$A248,Nafnalisti!$W$4:$W$430,0),10)))</f>
        <v/>
      </c>
    </row>
    <row r="249" spans="1:12" x14ac:dyDescent="0.3">
      <c r="A249" s="4" t="str">
        <f>IF(COUNT($A$4:A248)+1&gt;Nafnalisti!$Z$4,"",A248+1)</f>
        <v/>
      </c>
      <c r="B249" t="str">
        <f ca="1">IF($A249="","",OFFSET(Nafnalisti!$A$3,MATCH('Einst staða'!$A249,Nafnalisti!$W$4:$W$430,0),1))</f>
        <v/>
      </c>
      <c r="C249" s="64" t="str">
        <f ca="1">IF($A249="","",OFFSET(Nafnalisti!$A$3,MATCH('Einst staða'!$A249,Nafnalisti!$W$4:$W$430,0),0))</f>
        <v/>
      </c>
      <c r="D249" s="5" t="str">
        <f ca="1">IF($A249="","",OFFSET(Nafnalisti!$A$3,MATCH('Einst staða'!$A249,Nafnalisti!$W$4:$W$430,0),2))</f>
        <v/>
      </c>
      <c r="E249" s="6" t="str">
        <f ca="1">IF($A249="","",IF(OFFSET(Nafnalisti!$A$3,MATCH('Einst staða'!$A249,Nafnalisti!$W$4:$W$430,0),3)="","",OFFSET(Nafnalisti!$A$3,MATCH('Einst staða'!$A249,Nafnalisti!$W$4:$W$430,0),3)))</f>
        <v/>
      </c>
      <c r="F249" s="6" t="str">
        <f ca="1">IF($A249="","",IF(OFFSET(Nafnalisti!$A$3,MATCH('Einst staða'!$A249,Nafnalisti!$W$4:$W$430,0),4)="","",OFFSET(Nafnalisti!$A$3,MATCH('Einst staða'!$A249,Nafnalisti!$W$4:$W$430,0),4)))</f>
        <v/>
      </c>
      <c r="G249" s="6" t="str">
        <f ca="1">IF($A249="","",IF(OFFSET(Nafnalisti!$A$3,MATCH('Einst staða'!$A249,Nafnalisti!$W$4:$W$430,0),5)="","",OFFSET(Nafnalisti!$A$3,MATCH('Einst staða'!$A249,Nafnalisti!$W$4:$W$430,0),5)))</f>
        <v/>
      </c>
      <c r="H249" s="6" t="str">
        <f ca="1">IF($A249="","",IF(OFFSET(Nafnalisti!$A$3,MATCH('Einst staða'!$A249,Nafnalisti!$W$4:$W$430,0),6)="","",OFFSET(Nafnalisti!$A$3,MATCH('Einst staða'!$A249,Nafnalisti!$W$4:$W$430,0),6)))</f>
        <v/>
      </c>
      <c r="I249" s="6" t="str">
        <f ca="1">IF($A249="","",IF(OFFSET(Nafnalisti!$A$3,MATCH('Einst staða'!$A249,Nafnalisti!$W$4:$W$430,0),7)="","",OFFSET(Nafnalisti!$A$3,MATCH('Einst staða'!$A249,Nafnalisti!$W$4:$W$430,0),7)))</f>
        <v/>
      </c>
      <c r="J249" s="6" t="str">
        <f ca="1">IF($A249="","",IF(OFFSET(Nafnalisti!$A$3,MATCH('Einst staða'!$A249,Nafnalisti!$W$4:$W$430,0),8)="","",OFFSET(Nafnalisti!$A$3,MATCH('Einst staða'!$A249,Nafnalisti!$W$4:$W$430,0),8)))</f>
        <v/>
      </c>
      <c r="K249" s="6" t="str">
        <f ca="1">IF($A249="","",IF(OFFSET(Nafnalisti!$A$3,MATCH('Einst staða'!$A249,Nafnalisti!$W$4:$W$430,0),9)="","",OFFSET(Nafnalisti!$A$3,MATCH('Einst staða'!$A249,Nafnalisti!$W$4:$W$430,0),9)))</f>
        <v/>
      </c>
      <c r="L249" s="6" t="str">
        <f ca="1">IF($A249="","",IF(OFFSET(Nafnalisti!$A$3,MATCH('Einst staða'!$A249,Nafnalisti!$W$4:$W$430,0),10)="","",OFFSET(Nafnalisti!$A$3,MATCH('Einst staða'!$A249,Nafnalisti!$W$4:$W$430,0),10)))</f>
        <v/>
      </c>
    </row>
    <row r="250" spans="1:12" x14ac:dyDescent="0.3">
      <c r="A250" s="4" t="str">
        <f>IF(COUNT($A$4:A249)+1&gt;Nafnalisti!$Z$4,"",A249+1)</f>
        <v/>
      </c>
      <c r="B250" t="str">
        <f ca="1">IF($A250="","",OFFSET(Nafnalisti!$A$3,MATCH('Einst staða'!$A250,Nafnalisti!$W$4:$W$430,0),1))</f>
        <v/>
      </c>
      <c r="C250" s="64" t="str">
        <f ca="1">IF($A250="","",OFFSET(Nafnalisti!$A$3,MATCH('Einst staða'!$A250,Nafnalisti!$W$4:$W$430,0),0))</f>
        <v/>
      </c>
      <c r="D250" s="5" t="str">
        <f ca="1">IF($A250="","",OFFSET(Nafnalisti!$A$3,MATCH('Einst staða'!$A250,Nafnalisti!$W$4:$W$430,0),2))</f>
        <v/>
      </c>
      <c r="E250" s="6" t="str">
        <f ca="1">IF($A250="","",IF(OFFSET(Nafnalisti!$A$3,MATCH('Einst staða'!$A250,Nafnalisti!$W$4:$W$430,0),3)="","",OFFSET(Nafnalisti!$A$3,MATCH('Einst staða'!$A250,Nafnalisti!$W$4:$W$430,0),3)))</f>
        <v/>
      </c>
      <c r="F250" s="6" t="str">
        <f ca="1">IF($A250="","",IF(OFFSET(Nafnalisti!$A$3,MATCH('Einst staða'!$A250,Nafnalisti!$W$4:$W$430,0),4)="","",OFFSET(Nafnalisti!$A$3,MATCH('Einst staða'!$A250,Nafnalisti!$W$4:$W$430,0),4)))</f>
        <v/>
      </c>
      <c r="G250" s="6" t="str">
        <f ca="1">IF($A250="","",IF(OFFSET(Nafnalisti!$A$3,MATCH('Einst staða'!$A250,Nafnalisti!$W$4:$W$430,0),5)="","",OFFSET(Nafnalisti!$A$3,MATCH('Einst staða'!$A250,Nafnalisti!$W$4:$W$430,0),5)))</f>
        <v/>
      </c>
      <c r="H250" s="6" t="str">
        <f ca="1">IF($A250="","",IF(OFFSET(Nafnalisti!$A$3,MATCH('Einst staða'!$A250,Nafnalisti!$W$4:$W$430,0),6)="","",OFFSET(Nafnalisti!$A$3,MATCH('Einst staða'!$A250,Nafnalisti!$W$4:$W$430,0),6)))</f>
        <v/>
      </c>
      <c r="I250" s="6" t="str">
        <f ca="1">IF($A250="","",IF(OFFSET(Nafnalisti!$A$3,MATCH('Einst staða'!$A250,Nafnalisti!$W$4:$W$430,0),7)="","",OFFSET(Nafnalisti!$A$3,MATCH('Einst staða'!$A250,Nafnalisti!$W$4:$W$430,0),7)))</f>
        <v/>
      </c>
      <c r="J250" s="6" t="str">
        <f ca="1">IF($A250="","",IF(OFFSET(Nafnalisti!$A$3,MATCH('Einst staða'!$A250,Nafnalisti!$W$4:$W$430,0),8)="","",OFFSET(Nafnalisti!$A$3,MATCH('Einst staða'!$A250,Nafnalisti!$W$4:$W$430,0),8)))</f>
        <v/>
      </c>
      <c r="K250" s="6" t="str">
        <f ca="1">IF($A250="","",IF(OFFSET(Nafnalisti!$A$3,MATCH('Einst staða'!$A250,Nafnalisti!$W$4:$W$430,0),9)="","",OFFSET(Nafnalisti!$A$3,MATCH('Einst staða'!$A250,Nafnalisti!$W$4:$W$430,0),9)))</f>
        <v/>
      </c>
      <c r="L250" s="6" t="str">
        <f ca="1">IF($A250="","",IF(OFFSET(Nafnalisti!$A$3,MATCH('Einst staða'!$A250,Nafnalisti!$W$4:$W$430,0),10)="","",OFFSET(Nafnalisti!$A$3,MATCH('Einst staða'!$A250,Nafnalisti!$W$4:$W$430,0),10)))</f>
        <v/>
      </c>
    </row>
    <row r="251" spans="1:12" x14ac:dyDescent="0.3">
      <c r="A251" s="4" t="str">
        <f>IF(COUNT($A$4:A250)+1&gt;Nafnalisti!$Z$4,"",A250+1)</f>
        <v/>
      </c>
      <c r="B251" t="str">
        <f ca="1">IF($A251="","",OFFSET(Nafnalisti!$A$3,MATCH('Einst staða'!$A251,Nafnalisti!$W$4:$W$430,0),1))</f>
        <v/>
      </c>
      <c r="C251" s="64" t="str">
        <f ca="1">IF($A251="","",OFFSET(Nafnalisti!$A$3,MATCH('Einst staða'!$A251,Nafnalisti!$W$4:$W$430,0),0))</f>
        <v/>
      </c>
      <c r="D251" s="5" t="str">
        <f ca="1">IF($A251="","",OFFSET(Nafnalisti!$A$3,MATCH('Einst staða'!$A251,Nafnalisti!$W$4:$W$430,0),2))</f>
        <v/>
      </c>
      <c r="E251" s="6" t="str">
        <f ca="1">IF($A251="","",IF(OFFSET(Nafnalisti!$A$3,MATCH('Einst staða'!$A251,Nafnalisti!$W$4:$W$430,0),3)="","",OFFSET(Nafnalisti!$A$3,MATCH('Einst staða'!$A251,Nafnalisti!$W$4:$W$430,0),3)))</f>
        <v/>
      </c>
      <c r="F251" s="6" t="str">
        <f ca="1">IF($A251="","",IF(OFFSET(Nafnalisti!$A$3,MATCH('Einst staða'!$A251,Nafnalisti!$W$4:$W$430,0),4)="","",OFFSET(Nafnalisti!$A$3,MATCH('Einst staða'!$A251,Nafnalisti!$W$4:$W$430,0),4)))</f>
        <v/>
      </c>
      <c r="G251" s="6" t="str">
        <f ca="1">IF($A251="","",IF(OFFSET(Nafnalisti!$A$3,MATCH('Einst staða'!$A251,Nafnalisti!$W$4:$W$430,0),5)="","",OFFSET(Nafnalisti!$A$3,MATCH('Einst staða'!$A251,Nafnalisti!$W$4:$W$430,0),5)))</f>
        <v/>
      </c>
      <c r="H251" s="6" t="str">
        <f ca="1">IF($A251="","",IF(OFFSET(Nafnalisti!$A$3,MATCH('Einst staða'!$A251,Nafnalisti!$W$4:$W$430,0),6)="","",OFFSET(Nafnalisti!$A$3,MATCH('Einst staða'!$A251,Nafnalisti!$W$4:$W$430,0),6)))</f>
        <v/>
      </c>
      <c r="I251" s="6" t="str">
        <f ca="1">IF($A251="","",IF(OFFSET(Nafnalisti!$A$3,MATCH('Einst staða'!$A251,Nafnalisti!$W$4:$W$430,0),7)="","",OFFSET(Nafnalisti!$A$3,MATCH('Einst staða'!$A251,Nafnalisti!$W$4:$W$430,0),7)))</f>
        <v/>
      </c>
      <c r="J251" s="6" t="str">
        <f ca="1">IF($A251="","",IF(OFFSET(Nafnalisti!$A$3,MATCH('Einst staða'!$A251,Nafnalisti!$W$4:$W$430,0),8)="","",OFFSET(Nafnalisti!$A$3,MATCH('Einst staða'!$A251,Nafnalisti!$W$4:$W$430,0),8)))</f>
        <v/>
      </c>
      <c r="K251" s="6" t="str">
        <f ca="1">IF($A251="","",IF(OFFSET(Nafnalisti!$A$3,MATCH('Einst staða'!$A251,Nafnalisti!$W$4:$W$430,0),9)="","",OFFSET(Nafnalisti!$A$3,MATCH('Einst staða'!$A251,Nafnalisti!$W$4:$W$430,0),9)))</f>
        <v/>
      </c>
      <c r="L251" s="6" t="str">
        <f ca="1">IF($A251="","",IF(OFFSET(Nafnalisti!$A$3,MATCH('Einst staða'!$A251,Nafnalisti!$W$4:$W$430,0),10)="","",OFFSET(Nafnalisti!$A$3,MATCH('Einst staða'!$A251,Nafnalisti!$W$4:$W$430,0),10)))</f>
        <v/>
      </c>
    </row>
    <row r="252" spans="1:12" x14ac:dyDescent="0.3">
      <c r="A252" s="4" t="str">
        <f>IF(COUNT($A$4:A251)+1&gt;Nafnalisti!$Z$4,"",A251+1)</f>
        <v/>
      </c>
      <c r="B252" t="str">
        <f ca="1">IF($A252="","",OFFSET(Nafnalisti!$A$3,MATCH('Einst staða'!$A252,Nafnalisti!$W$4:$W$430,0),1))</f>
        <v/>
      </c>
      <c r="C252" s="64" t="str">
        <f ca="1">IF($A252="","",OFFSET(Nafnalisti!$A$3,MATCH('Einst staða'!$A252,Nafnalisti!$W$4:$W$430,0),0))</f>
        <v/>
      </c>
      <c r="D252" s="5" t="str">
        <f ca="1">IF($A252="","",OFFSET(Nafnalisti!$A$3,MATCH('Einst staða'!$A252,Nafnalisti!$W$4:$W$430,0),2))</f>
        <v/>
      </c>
      <c r="E252" s="6" t="str">
        <f ca="1">IF($A252="","",IF(OFFSET(Nafnalisti!$A$3,MATCH('Einst staða'!$A252,Nafnalisti!$W$4:$W$430,0),3)="","",OFFSET(Nafnalisti!$A$3,MATCH('Einst staða'!$A252,Nafnalisti!$W$4:$W$430,0),3)))</f>
        <v/>
      </c>
      <c r="F252" s="6" t="str">
        <f ca="1">IF($A252="","",IF(OFFSET(Nafnalisti!$A$3,MATCH('Einst staða'!$A252,Nafnalisti!$W$4:$W$430,0),4)="","",OFFSET(Nafnalisti!$A$3,MATCH('Einst staða'!$A252,Nafnalisti!$W$4:$W$430,0),4)))</f>
        <v/>
      </c>
      <c r="G252" s="6" t="str">
        <f ca="1">IF($A252="","",IF(OFFSET(Nafnalisti!$A$3,MATCH('Einst staða'!$A252,Nafnalisti!$W$4:$W$430,0),5)="","",OFFSET(Nafnalisti!$A$3,MATCH('Einst staða'!$A252,Nafnalisti!$W$4:$W$430,0),5)))</f>
        <v/>
      </c>
      <c r="H252" s="6" t="str">
        <f ca="1">IF($A252="","",IF(OFFSET(Nafnalisti!$A$3,MATCH('Einst staða'!$A252,Nafnalisti!$W$4:$W$430,0),6)="","",OFFSET(Nafnalisti!$A$3,MATCH('Einst staða'!$A252,Nafnalisti!$W$4:$W$430,0),6)))</f>
        <v/>
      </c>
      <c r="I252" s="6" t="str">
        <f ca="1">IF($A252="","",IF(OFFSET(Nafnalisti!$A$3,MATCH('Einst staða'!$A252,Nafnalisti!$W$4:$W$430,0),7)="","",OFFSET(Nafnalisti!$A$3,MATCH('Einst staða'!$A252,Nafnalisti!$W$4:$W$430,0),7)))</f>
        <v/>
      </c>
      <c r="J252" s="6" t="str">
        <f ca="1">IF($A252="","",IF(OFFSET(Nafnalisti!$A$3,MATCH('Einst staða'!$A252,Nafnalisti!$W$4:$W$430,0),8)="","",OFFSET(Nafnalisti!$A$3,MATCH('Einst staða'!$A252,Nafnalisti!$W$4:$W$430,0),8)))</f>
        <v/>
      </c>
      <c r="K252" s="6" t="str">
        <f ca="1">IF($A252="","",IF(OFFSET(Nafnalisti!$A$3,MATCH('Einst staða'!$A252,Nafnalisti!$W$4:$W$430,0),9)="","",OFFSET(Nafnalisti!$A$3,MATCH('Einst staða'!$A252,Nafnalisti!$W$4:$W$430,0),9)))</f>
        <v/>
      </c>
      <c r="L252" s="6" t="str">
        <f ca="1">IF($A252="","",IF(OFFSET(Nafnalisti!$A$3,MATCH('Einst staða'!$A252,Nafnalisti!$W$4:$W$430,0),10)="","",OFFSET(Nafnalisti!$A$3,MATCH('Einst staða'!$A252,Nafnalisti!$W$4:$W$430,0),10)))</f>
        <v/>
      </c>
    </row>
    <row r="253" spans="1:12" x14ac:dyDescent="0.3">
      <c r="A253" s="4" t="str">
        <f>IF(COUNT($A$4:A252)+1&gt;Nafnalisti!$Z$4,"",A252+1)</f>
        <v/>
      </c>
      <c r="B253" t="str">
        <f ca="1">IF($A253="","",OFFSET(Nafnalisti!$A$3,MATCH('Einst staða'!$A253,Nafnalisti!$W$4:$W$430,0),1))</f>
        <v/>
      </c>
      <c r="C253" s="64" t="str">
        <f ca="1">IF($A253="","",OFFSET(Nafnalisti!$A$3,MATCH('Einst staða'!$A253,Nafnalisti!$W$4:$W$430,0),0))</f>
        <v/>
      </c>
      <c r="D253" s="5" t="str">
        <f ca="1">IF($A253="","",OFFSET(Nafnalisti!$A$3,MATCH('Einst staða'!$A253,Nafnalisti!$W$4:$W$430,0),2))</f>
        <v/>
      </c>
      <c r="E253" s="6" t="str">
        <f ca="1">IF($A253="","",IF(OFFSET(Nafnalisti!$A$3,MATCH('Einst staða'!$A253,Nafnalisti!$W$4:$W$430,0),3)="","",OFFSET(Nafnalisti!$A$3,MATCH('Einst staða'!$A253,Nafnalisti!$W$4:$W$430,0),3)))</f>
        <v/>
      </c>
      <c r="F253" s="6" t="str">
        <f ca="1">IF($A253="","",IF(OFFSET(Nafnalisti!$A$3,MATCH('Einst staða'!$A253,Nafnalisti!$W$4:$W$430,0),4)="","",OFFSET(Nafnalisti!$A$3,MATCH('Einst staða'!$A253,Nafnalisti!$W$4:$W$430,0),4)))</f>
        <v/>
      </c>
      <c r="G253" s="6" t="str">
        <f ca="1">IF($A253="","",IF(OFFSET(Nafnalisti!$A$3,MATCH('Einst staða'!$A253,Nafnalisti!$W$4:$W$430,0),5)="","",OFFSET(Nafnalisti!$A$3,MATCH('Einst staða'!$A253,Nafnalisti!$W$4:$W$430,0),5)))</f>
        <v/>
      </c>
      <c r="H253" s="6" t="str">
        <f ca="1">IF($A253="","",IF(OFFSET(Nafnalisti!$A$3,MATCH('Einst staða'!$A253,Nafnalisti!$W$4:$W$430,0),6)="","",OFFSET(Nafnalisti!$A$3,MATCH('Einst staða'!$A253,Nafnalisti!$W$4:$W$430,0),6)))</f>
        <v/>
      </c>
      <c r="I253" s="6" t="str">
        <f ca="1">IF($A253="","",IF(OFFSET(Nafnalisti!$A$3,MATCH('Einst staða'!$A253,Nafnalisti!$W$4:$W$430,0),7)="","",OFFSET(Nafnalisti!$A$3,MATCH('Einst staða'!$A253,Nafnalisti!$W$4:$W$430,0),7)))</f>
        <v/>
      </c>
      <c r="J253" s="6" t="str">
        <f ca="1">IF($A253="","",IF(OFFSET(Nafnalisti!$A$3,MATCH('Einst staða'!$A253,Nafnalisti!$W$4:$W$430,0),8)="","",OFFSET(Nafnalisti!$A$3,MATCH('Einst staða'!$A253,Nafnalisti!$W$4:$W$430,0),8)))</f>
        <v/>
      </c>
      <c r="K253" s="6" t="str">
        <f ca="1">IF($A253="","",IF(OFFSET(Nafnalisti!$A$3,MATCH('Einst staða'!$A253,Nafnalisti!$W$4:$W$430,0),9)="","",OFFSET(Nafnalisti!$A$3,MATCH('Einst staða'!$A253,Nafnalisti!$W$4:$W$430,0),9)))</f>
        <v/>
      </c>
      <c r="L253" s="6" t="str">
        <f ca="1">IF($A253="","",IF(OFFSET(Nafnalisti!$A$3,MATCH('Einst staða'!$A253,Nafnalisti!$W$4:$W$430,0),10)="","",OFFSET(Nafnalisti!$A$3,MATCH('Einst staða'!$A253,Nafnalisti!$W$4:$W$430,0),10)))</f>
        <v/>
      </c>
    </row>
    <row r="254" spans="1:12" x14ac:dyDescent="0.3">
      <c r="A254" s="4" t="str">
        <f>IF(COUNT($A$4:A253)+1&gt;Nafnalisti!$Z$4,"",A253+1)</f>
        <v/>
      </c>
      <c r="B254" t="str">
        <f ca="1">IF($A254="","",OFFSET(Nafnalisti!$A$3,MATCH('Einst staða'!$A254,Nafnalisti!$W$4:$W$430,0),1))</f>
        <v/>
      </c>
      <c r="C254" s="64" t="str">
        <f ca="1">IF($A254="","",OFFSET(Nafnalisti!$A$3,MATCH('Einst staða'!$A254,Nafnalisti!$W$4:$W$430,0),0))</f>
        <v/>
      </c>
      <c r="D254" s="5" t="str">
        <f ca="1">IF($A254="","",OFFSET(Nafnalisti!$A$3,MATCH('Einst staða'!$A254,Nafnalisti!$W$4:$W$430,0),2))</f>
        <v/>
      </c>
      <c r="E254" s="6" t="str">
        <f ca="1">IF($A254="","",IF(OFFSET(Nafnalisti!$A$3,MATCH('Einst staða'!$A254,Nafnalisti!$W$4:$W$430,0),3)="","",OFFSET(Nafnalisti!$A$3,MATCH('Einst staða'!$A254,Nafnalisti!$W$4:$W$430,0),3)))</f>
        <v/>
      </c>
      <c r="F254" s="6" t="str">
        <f ca="1">IF($A254="","",IF(OFFSET(Nafnalisti!$A$3,MATCH('Einst staða'!$A254,Nafnalisti!$W$4:$W$430,0),4)="","",OFFSET(Nafnalisti!$A$3,MATCH('Einst staða'!$A254,Nafnalisti!$W$4:$W$430,0),4)))</f>
        <v/>
      </c>
      <c r="G254" s="6" t="str">
        <f ca="1">IF($A254="","",IF(OFFSET(Nafnalisti!$A$3,MATCH('Einst staða'!$A254,Nafnalisti!$W$4:$W$430,0),5)="","",OFFSET(Nafnalisti!$A$3,MATCH('Einst staða'!$A254,Nafnalisti!$W$4:$W$430,0),5)))</f>
        <v/>
      </c>
      <c r="H254" s="6" t="str">
        <f ca="1">IF($A254="","",IF(OFFSET(Nafnalisti!$A$3,MATCH('Einst staða'!$A254,Nafnalisti!$W$4:$W$430,0),6)="","",OFFSET(Nafnalisti!$A$3,MATCH('Einst staða'!$A254,Nafnalisti!$W$4:$W$430,0),6)))</f>
        <v/>
      </c>
      <c r="I254" s="6" t="str">
        <f ca="1">IF($A254="","",IF(OFFSET(Nafnalisti!$A$3,MATCH('Einst staða'!$A254,Nafnalisti!$W$4:$W$430,0),7)="","",OFFSET(Nafnalisti!$A$3,MATCH('Einst staða'!$A254,Nafnalisti!$W$4:$W$430,0),7)))</f>
        <v/>
      </c>
      <c r="J254" s="6" t="str">
        <f ca="1">IF($A254="","",IF(OFFSET(Nafnalisti!$A$3,MATCH('Einst staða'!$A254,Nafnalisti!$W$4:$W$430,0),8)="","",OFFSET(Nafnalisti!$A$3,MATCH('Einst staða'!$A254,Nafnalisti!$W$4:$W$430,0),8)))</f>
        <v/>
      </c>
      <c r="K254" s="6" t="str">
        <f ca="1">IF($A254="","",IF(OFFSET(Nafnalisti!$A$3,MATCH('Einst staða'!$A254,Nafnalisti!$W$4:$W$430,0),9)="","",OFFSET(Nafnalisti!$A$3,MATCH('Einst staða'!$A254,Nafnalisti!$W$4:$W$430,0),9)))</f>
        <v/>
      </c>
      <c r="L254" s="6" t="str">
        <f ca="1">IF($A254="","",IF(OFFSET(Nafnalisti!$A$3,MATCH('Einst staða'!$A254,Nafnalisti!$W$4:$W$430,0),10)="","",OFFSET(Nafnalisti!$A$3,MATCH('Einst staða'!$A254,Nafnalisti!$W$4:$W$430,0),10)))</f>
        <v/>
      </c>
    </row>
    <row r="255" spans="1:12" x14ac:dyDescent="0.3">
      <c r="A255" s="4" t="str">
        <f>IF(COUNT($A$4:A254)+1&gt;Nafnalisti!$Z$4,"",A254+1)</f>
        <v/>
      </c>
      <c r="B255" t="str">
        <f ca="1">IF($A255="","",OFFSET(Nafnalisti!$A$3,MATCH('Einst staða'!$A255,Nafnalisti!$W$4:$W$430,0),1))</f>
        <v/>
      </c>
      <c r="C255" s="64" t="str">
        <f ca="1">IF($A255="","",OFFSET(Nafnalisti!$A$3,MATCH('Einst staða'!$A255,Nafnalisti!$W$4:$W$430,0),0))</f>
        <v/>
      </c>
      <c r="D255" s="5" t="str">
        <f ca="1">IF($A255="","",OFFSET(Nafnalisti!$A$3,MATCH('Einst staða'!$A255,Nafnalisti!$W$4:$W$430,0),2))</f>
        <v/>
      </c>
      <c r="E255" s="6" t="str">
        <f ca="1">IF($A255="","",IF(OFFSET(Nafnalisti!$A$3,MATCH('Einst staða'!$A255,Nafnalisti!$W$4:$W$430,0),3)="","",OFFSET(Nafnalisti!$A$3,MATCH('Einst staða'!$A255,Nafnalisti!$W$4:$W$430,0),3)))</f>
        <v/>
      </c>
      <c r="F255" s="6" t="str">
        <f ca="1">IF($A255="","",IF(OFFSET(Nafnalisti!$A$3,MATCH('Einst staða'!$A255,Nafnalisti!$W$4:$W$430,0),4)="","",OFFSET(Nafnalisti!$A$3,MATCH('Einst staða'!$A255,Nafnalisti!$W$4:$W$430,0),4)))</f>
        <v/>
      </c>
      <c r="G255" s="6" t="str">
        <f ca="1">IF($A255="","",IF(OFFSET(Nafnalisti!$A$3,MATCH('Einst staða'!$A255,Nafnalisti!$W$4:$W$430,0),5)="","",OFFSET(Nafnalisti!$A$3,MATCH('Einst staða'!$A255,Nafnalisti!$W$4:$W$430,0),5)))</f>
        <v/>
      </c>
      <c r="H255" s="6" t="str">
        <f ca="1">IF($A255="","",IF(OFFSET(Nafnalisti!$A$3,MATCH('Einst staða'!$A255,Nafnalisti!$W$4:$W$430,0),6)="","",OFFSET(Nafnalisti!$A$3,MATCH('Einst staða'!$A255,Nafnalisti!$W$4:$W$430,0),6)))</f>
        <v/>
      </c>
      <c r="I255" s="6" t="str">
        <f ca="1">IF($A255="","",IF(OFFSET(Nafnalisti!$A$3,MATCH('Einst staða'!$A255,Nafnalisti!$W$4:$W$430,0),7)="","",OFFSET(Nafnalisti!$A$3,MATCH('Einst staða'!$A255,Nafnalisti!$W$4:$W$430,0),7)))</f>
        <v/>
      </c>
      <c r="J255" s="6" t="str">
        <f ca="1">IF($A255="","",IF(OFFSET(Nafnalisti!$A$3,MATCH('Einst staða'!$A255,Nafnalisti!$W$4:$W$430,0),8)="","",OFFSET(Nafnalisti!$A$3,MATCH('Einst staða'!$A255,Nafnalisti!$W$4:$W$430,0),8)))</f>
        <v/>
      </c>
      <c r="K255" s="6" t="str">
        <f ca="1">IF($A255="","",IF(OFFSET(Nafnalisti!$A$3,MATCH('Einst staða'!$A255,Nafnalisti!$W$4:$W$430,0),9)="","",OFFSET(Nafnalisti!$A$3,MATCH('Einst staða'!$A255,Nafnalisti!$W$4:$W$430,0),9)))</f>
        <v/>
      </c>
      <c r="L255" s="6" t="str">
        <f ca="1">IF($A255="","",IF(OFFSET(Nafnalisti!$A$3,MATCH('Einst staða'!$A255,Nafnalisti!$W$4:$W$430,0),10)="","",OFFSET(Nafnalisti!$A$3,MATCH('Einst staða'!$A255,Nafnalisti!$W$4:$W$430,0),10)))</f>
        <v/>
      </c>
    </row>
    <row r="256" spans="1:12" x14ac:dyDescent="0.3">
      <c r="A256" s="4" t="str">
        <f>IF(COUNT($A$4:A255)+1&gt;Nafnalisti!$Z$4,"",A255+1)</f>
        <v/>
      </c>
      <c r="B256" t="str">
        <f ca="1">IF($A256="","",OFFSET(Nafnalisti!$A$3,MATCH('Einst staða'!$A256,Nafnalisti!$W$4:$W$430,0),1))</f>
        <v/>
      </c>
      <c r="C256" s="64" t="str">
        <f ca="1">IF($A256="","",OFFSET(Nafnalisti!$A$3,MATCH('Einst staða'!$A256,Nafnalisti!$W$4:$W$430,0),0))</f>
        <v/>
      </c>
      <c r="D256" s="5" t="str">
        <f ca="1">IF($A256="","",OFFSET(Nafnalisti!$A$3,MATCH('Einst staða'!$A256,Nafnalisti!$W$4:$W$430,0),2))</f>
        <v/>
      </c>
      <c r="E256" s="6" t="str">
        <f ca="1">IF($A256="","",IF(OFFSET(Nafnalisti!$A$3,MATCH('Einst staða'!$A256,Nafnalisti!$W$4:$W$430,0),3)="","",OFFSET(Nafnalisti!$A$3,MATCH('Einst staða'!$A256,Nafnalisti!$W$4:$W$430,0),3)))</f>
        <v/>
      </c>
      <c r="F256" s="6" t="str">
        <f ca="1">IF($A256="","",IF(OFFSET(Nafnalisti!$A$3,MATCH('Einst staða'!$A256,Nafnalisti!$W$4:$W$430,0),4)="","",OFFSET(Nafnalisti!$A$3,MATCH('Einst staða'!$A256,Nafnalisti!$W$4:$W$430,0),4)))</f>
        <v/>
      </c>
      <c r="G256" s="6" t="str">
        <f ca="1">IF($A256="","",IF(OFFSET(Nafnalisti!$A$3,MATCH('Einst staða'!$A256,Nafnalisti!$W$4:$W$430,0),5)="","",OFFSET(Nafnalisti!$A$3,MATCH('Einst staða'!$A256,Nafnalisti!$W$4:$W$430,0),5)))</f>
        <v/>
      </c>
      <c r="H256" s="6" t="str">
        <f ca="1">IF($A256="","",IF(OFFSET(Nafnalisti!$A$3,MATCH('Einst staða'!$A256,Nafnalisti!$W$4:$W$430,0),6)="","",OFFSET(Nafnalisti!$A$3,MATCH('Einst staða'!$A256,Nafnalisti!$W$4:$W$430,0),6)))</f>
        <v/>
      </c>
      <c r="I256" s="6" t="str">
        <f ca="1">IF($A256="","",IF(OFFSET(Nafnalisti!$A$3,MATCH('Einst staða'!$A256,Nafnalisti!$W$4:$W$430,0),7)="","",OFFSET(Nafnalisti!$A$3,MATCH('Einst staða'!$A256,Nafnalisti!$W$4:$W$430,0),7)))</f>
        <v/>
      </c>
      <c r="J256" s="6" t="str">
        <f ca="1">IF($A256="","",IF(OFFSET(Nafnalisti!$A$3,MATCH('Einst staða'!$A256,Nafnalisti!$W$4:$W$430,0),8)="","",OFFSET(Nafnalisti!$A$3,MATCH('Einst staða'!$A256,Nafnalisti!$W$4:$W$430,0),8)))</f>
        <v/>
      </c>
      <c r="K256" s="6" t="str">
        <f ca="1">IF($A256="","",IF(OFFSET(Nafnalisti!$A$3,MATCH('Einst staða'!$A256,Nafnalisti!$W$4:$W$430,0),9)="","",OFFSET(Nafnalisti!$A$3,MATCH('Einst staða'!$A256,Nafnalisti!$W$4:$W$430,0),9)))</f>
        <v/>
      </c>
      <c r="L256" s="6" t="str">
        <f ca="1">IF($A256="","",IF(OFFSET(Nafnalisti!$A$3,MATCH('Einst staða'!$A256,Nafnalisti!$W$4:$W$430,0),10)="","",OFFSET(Nafnalisti!$A$3,MATCH('Einst staða'!$A256,Nafnalisti!$W$4:$W$430,0),10)))</f>
        <v/>
      </c>
    </row>
    <row r="257" spans="1:12" x14ac:dyDescent="0.3">
      <c r="A257" s="4" t="str">
        <f>IF(COUNT($A$4:A256)+1&gt;Nafnalisti!$Z$4,"",A256+1)</f>
        <v/>
      </c>
      <c r="B257" t="str">
        <f ca="1">IF($A257="","",OFFSET(Nafnalisti!$A$3,MATCH('Einst staða'!$A257,Nafnalisti!$W$4:$W$430,0),1))</f>
        <v/>
      </c>
      <c r="C257" s="64" t="str">
        <f ca="1">IF($A257="","",OFFSET(Nafnalisti!$A$3,MATCH('Einst staða'!$A257,Nafnalisti!$W$4:$W$430,0),0))</f>
        <v/>
      </c>
      <c r="D257" s="5" t="str">
        <f ca="1">IF($A257="","",OFFSET(Nafnalisti!$A$3,MATCH('Einst staða'!$A257,Nafnalisti!$W$4:$W$430,0),2))</f>
        <v/>
      </c>
      <c r="E257" s="6" t="str">
        <f ca="1">IF($A257="","",IF(OFFSET(Nafnalisti!$A$3,MATCH('Einst staða'!$A257,Nafnalisti!$W$4:$W$430,0),3)="","",OFFSET(Nafnalisti!$A$3,MATCH('Einst staða'!$A257,Nafnalisti!$W$4:$W$430,0),3)))</f>
        <v/>
      </c>
      <c r="F257" s="6" t="str">
        <f ca="1">IF($A257="","",IF(OFFSET(Nafnalisti!$A$3,MATCH('Einst staða'!$A257,Nafnalisti!$W$4:$W$430,0),4)="","",OFFSET(Nafnalisti!$A$3,MATCH('Einst staða'!$A257,Nafnalisti!$W$4:$W$430,0),4)))</f>
        <v/>
      </c>
      <c r="G257" s="6" t="str">
        <f ca="1">IF($A257="","",IF(OFFSET(Nafnalisti!$A$3,MATCH('Einst staða'!$A257,Nafnalisti!$W$4:$W$430,0),5)="","",OFFSET(Nafnalisti!$A$3,MATCH('Einst staða'!$A257,Nafnalisti!$W$4:$W$430,0),5)))</f>
        <v/>
      </c>
      <c r="H257" s="6" t="str">
        <f ca="1">IF($A257="","",IF(OFFSET(Nafnalisti!$A$3,MATCH('Einst staða'!$A257,Nafnalisti!$W$4:$W$430,0),6)="","",OFFSET(Nafnalisti!$A$3,MATCH('Einst staða'!$A257,Nafnalisti!$W$4:$W$430,0),6)))</f>
        <v/>
      </c>
      <c r="I257" s="6" t="str">
        <f ca="1">IF($A257="","",IF(OFFSET(Nafnalisti!$A$3,MATCH('Einst staða'!$A257,Nafnalisti!$W$4:$W$430,0),7)="","",OFFSET(Nafnalisti!$A$3,MATCH('Einst staða'!$A257,Nafnalisti!$W$4:$W$430,0),7)))</f>
        <v/>
      </c>
      <c r="J257" s="6" t="str">
        <f ca="1">IF($A257="","",IF(OFFSET(Nafnalisti!$A$3,MATCH('Einst staða'!$A257,Nafnalisti!$W$4:$W$430,0),8)="","",OFFSET(Nafnalisti!$A$3,MATCH('Einst staða'!$A257,Nafnalisti!$W$4:$W$430,0),8)))</f>
        <v/>
      </c>
      <c r="K257" s="6" t="str">
        <f ca="1">IF($A257="","",IF(OFFSET(Nafnalisti!$A$3,MATCH('Einst staða'!$A257,Nafnalisti!$W$4:$W$430,0),9)="","",OFFSET(Nafnalisti!$A$3,MATCH('Einst staða'!$A257,Nafnalisti!$W$4:$W$430,0),9)))</f>
        <v/>
      </c>
      <c r="L257" s="6" t="str">
        <f ca="1">IF($A257="","",IF(OFFSET(Nafnalisti!$A$3,MATCH('Einst staða'!$A257,Nafnalisti!$W$4:$W$430,0),10)="","",OFFSET(Nafnalisti!$A$3,MATCH('Einst staða'!$A257,Nafnalisti!$W$4:$W$430,0),10)))</f>
        <v/>
      </c>
    </row>
    <row r="258" spans="1:12" x14ac:dyDescent="0.3">
      <c r="A258" s="4" t="str">
        <f>IF(COUNT($A$4:A257)+1&gt;Nafnalisti!$Z$4,"",A257+1)</f>
        <v/>
      </c>
      <c r="B258" t="str">
        <f ca="1">IF($A258="","",OFFSET(Nafnalisti!$A$3,MATCH('Einst staða'!$A258,Nafnalisti!$W$4:$W$430,0),1))</f>
        <v/>
      </c>
      <c r="C258" s="64" t="str">
        <f ca="1">IF($A258="","",OFFSET(Nafnalisti!$A$3,MATCH('Einst staða'!$A258,Nafnalisti!$W$4:$W$430,0),0))</f>
        <v/>
      </c>
      <c r="D258" s="5" t="str">
        <f ca="1">IF($A258="","",OFFSET(Nafnalisti!$A$3,MATCH('Einst staða'!$A258,Nafnalisti!$W$4:$W$430,0),2))</f>
        <v/>
      </c>
      <c r="E258" s="6" t="str">
        <f ca="1">IF($A258="","",IF(OFFSET(Nafnalisti!$A$3,MATCH('Einst staða'!$A258,Nafnalisti!$W$4:$W$430,0),3)="","",OFFSET(Nafnalisti!$A$3,MATCH('Einst staða'!$A258,Nafnalisti!$W$4:$W$430,0),3)))</f>
        <v/>
      </c>
      <c r="F258" s="6" t="str">
        <f ca="1">IF($A258="","",IF(OFFSET(Nafnalisti!$A$3,MATCH('Einst staða'!$A258,Nafnalisti!$W$4:$W$430,0),4)="","",OFFSET(Nafnalisti!$A$3,MATCH('Einst staða'!$A258,Nafnalisti!$W$4:$W$430,0),4)))</f>
        <v/>
      </c>
      <c r="G258" s="6" t="str">
        <f ca="1">IF($A258="","",IF(OFFSET(Nafnalisti!$A$3,MATCH('Einst staða'!$A258,Nafnalisti!$W$4:$W$430,0),5)="","",OFFSET(Nafnalisti!$A$3,MATCH('Einst staða'!$A258,Nafnalisti!$W$4:$W$430,0),5)))</f>
        <v/>
      </c>
      <c r="H258" s="6" t="str">
        <f ca="1">IF($A258="","",IF(OFFSET(Nafnalisti!$A$3,MATCH('Einst staða'!$A258,Nafnalisti!$W$4:$W$430,0),6)="","",OFFSET(Nafnalisti!$A$3,MATCH('Einst staða'!$A258,Nafnalisti!$W$4:$W$430,0),6)))</f>
        <v/>
      </c>
      <c r="I258" s="6" t="str">
        <f ca="1">IF($A258="","",IF(OFFSET(Nafnalisti!$A$3,MATCH('Einst staða'!$A258,Nafnalisti!$W$4:$W$430,0),7)="","",OFFSET(Nafnalisti!$A$3,MATCH('Einst staða'!$A258,Nafnalisti!$W$4:$W$430,0),7)))</f>
        <v/>
      </c>
      <c r="J258" s="6" t="str">
        <f ca="1">IF($A258="","",IF(OFFSET(Nafnalisti!$A$3,MATCH('Einst staða'!$A258,Nafnalisti!$W$4:$W$430,0),8)="","",OFFSET(Nafnalisti!$A$3,MATCH('Einst staða'!$A258,Nafnalisti!$W$4:$W$430,0),8)))</f>
        <v/>
      </c>
      <c r="K258" s="6" t="str">
        <f ca="1">IF($A258="","",IF(OFFSET(Nafnalisti!$A$3,MATCH('Einst staða'!$A258,Nafnalisti!$W$4:$W$430,0),9)="","",OFFSET(Nafnalisti!$A$3,MATCH('Einst staða'!$A258,Nafnalisti!$W$4:$W$430,0),9)))</f>
        <v/>
      </c>
      <c r="L258" s="6" t="str">
        <f ca="1">IF($A258="","",IF(OFFSET(Nafnalisti!$A$3,MATCH('Einst staða'!$A258,Nafnalisti!$W$4:$W$430,0),10)="","",OFFSET(Nafnalisti!$A$3,MATCH('Einst staða'!$A258,Nafnalisti!$W$4:$W$430,0),10)))</f>
        <v/>
      </c>
    </row>
    <row r="259" spans="1:12" x14ac:dyDescent="0.3">
      <c r="A259" s="4" t="str">
        <f>IF(COUNT($A$4:A258)+1&gt;Nafnalisti!$Z$4,"",A258+1)</f>
        <v/>
      </c>
      <c r="B259" t="str">
        <f ca="1">IF($A259="","",OFFSET(Nafnalisti!$A$3,MATCH('Einst staða'!$A259,Nafnalisti!$W$4:$W$430,0),1))</f>
        <v/>
      </c>
      <c r="C259" s="64" t="str">
        <f ca="1">IF($A259="","",OFFSET(Nafnalisti!$A$3,MATCH('Einst staða'!$A259,Nafnalisti!$W$4:$W$430,0),0))</f>
        <v/>
      </c>
      <c r="D259" s="5" t="str">
        <f ca="1">IF($A259="","",OFFSET(Nafnalisti!$A$3,MATCH('Einst staða'!$A259,Nafnalisti!$W$4:$W$430,0),2))</f>
        <v/>
      </c>
      <c r="E259" s="6" t="str">
        <f ca="1">IF($A259="","",IF(OFFSET(Nafnalisti!$A$3,MATCH('Einst staða'!$A259,Nafnalisti!$W$4:$W$430,0),3)="","",OFFSET(Nafnalisti!$A$3,MATCH('Einst staða'!$A259,Nafnalisti!$W$4:$W$430,0),3)))</f>
        <v/>
      </c>
      <c r="F259" s="6" t="str">
        <f ca="1">IF($A259="","",IF(OFFSET(Nafnalisti!$A$3,MATCH('Einst staða'!$A259,Nafnalisti!$W$4:$W$430,0),4)="","",OFFSET(Nafnalisti!$A$3,MATCH('Einst staða'!$A259,Nafnalisti!$W$4:$W$430,0),4)))</f>
        <v/>
      </c>
      <c r="G259" s="6" t="str">
        <f ca="1">IF($A259="","",IF(OFFSET(Nafnalisti!$A$3,MATCH('Einst staða'!$A259,Nafnalisti!$W$4:$W$430,0),5)="","",OFFSET(Nafnalisti!$A$3,MATCH('Einst staða'!$A259,Nafnalisti!$W$4:$W$430,0),5)))</f>
        <v/>
      </c>
      <c r="H259" s="6" t="str">
        <f ca="1">IF($A259="","",IF(OFFSET(Nafnalisti!$A$3,MATCH('Einst staða'!$A259,Nafnalisti!$W$4:$W$430,0),6)="","",OFFSET(Nafnalisti!$A$3,MATCH('Einst staða'!$A259,Nafnalisti!$W$4:$W$430,0),6)))</f>
        <v/>
      </c>
      <c r="I259" s="6" t="str">
        <f ca="1">IF($A259="","",IF(OFFSET(Nafnalisti!$A$3,MATCH('Einst staða'!$A259,Nafnalisti!$W$4:$W$430,0),7)="","",OFFSET(Nafnalisti!$A$3,MATCH('Einst staða'!$A259,Nafnalisti!$W$4:$W$430,0),7)))</f>
        <v/>
      </c>
      <c r="J259" s="6" t="str">
        <f ca="1">IF($A259="","",IF(OFFSET(Nafnalisti!$A$3,MATCH('Einst staða'!$A259,Nafnalisti!$W$4:$W$430,0),8)="","",OFFSET(Nafnalisti!$A$3,MATCH('Einst staða'!$A259,Nafnalisti!$W$4:$W$430,0),8)))</f>
        <v/>
      </c>
      <c r="K259" s="6" t="str">
        <f ca="1">IF($A259="","",IF(OFFSET(Nafnalisti!$A$3,MATCH('Einst staða'!$A259,Nafnalisti!$W$4:$W$430,0),9)="","",OFFSET(Nafnalisti!$A$3,MATCH('Einst staða'!$A259,Nafnalisti!$W$4:$W$430,0),9)))</f>
        <v/>
      </c>
      <c r="L259" s="6" t="str">
        <f ca="1">IF($A259="","",IF(OFFSET(Nafnalisti!$A$3,MATCH('Einst staða'!$A259,Nafnalisti!$W$4:$W$430,0),10)="","",OFFSET(Nafnalisti!$A$3,MATCH('Einst staða'!$A259,Nafnalisti!$W$4:$W$430,0),10)))</f>
        <v/>
      </c>
    </row>
    <row r="260" spans="1:12" x14ac:dyDescent="0.3">
      <c r="A260" s="4" t="str">
        <f>IF(COUNT($A$4:A259)+1&gt;Nafnalisti!$Z$4,"",A259+1)</f>
        <v/>
      </c>
      <c r="B260" t="str">
        <f ca="1">IF($A260="","",OFFSET(Nafnalisti!$A$3,MATCH('Einst staða'!$A260,Nafnalisti!$W$4:$W$430,0),1))</f>
        <v/>
      </c>
      <c r="C260" s="64" t="str">
        <f ca="1">IF($A260="","",OFFSET(Nafnalisti!$A$3,MATCH('Einst staða'!$A260,Nafnalisti!$W$4:$W$430,0),0))</f>
        <v/>
      </c>
      <c r="D260" s="5" t="str">
        <f ca="1">IF($A260="","",OFFSET(Nafnalisti!$A$3,MATCH('Einst staða'!$A260,Nafnalisti!$W$4:$W$430,0),2))</f>
        <v/>
      </c>
      <c r="E260" s="6" t="str">
        <f ca="1">IF($A260="","",IF(OFFSET(Nafnalisti!$A$3,MATCH('Einst staða'!$A260,Nafnalisti!$W$4:$W$430,0),3)="","",OFFSET(Nafnalisti!$A$3,MATCH('Einst staða'!$A260,Nafnalisti!$W$4:$W$430,0),3)))</f>
        <v/>
      </c>
      <c r="F260" s="6" t="str">
        <f ca="1">IF($A260="","",IF(OFFSET(Nafnalisti!$A$3,MATCH('Einst staða'!$A260,Nafnalisti!$W$4:$W$430,0),4)="","",OFFSET(Nafnalisti!$A$3,MATCH('Einst staða'!$A260,Nafnalisti!$W$4:$W$430,0),4)))</f>
        <v/>
      </c>
      <c r="G260" s="6" t="str">
        <f ca="1">IF($A260="","",IF(OFFSET(Nafnalisti!$A$3,MATCH('Einst staða'!$A260,Nafnalisti!$W$4:$W$430,0),5)="","",OFFSET(Nafnalisti!$A$3,MATCH('Einst staða'!$A260,Nafnalisti!$W$4:$W$430,0),5)))</f>
        <v/>
      </c>
      <c r="H260" s="6" t="str">
        <f ca="1">IF($A260="","",IF(OFFSET(Nafnalisti!$A$3,MATCH('Einst staða'!$A260,Nafnalisti!$W$4:$W$430,0),6)="","",OFFSET(Nafnalisti!$A$3,MATCH('Einst staða'!$A260,Nafnalisti!$W$4:$W$430,0),6)))</f>
        <v/>
      </c>
      <c r="I260" s="6" t="str">
        <f ca="1">IF($A260="","",IF(OFFSET(Nafnalisti!$A$3,MATCH('Einst staða'!$A260,Nafnalisti!$W$4:$W$430,0),7)="","",OFFSET(Nafnalisti!$A$3,MATCH('Einst staða'!$A260,Nafnalisti!$W$4:$W$430,0),7)))</f>
        <v/>
      </c>
      <c r="J260" s="6" t="str">
        <f ca="1">IF($A260="","",IF(OFFSET(Nafnalisti!$A$3,MATCH('Einst staða'!$A260,Nafnalisti!$W$4:$W$430,0),8)="","",OFFSET(Nafnalisti!$A$3,MATCH('Einst staða'!$A260,Nafnalisti!$W$4:$W$430,0),8)))</f>
        <v/>
      </c>
      <c r="K260" s="6" t="str">
        <f ca="1">IF($A260="","",IF(OFFSET(Nafnalisti!$A$3,MATCH('Einst staða'!$A260,Nafnalisti!$W$4:$W$430,0),9)="","",OFFSET(Nafnalisti!$A$3,MATCH('Einst staða'!$A260,Nafnalisti!$W$4:$W$430,0),9)))</f>
        <v/>
      </c>
      <c r="L260" s="6" t="str">
        <f ca="1">IF($A260="","",IF(OFFSET(Nafnalisti!$A$3,MATCH('Einst staða'!$A260,Nafnalisti!$W$4:$W$430,0),10)="","",OFFSET(Nafnalisti!$A$3,MATCH('Einst staða'!$A260,Nafnalisti!$W$4:$W$430,0),10)))</f>
        <v/>
      </c>
    </row>
    <row r="261" spans="1:12" x14ac:dyDescent="0.3">
      <c r="A261" s="4" t="str">
        <f>IF(COUNT($A$4:A260)+1&gt;Nafnalisti!$Z$4,"",A260+1)</f>
        <v/>
      </c>
      <c r="B261" t="str">
        <f ca="1">IF($A261="","",OFFSET(Nafnalisti!$A$3,MATCH('Einst staða'!$A261,Nafnalisti!$W$4:$W$430,0),1))</f>
        <v/>
      </c>
      <c r="C261" s="64" t="str">
        <f ca="1">IF($A261="","",OFFSET(Nafnalisti!$A$3,MATCH('Einst staða'!$A261,Nafnalisti!$W$4:$W$430,0),0))</f>
        <v/>
      </c>
      <c r="D261" s="5" t="str">
        <f ca="1">IF($A261="","",OFFSET(Nafnalisti!$A$3,MATCH('Einst staða'!$A261,Nafnalisti!$W$4:$W$430,0),2))</f>
        <v/>
      </c>
      <c r="E261" s="6" t="str">
        <f ca="1">IF($A261="","",IF(OFFSET(Nafnalisti!$A$3,MATCH('Einst staða'!$A261,Nafnalisti!$W$4:$W$430,0),3)="","",OFFSET(Nafnalisti!$A$3,MATCH('Einst staða'!$A261,Nafnalisti!$W$4:$W$430,0),3)))</f>
        <v/>
      </c>
      <c r="F261" s="6" t="str">
        <f ca="1">IF($A261="","",IF(OFFSET(Nafnalisti!$A$3,MATCH('Einst staða'!$A261,Nafnalisti!$W$4:$W$430,0),4)="","",OFFSET(Nafnalisti!$A$3,MATCH('Einst staða'!$A261,Nafnalisti!$W$4:$W$430,0),4)))</f>
        <v/>
      </c>
      <c r="G261" s="6" t="str">
        <f ca="1">IF($A261="","",IF(OFFSET(Nafnalisti!$A$3,MATCH('Einst staða'!$A261,Nafnalisti!$W$4:$W$430,0),5)="","",OFFSET(Nafnalisti!$A$3,MATCH('Einst staða'!$A261,Nafnalisti!$W$4:$W$430,0),5)))</f>
        <v/>
      </c>
      <c r="H261" s="6" t="str">
        <f ca="1">IF($A261="","",IF(OFFSET(Nafnalisti!$A$3,MATCH('Einst staða'!$A261,Nafnalisti!$W$4:$W$430,0),6)="","",OFFSET(Nafnalisti!$A$3,MATCH('Einst staða'!$A261,Nafnalisti!$W$4:$W$430,0),6)))</f>
        <v/>
      </c>
      <c r="I261" s="6" t="str">
        <f ca="1">IF($A261="","",IF(OFFSET(Nafnalisti!$A$3,MATCH('Einst staða'!$A261,Nafnalisti!$W$4:$W$430,0),7)="","",OFFSET(Nafnalisti!$A$3,MATCH('Einst staða'!$A261,Nafnalisti!$W$4:$W$430,0),7)))</f>
        <v/>
      </c>
      <c r="J261" s="6" t="str">
        <f ca="1">IF($A261="","",IF(OFFSET(Nafnalisti!$A$3,MATCH('Einst staða'!$A261,Nafnalisti!$W$4:$W$430,0),8)="","",OFFSET(Nafnalisti!$A$3,MATCH('Einst staða'!$A261,Nafnalisti!$W$4:$W$430,0),8)))</f>
        <v/>
      </c>
      <c r="K261" s="6" t="str">
        <f ca="1">IF($A261="","",IF(OFFSET(Nafnalisti!$A$3,MATCH('Einst staða'!$A261,Nafnalisti!$W$4:$W$430,0),9)="","",OFFSET(Nafnalisti!$A$3,MATCH('Einst staða'!$A261,Nafnalisti!$W$4:$W$430,0),9)))</f>
        <v/>
      </c>
      <c r="L261" s="6" t="str">
        <f ca="1">IF($A261="","",IF(OFFSET(Nafnalisti!$A$3,MATCH('Einst staða'!$A261,Nafnalisti!$W$4:$W$430,0),10)="","",OFFSET(Nafnalisti!$A$3,MATCH('Einst staða'!$A261,Nafnalisti!$W$4:$W$430,0),10)))</f>
        <v/>
      </c>
    </row>
    <row r="262" spans="1:12" x14ac:dyDescent="0.3">
      <c r="A262" s="4" t="str">
        <f>IF(COUNT($A$4:A261)+1&gt;Nafnalisti!$Z$4,"",A261+1)</f>
        <v/>
      </c>
      <c r="B262" t="str">
        <f ca="1">IF($A262="","",OFFSET(Nafnalisti!$A$3,MATCH('Einst staða'!$A262,Nafnalisti!$W$4:$W$430,0),1))</f>
        <v/>
      </c>
      <c r="C262" s="64" t="str">
        <f ca="1">IF($A262="","",OFFSET(Nafnalisti!$A$3,MATCH('Einst staða'!$A262,Nafnalisti!$W$4:$W$430,0),0))</f>
        <v/>
      </c>
      <c r="D262" s="5" t="str">
        <f ca="1">IF($A262="","",OFFSET(Nafnalisti!$A$3,MATCH('Einst staða'!$A262,Nafnalisti!$W$4:$W$430,0),2))</f>
        <v/>
      </c>
      <c r="E262" s="6" t="str">
        <f ca="1">IF($A262="","",IF(OFFSET(Nafnalisti!$A$3,MATCH('Einst staða'!$A262,Nafnalisti!$W$4:$W$430,0),3)="","",OFFSET(Nafnalisti!$A$3,MATCH('Einst staða'!$A262,Nafnalisti!$W$4:$W$430,0),3)))</f>
        <v/>
      </c>
      <c r="F262" s="6" t="str">
        <f ca="1">IF($A262="","",IF(OFFSET(Nafnalisti!$A$3,MATCH('Einst staða'!$A262,Nafnalisti!$W$4:$W$430,0),4)="","",OFFSET(Nafnalisti!$A$3,MATCH('Einst staða'!$A262,Nafnalisti!$W$4:$W$430,0),4)))</f>
        <v/>
      </c>
      <c r="G262" s="6" t="str">
        <f ca="1">IF($A262="","",IF(OFFSET(Nafnalisti!$A$3,MATCH('Einst staða'!$A262,Nafnalisti!$W$4:$W$430,0),5)="","",OFFSET(Nafnalisti!$A$3,MATCH('Einst staða'!$A262,Nafnalisti!$W$4:$W$430,0),5)))</f>
        <v/>
      </c>
      <c r="H262" s="6" t="str">
        <f ca="1">IF($A262="","",IF(OFFSET(Nafnalisti!$A$3,MATCH('Einst staða'!$A262,Nafnalisti!$W$4:$W$430,0),6)="","",OFFSET(Nafnalisti!$A$3,MATCH('Einst staða'!$A262,Nafnalisti!$W$4:$W$430,0),6)))</f>
        <v/>
      </c>
      <c r="I262" s="6" t="str">
        <f ca="1">IF($A262="","",IF(OFFSET(Nafnalisti!$A$3,MATCH('Einst staða'!$A262,Nafnalisti!$W$4:$W$430,0),7)="","",OFFSET(Nafnalisti!$A$3,MATCH('Einst staða'!$A262,Nafnalisti!$W$4:$W$430,0),7)))</f>
        <v/>
      </c>
      <c r="J262" s="6" t="str">
        <f ca="1">IF($A262="","",IF(OFFSET(Nafnalisti!$A$3,MATCH('Einst staða'!$A262,Nafnalisti!$W$4:$W$430,0),8)="","",OFFSET(Nafnalisti!$A$3,MATCH('Einst staða'!$A262,Nafnalisti!$W$4:$W$430,0),8)))</f>
        <v/>
      </c>
      <c r="K262" s="6" t="str">
        <f ca="1">IF($A262="","",IF(OFFSET(Nafnalisti!$A$3,MATCH('Einst staða'!$A262,Nafnalisti!$W$4:$W$430,0),9)="","",OFFSET(Nafnalisti!$A$3,MATCH('Einst staða'!$A262,Nafnalisti!$W$4:$W$430,0),9)))</f>
        <v/>
      </c>
      <c r="L262" s="6" t="str">
        <f ca="1">IF($A262="","",IF(OFFSET(Nafnalisti!$A$3,MATCH('Einst staða'!$A262,Nafnalisti!$W$4:$W$430,0),10)="","",OFFSET(Nafnalisti!$A$3,MATCH('Einst staða'!$A262,Nafnalisti!$W$4:$W$430,0),10)))</f>
        <v/>
      </c>
    </row>
    <row r="263" spans="1:12" x14ac:dyDescent="0.3">
      <c r="A263" s="4" t="str">
        <f>IF(COUNT($A$4:A262)+1&gt;Nafnalisti!$Z$4,"",A262+1)</f>
        <v/>
      </c>
      <c r="B263" t="str">
        <f ca="1">IF($A263="","",OFFSET(Nafnalisti!$A$3,MATCH('Einst staða'!$A263,Nafnalisti!$W$4:$W$430,0),1))</f>
        <v/>
      </c>
      <c r="C263" s="64" t="str">
        <f ca="1">IF($A263="","",OFFSET(Nafnalisti!$A$3,MATCH('Einst staða'!$A263,Nafnalisti!$W$4:$W$430,0),0))</f>
        <v/>
      </c>
      <c r="D263" s="5" t="str">
        <f ca="1">IF($A263="","",OFFSET(Nafnalisti!$A$3,MATCH('Einst staða'!$A263,Nafnalisti!$W$4:$W$430,0),2))</f>
        <v/>
      </c>
      <c r="E263" s="6" t="str">
        <f ca="1">IF($A263="","",IF(OFFSET(Nafnalisti!$A$3,MATCH('Einst staða'!$A263,Nafnalisti!$W$4:$W$430,0),3)="","",OFFSET(Nafnalisti!$A$3,MATCH('Einst staða'!$A263,Nafnalisti!$W$4:$W$430,0),3)))</f>
        <v/>
      </c>
      <c r="F263" s="6" t="str">
        <f ca="1">IF($A263="","",IF(OFFSET(Nafnalisti!$A$3,MATCH('Einst staða'!$A263,Nafnalisti!$W$4:$W$430,0),4)="","",OFFSET(Nafnalisti!$A$3,MATCH('Einst staða'!$A263,Nafnalisti!$W$4:$W$430,0),4)))</f>
        <v/>
      </c>
      <c r="G263" s="6" t="str">
        <f ca="1">IF($A263="","",IF(OFFSET(Nafnalisti!$A$3,MATCH('Einst staða'!$A263,Nafnalisti!$W$4:$W$430,0),5)="","",OFFSET(Nafnalisti!$A$3,MATCH('Einst staða'!$A263,Nafnalisti!$W$4:$W$430,0),5)))</f>
        <v/>
      </c>
      <c r="H263" s="6" t="str">
        <f ca="1">IF($A263="","",IF(OFFSET(Nafnalisti!$A$3,MATCH('Einst staða'!$A263,Nafnalisti!$W$4:$W$430,0),6)="","",OFFSET(Nafnalisti!$A$3,MATCH('Einst staða'!$A263,Nafnalisti!$W$4:$W$430,0),6)))</f>
        <v/>
      </c>
      <c r="I263" s="6" t="str">
        <f ca="1">IF($A263="","",IF(OFFSET(Nafnalisti!$A$3,MATCH('Einst staða'!$A263,Nafnalisti!$W$4:$W$430,0),7)="","",OFFSET(Nafnalisti!$A$3,MATCH('Einst staða'!$A263,Nafnalisti!$W$4:$W$430,0),7)))</f>
        <v/>
      </c>
      <c r="J263" s="6" t="str">
        <f ca="1">IF($A263="","",IF(OFFSET(Nafnalisti!$A$3,MATCH('Einst staða'!$A263,Nafnalisti!$W$4:$W$430,0),8)="","",OFFSET(Nafnalisti!$A$3,MATCH('Einst staða'!$A263,Nafnalisti!$W$4:$W$430,0),8)))</f>
        <v/>
      </c>
      <c r="K263" s="6" t="str">
        <f ca="1">IF($A263="","",IF(OFFSET(Nafnalisti!$A$3,MATCH('Einst staða'!$A263,Nafnalisti!$W$4:$W$430,0),9)="","",OFFSET(Nafnalisti!$A$3,MATCH('Einst staða'!$A263,Nafnalisti!$W$4:$W$430,0),9)))</f>
        <v/>
      </c>
      <c r="L263" s="6" t="str">
        <f ca="1">IF($A263="","",IF(OFFSET(Nafnalisti!$A$3,MATCH('Einst staða'!$A263,Nafnalisti!$W$4:$W$430,0),10)="","",OFFSET(Nafnalisti!$A$3,MATCH('Einst staða'!$A263,Nafnalisti!$W$4:$W$430,0),10)))</f>
        <v/>
      </c>
    </row>
    <row r="264" spans="1:12" x14ac:dyDescent="0.3">
      <c r="A264" s="4" t="str">
        <f>IF(COUNT($A$4:A263)+1&gt;Nafnalisti!$Z$4,"",A263+1)</f>
        <v/>
      </c>
      <c r="B264" t="str">
        <f ca="1">IF($A264="","",OFFSET(Nafnalisti!$A$3,MATCH('Einst staða'!$A264,Nafnalisti!$W$4:$W$430,0),1))</f>
        <v/>
      </c>
      <c r="C264" s="64" t="str">
        <f ca="1">IF($A264="","",OFFSET(Nafnalisti!$A$3,MATCH('Einst staða'!$A264,Nafnalisti!$W$4:$W$430,0),0))</f>
        <v/>
      </c>
      <c r="D264" s="5" t="str">
        <f ca="1">IF($A264="","",OFFSET(Nafnalisti!$A$3,MATCH('Einst staða'!$A264,Nafnalisti!$W$4:$W$430,0),2))</f>
        <v/>
      </c>
      <c r="E264" s="6" t="str">
        <f ca="1">IF($A264="","",IF(OFFSET(Nafnalisti!$A$3,MATCH('Einst staða'!$A264,Nafnalisti!$W$4:$W$430,0),3)="","",OFFSET(Nafnalisti!$A$3,MATCH('Einst staða'!$A264,Nafnalisti!$W$4:$W$430,0),3)))</f>
        <v/>
      </c>
      <c r="F264" s="6" t="str">
        <f ca="1">IF($A264="","",IF(OFFSET(Nafnalisti!$A$3,MATCH('Einst staða'!$A264,Nafnalisti!$W$4:$W$430,0),4)="","",OFFSET(Nafnalisti!$A$3,MATCH('Einst staða'!$A264,Nafnalisti!$W$4:$W$430,0),4)))</f>
        <v/>
      </c>
      <c r="G264" s="6" t="str">
        <f ca="1">IF($A264="","",IF(OFFSET(Nafnalisti!$A$3,MATCH('Einst staða'!$A264,Nafnalisti!$W$4:$W$430,0),5)="","",OFFSET(Nafnalisti!$A$3,MATCH('Einst staða'!$A264,Nafnalisti!$W$4:$W$430,0),5)))</f>
        <v/>
      </c>
      <c r="H264" s="6" t="str">
        <f ca="1">IF($A264="","",IF(OFFSET(Nafnalisti!$A$3,MATCH('Einst staða'!$A264,Nafnalisti!$W$4:$W$430,0),6)="","",OFFSET(Nafnalisti!$A$3,MATCH('Einst staða'!$A264,Nafnalisti!$W$4:$W$430,0),6)))</f>
        <v/>
      </c>
      <c r="I264" s="6" t="str">
        <f ca="1">IF($A264="","",IF(OFFSET(Nafnalisti!$A$3,MATCH('Einst staða'!$A264,Nafnalisti!$W$4:$W$430,0),7)="","",OFFSET(Nafnalisti!$A$3,MATCH('Einst staða'!$A264,Nafnalisti!$W$4:$W$430,0),7)))</f>
        <v/>
      </c>
      <c r="J264" s="6" t="str">
        <f ca="1">IF($A264="","",IF(OFFSET(Nafnalisti!$A$3,MATCH('Einst staða'!$A264,Nafnalisti!$W$4:$W$430,0),8)="","",OFFSET(Nafnalisti!$A$3,MATCH('Einst staða'!$A264,Nafnalisti!$W$4:$W$430,0),8)))</f>
        <v/>
      </c>
      <c r="K264" s="6" t="str">
        <f ca="1">IF($A264="","",IF(OFFSET(Nafnalisti!$A$3,MATCH('Einst staða'!$A264,Nafnalisti!$W$4:$W$430,0),9)="","",OFFSET(Nafnalisti!$A$3,MATCH('Einst staða'!$A264,Nafnalisti!$W$4:$W$430,0),9)))</f>
        <v/>
      </c>
      <c r="L264" s="6" t="str">
        <f ca="1">IF($A264="","",IF(OFFSET(Nafnalisti!$A$3,MATCH('Einst staða'!$A264,Nafnalisti!$W$4:$W$430,0),10)="","",OFFSET(Nafnalisti!$A$3,MATCH('Einst staða'!$A264,Nafnalisti!$W$4:$W$430,0),10)))</f>
        <v/>
      </c>
    </row>
    <row r="265" spans="1:12" x14ac:dyDescent="0.3">
      <c r="A265" s="4" t="str">
        <f>IF(COUNT($A$4:A264)+1&gt;Nafnalisti!$Z$4,"",A264+1)</f>
        <v/>
      </c>
      <c r="B265" t="str">
        <f ca="1">IF($A265="","",OFFSET(Nafnalisti!$A$3,MATCH('Einst staða'!$A265,Nafnalisti!$W$4:$W$430,0),1))</f>
        <v/>
      </c>
      <c r="C265" s="64" t="str">
        <f ca="1">IF($A265="","",OFFSET(Nafnalisti!$A$3,MATCH('Einst staða'!$A265,Nafnalisti!$W$4:$W$430,0),0))</f>
        <v/>
      </c>
      <c r="D265" s="5" t="str">
        <f ca="1">IF($A265="","",OFFSET(Nafnalisti!$A$3,MATCH('Einst staða'!$A265,Nafnalisti!$W$4:$W$430,0),2))</f>
        <v/>
      </c>
      <c r="E265" s="6" t="str">
        <f ca="1">IF($A265="","",IF(OFFSET(Nafnalisti!$A$3,MATCH('Einst staða'!$A265,Nafnalisti!$W$4:$W$430,0),3)="","",OFFSET(Nafnalisti!$A$3,MATCH('Einst staða'!$A265,Nafnalisti!$W$4:$W$430,0),3)))</f>
        <v/>
      </c>
      <c r="F265" s="6" t="str">
        <f ca="1">IF($A265="","",IF(OFFSET(Nafnalisti!$A$3,MATCH('Einst staða'!$A265,Nafnalisti!$W$4:$W$430,0),4)="","",OFFSET(Nafnalisti!$A$3,MATCH('Einst staða'!$A265,Nafnalisti!$W$4:$W$430,0),4)))</f>
        <v/>
      </c>
      <c r="G265" s="6" t="str">
        <f ca="1">IF($A265="","",IF(OFFSET(Nafnalisti!$A$3,MATCH('Einst staða'!$A265,Nafnalisti!$W$4:$W$430,0),5)="","",OFFSET(Nafnalisti!$A$3,MATCH('Einst staða'!$A265,Nafnalisti!$W$4:$W$430,0),5)))</f>
        <v/>
      </c>
      <c r="H265" s="6" t="str">
        <f ca="1">IF($A265="","",IF(OFFSET(Nafnalisti!$A$3,MATCH('Einst staða'!$A265,Nafnalisti!$W$4:$W$430,0),6)="","",OFFSET(Nafnalisti!$A$3,MATCH('Einst staða'!$A265,Nafnalisti!$W$4:$W$430,0),6)))</f>
        <v/>
      </c>
      <c r="I265" s="6" t="str">
        <f ca="1">IF($A265="","",IF(OFFSET(Nafnalisti!$A$3,MATCH('Einst staða'!$A265,Nafnalisti!$W$4:$W$430,0),7)="","",OFFSET(Nafnalisti!$A$3,MATCH('Einst staða'!$A265,Nafnalisti!$W$4:$W$430,0),7)))</f>
        <v/>
      </c>
      <c r="J265" s="6" t="str">
        <f ca="1">IF($A265="","",IF(OFFSET(Nafnalisti!$A$3,MATCH('Einst staða'!$A265,Nafnalisti!$W$4:$W$430,0),8)="","",OFFSET(Nafnalisti!$A$3,MATCH('Einst staða'!$A265,Nafnalisti!$W$4:$W$430,0),8)))</f>
        <v/>
      </c>
      <c r="K265" s="6" t="str">
        <f ca="1">IF($A265="","",IF(OFFSET(Nafnalisti!$A$3,MATCH('Einst staða'!$A265,Nafnalisti!$W$4:$W$430,0),9)="","",OFFSET(Nafnalisti!$A$3,MATCH('Einst staða'!$A265,Nafnalisti!$W$4:$W$430,0),9)))</f>
        <v/>
      </c>
      <c r="L265" s="6" t="str">
        <f ca="1">IF($A265="","",IF(OFFSET(Nafnalisti!$A$3,MATCH('Einst staða'!$A265,Nafnalisti!$W$4:$W$430,0),10)="","",OFFSET(Nafnalisti!$A$3,MATCH('Einst staða'!$A265,Nafnalisti!$W$4:$W$430,0),10)))</f>
        <v/>
      </c>
    </row>
    <row r="266" spans="1:12" x14ac:dyDescent="0.3">
      <c r="A266" s="4" t="str">
        <f>IF(COUNT($A$4:A265)+1&gt;Nafnalisti!$Z$4,"",A265+1)</f>
        <v/>
      </c>
      <c r="B266" t="str">
        <f ca="1">IF($A266="","",OFFSET(Nafnalisti!$A$3,MATCH('Einst staða'!$A266,Nafnalisti!$W$4:$W$430,0),1))</f>
        <v/>
      </c>
      <c r="C266" s="64" t="str">
        <f ca="1">IF($A266="","",OFFSET(Nafnalisti!$A$3,MATCH('Einst staða'!$A266,Nafnalisti!$W$4:$W$430,0),0))</f>
        <v/>
      </c>
      <c r="D266" s="5" t="str">
        <f ca="1">IF($A266="","",OFFSET(Nafnalisti!$A$3,MATCH('Einst staða'!$A266,Nafnalisti!$W$4:$W$430,0),2))</f>
        <v/>
      </c>
      <c r="E266" s="6" t="str">
        <f ca="1">IF($A266="","",IF(OFFSET(Nafnalisti!$A$3,MATCH('Einst staða'!$A266,Nafnalisti!$W$4:$W$430,0),3)="","",OFFSET(Nafnalisti!$A$3,MATCH('Einst staða'!$A266,Nafnalisti!$W$4:$W$430,0),3)))</f>
        <v/>
      </c>
      <c r="F266" s="6" t="str">
        <f ca="1">IF($A266="","",IF(OFFSET(Nafnalisti!$A$3,MATCH('Einst staða'!$A266,Nafnalisti!$W$4:$W$430,0),4)="","",OFFSET(Nafnalisti!$A$3,MATCH('Einst staða'!$A266,Nafnalisti!$W$4:$W$430,0),4)))</f>
        <v/>
      </c>
      <c r="G266" s="6" t="str">
        <f ca="1">IF($A266="","",IF(OFFSET(Nafnalisti!$A$3,MATCH('Einst staða'!$A266,Nafnalisti!$W$4:$W$430,0),5)="","",OFFSET(Nafnalisti!$A$3,MATCH('Einst staða'!$A266,Nafnalisti!$W$4:$W$430,0),5)))</f>
        <v/>
      </c>
      <c r="H266" s="6" t="str">
        <f ca="1">IF($A266="","",IF(OFFSET(Nafnalisti!$A$3,MATCH('Einst staða'!$A266,Nafnalisti!$W$4:$W$430,0),6)="","",OFFSET(Nafnalisti!$A$3,MATCH('Einst staða'!$A266,Nafnalisti!$W$4:$W$430,0),6)))</f>
        <v/>
      </c>
      <c r="I266" s="6" t="str">
        <f ca="1">IF($A266="","",IF(OFFSET(Nafnalisti!$A$3,MATCH('Einst staða'!$A266,Nafnalisti!$W$4:$W$430,0),7)="","",OFFSET(Nafnalisti!$A$3,MATCH('Einst staða'!$A266,Nafnalisti!$W$4:$W$430,0),7)))</f>
        <v/>
      </c>
      <c r="J266" s="6" t="str">
        <f ca="1">IF($A266="","",IF(OFFSET(Nafnalisti!$A$3,MATCH('Einst staða'!$A266,Nafnalisti!$W$4:$W$430,0),8)="","",OFFSET(Nafnalisti!$A$3,MATCH('Einst staða'!$A266,Nafnalisti!$W$4:$W$430,0),8)))</f>
        <v/>
      </c>
      <c r="K266" s="6" t="str">
        <f ca="1">IF($A266="","",IF(OFFSET(Nafnalisti!$A$3,MATCH('Einst staða'!$A266,Nafnalisti!$W$4:$W$430,0),9)="","",OFFSET(Nafnalisti!$A$3,MATCH('Einst staða'!$A266,Nafnalisti!$W$4:$W$430,0),9)))</f>
        <v/>
      </c>
      <c r="L266" s="6" t="str">
        <f ca="1">IF($A266="","",IF(OFFSET(Nafnalisti!$A$3,MATCH('Einst staða'!$A266,Nafnalisti!$W$4:$W$430,0),10)="","",OFFSET(Nafnalisti!$A$3,MATCH('Einst staða'!$A266,Nafnalisti!$W$4:$W$430,0),10)))</f>
        <v/>
      </c>
    </row>
    <row r="267" spans="1:12" x14ac:dyDescent="0.3">
      <c r="A267" s="4" t="str">
        <f>IF(COUNT($A$4:A266)+1&gt;Nafnalisti!$Z$4,"",A266+1)</f>
        <v/>
      </c>
      <c r="B267" t="str">
        <f ca="1">IF($A267="","",OFFSET(Nafnalisti!$A$3,MATCH('Einst staða'!$A267,Nafnalisti!$W$4:$W$430,0),1))</f>
        <v/>
      </c>
      <c r="C267" s="64" t="str">
        <f ca="1">IF($A267="","",OFFSET(Nafnalisti!$A$3,MATCH('Einst staða'!$A267,Nafnalisti!$W$4:$W$430,0),0))</f>
        <v/>
      </c>
      <c r="D267" s="5" t="str">
        <f ca="1">IF($A267="","",OFFSET(Nafnalisti!$A$3,MATCH('Einst staða'!$A267,Nafnalisti!$W$4:$W$430,0),2))</f>
        <v/>
      </c>
      <c r="E267" s="6" t="str">
        <f ca="1">IF($A267="","",IF(OFFSET(Nafnalisti!$A$3,MATCH('Einst staða'!$A267,Nafnalisti!$W$4:$W$430,0),3)="","",OFFSET(Nafnalisti!$A$3,MATCH('Einst staða'!$A267,Nafnalisti!$W$4:$W$430,0),3)))</f>
        <v/>
      </c>
      <c r="F267" s="6" t="str">
        <f ca="1">IF($A267="","",IF(OFFSET(Nafnalisti!$A$3,MATCH('Einst staða'!$A267,Nafnalisti!$W$4:$W$430,0),4)="","",OFFSET(Nafnalisti!$A$3,MATCH('Einst staða'!$A267,Nafnalisti!$W$4:$W$430,0),4)))</f>
        <v/>
      </c>
      <c r="G267" s="6" t="str">
        <f ca="1">IF($A267="","",IF(OFFSET(Nafnalisti!$A$3,MATCH('Einst staða'!$A267,Nafnalisti!$W$4:$W$430,0),5)="","",OFFSET(Nafnalisti!$A$3,MATCH('Einst staða'!$A267,Nafnalisti!$W$4:$W$430,0),5)))</f>
        <v/>
      </c>
      <c r="H267" s="6" t="str">
        <f ca="1">IF($A267="","",IF(OFFSET(Nafnalisti!$A$3,MATCH('Einst staða'!$A267,Nafnalisti!$W$4:$W$430,0),6)="","",OFFSET(Nafnalisti!$A$3,MATCH('Einst staða'!$A267,Nafnalisti!$W$4:$W$430,0),6)))</f>
        <v/>
      </c>
      <c r="I267" s="6" t="str">
        <f ca="1">IF($A267="","",IF(OFFSET(Nafnalisti!$A$3,MATCH('Einst staða'!$A267,Nafnalisti!$W$4:$W$430,0),7)="","",OFFSET(Nafnalisti!$A$3,MATCH('Einst staða'!$A267,Nafnalisti!$W$4:$W$430,0),7)))</f>
        <v/>
      </c>
      <c r="J267" s="6" t="str">
        <f ca="1">IF($A267="","",IF(OFFSET(Nafnalisti!$A$3,MATCH('Einst staða'!$A267,Nafnalisti!$W$4:$W$430,0),8)="","",OFFSET(Nafnalisti!$A$3,MATCH('Einst staða'!$A267,Nafnalisti!$W$4:$W$430,0),8)))</f>
        <v/>
      </c>
      <c r="K267" s="6" t="str">
        <f ca="1">IF($A267="","",IF(OFFSET(Nafnalisti!$A$3,MATCH('Einst staða'!$A267,Nafnalisti!$W$4:$W$430,0),9)="","",OFFSET(Nafnalisti!$A$3,MATCH('Einst staða'!$A267,Nafnalisti!$W$4:$W$430,0),9)))</f>
        <v/>
      </c>
      <c r="L267" s="6" t="str">
        <f ca="1">IF($A267="","",IF(OFFSET(Nafnalisti!$A$3,MATCH('Einst staða'!$A267,Nafnalisti!$W$4:$W$430,0),10)="","",OFFSET(Nafnalisti!$A$3,MATCH('Einst staða'!$A267,Nafnalisti!$W$4:$W$430,0),10)))</f>
        <v/>
      </c>
    </row>
    <row r="268" spans="1:12" x14ac:dyDescent="0.3">
      <c r="A268" s="4" t="str">
        <f>IF(COUNT($A$4:A267)+1&gt;Nafnalisti!$Z$4,"",A267+1)</f>
        <v/>
      </c>
      <c r="B268" t="str">
        <f ca="1">IF($A268="","",OFFSET(Nafnalisti!$A$3,MATCH('Einst staða'!$A268,Nafnalisti!$W$4:$W$430,0),1))</f>
        <v/>
      </c>
      <c r="C268" s="64" t="str">
        <f ca="1">IF($A268="","",OFFSET(Nafnalisti!$A$3,MATCH('Einst staða'!$A268,Nafnalisti!$W$4:$W$430,0),0))</f>
        <v/>
      </c>
      <c r="D268" s="5" t="str">
        <f ca="1">IF($A268="","",OFFSET(Nafnalisti!$A$3,MATCH('Einst staða'!$A268,Nafnalisti!$W$4:$W$430,0),2))</f>
        <v/>
      </c>
      <c r="E268" s="6" t="str">
        <f ca="1">IF($A268="","",IF(OFFSET(Nafnalisti!$A$3,MATCH('Einst staða'!$A268,Nafnalisti!$W$4:$W$430,0),3)="","",OFFSET(Nafnalisti!$A$3,MATCH('Einst staða'!$A268,Nafnalisti!$W$4:$W$430,0),3)))</f>
        <v/>
      </c>
      <c r="F268" s="6" t="str">
        <f ca="1">IF($A268="","",IF(OFFSET(Nafnalisti!$A$3,MATCH('Einst staða'!$A268,Nafnalisti!$W$4:$W$430,0),4)="","",OFFSET(Nafnalisti!$A$3,MATCH('Einst staða'!$A268,Nafnalisti!$W$4:$W$430,0),4)))</f>
        <v/>
      </c>
      <c r="G268" s="6" t="str">
        <f ca="1">IF($A268="","",IF(OFFSET(Nafnalisti!$A$3,MATCH('Einst staða'!$A268,Nafnalisti!$W$4:$W$430,0),5)="","",OFFSET(Nafnalisti!$A$3,MATCH('Einst staða'!$A268,Nafnalisti!$W$4:$W$430,0),5)))</f>
        <v/>
      </c>
      <c r="H268" s="6" t="str">
        <f ca="1">IF($A268="","",IF(OFFSET(Nafnalisti!$A$3,MATCH('Einst staða'!$A268,Nafnalisti!$W$4:$W$430,0),6)="","",OFFSET(Nafnalisti!$A$3,MATCH('Einst staða'!$A268,Nafnalisti!$W$4:$W$430,0),6)))</f>
        <v/>
      </c>
      <c r="I268" s="6" t="str">
        <f ca="1">IF($A268="","",IF(OFFSET(Nafnalisti!$A$3,MATCH('Einst staða'!$A268,Nafnalisti!$W$4:$W$430,0),7)="","",OFFSET(Nafnalisti!$A$3,MATCH('Einst staða'!$A268,Nafnalisti!$W$4:$W$430,0),7)))</f>
        <v/>
      </c>
      <c r="J268" s="6" t="str">
        <f ca="1">IF($A268="","",IF(OFFSET(Nafnalisti!$A$3,MATCH('Einst staða'!$A268,Nafnalisti!$W$4:$W$430,0),8)="","",OFFSET(Nafnalisti!$A$3,MATCH('Einst staða'!$A268,Nafnalisti!$W$4:$W$430,0),8)))</f>
        <v/>
      </c>
      <c r="K268" s="6" t="str">
        <f ca="1">IF($A268="","",IF(OFFSET(Nafnalisti!$A$3,MATCH('Einst staða'!$A268,Nafnalisti!$W$4:$W$430,0),9)="","",OFFSET(Nafnalisti!$A$3,MATCH('Einst staða'!$A268,Nafnalisti!$W$4:$W$430,0),9)))</f>
        <v/>
      </c>
      <c r="L268" s="6" t="str">
        <f ca="1">IF($A268="","",IF(OFFSET(Nafnalisti!$A$3,MATCH('Einst staða'!$A268,Nafnalisti!$W$4:$W$430,0),10)="","",OFFSET(Nafnalisti!$A$3,MATCH('Einst staða'!$A268,Nafnalisti!$W$4:$W$430,0),10)))</f>
        <v/>
      </c>
    </row>
    <row r="269" spans="1:12" x14ac:dyDescent="0.3">
      <c r="A269" s="4" t="str">
        <f>IF(COUNT($A$4:A268)+1&gt;Nafnalisti!$Z$4,"",A268+1)</f>
        <v/>
      </c>
      <c r="B269" t="str">
        <f ca="1">IF($A269="","",OFFSET(Nafnalisti!$A$3,MATCH('Einst staða'!$A269,Nafnalisti!$W$4:$W$430,0),1))</f>
        <v/>
      </c>
      <c r="C269" s="64" t="str">
        <f ca="1">IF($A269="","",OFFSET(Nafnalisti!$A$3,MATCH('Einst staða'!$A269,Nafnalisti!$W$4:$W$430,0),0))</f>
        <v/>
      </c>
      <c r="D269" s="5" t="str">
        <f ca="1">IF($A269="","",OFFSET(Nafnalisti!$A$3,MATCH('Einst staða'!$A269,Nafnalisti!$W$4:$W$430,0),2))</f>
        <v/>
      </c>
      <c r="E269" s="6" t="str">
        <f ca="1">IF($A269="","",IF(OFFSET(Nafnalisti!$A$3,MATCH('Einst staða'!$A269,Nafnalisti!$W$4:$W$430,0),3)="","",OFFSET(Nafnalisti!$A$3,MATCH('Einst staða'!$A269,Nafnalisti!$W$4:$W$430,0),3)))</f>
        <v/>
      </c>
      <c r="F269" s="6" t="str">
        <f ca="1">IF($A269="","",IF(OFFSET(Nafnalisti!$A$3,MATCH('Einst staða'!$A269,Nafnalisti!$W$4:$W$430,0),4)="","",OFFSET(Nafnalisti!$A$3,MATCH('Einst staða'!$A269,Nafnalisti!$W$4:$W$430,0),4)))</f>
        <v/>
      </c>
      <c r="G269" s="6" t="str">
        <f ca="1">IF($A269="","",IF(OFFSET(Nafnalisti!$A$3,MATCH('Einst staða'!$A269,Nafnalisti!$W$4:$W$430,0),5)="","",OFFSET(Nafnalisti!$A$3,MATCH('Einst staða'!$A269,Nafnalisti!$W$4:$W$430,0),5)))</f>
        <v/>
      </c>
      <c r="H269" s="6" t="str">
        <f ca="1">IF($A269="","",IF(OFFSET(Nafnalisti!$A$3,MATCH('Einst staða'!$A269,Nafnalisti!$W$4:$W$430,0),6)="","",OFFSET(Nafnalisti!$A$3,MATCH('Einst staða'!$A269,Nafnalisti!$W$4:$W$430,0),6)))</f>
        <v/>
      </c>
      <c r="I269" s="6" t="str">
        <f ca="1">IF($A269="","",IF(OFFSET(Nafnalisti!$A$3,MATCH('Einst staða'!$A269,Nafnalisti!$W$4:$W$430,0),7)="","",OFFSET(Nafnalisti!$A$3,MATCH('Einst staða'!$A269,Nafnalisti!$W$4:$W$430,0),7)))</f>
        <v/>
      </c>
      <c r="J269" s="6" t="str">
        <f ca="1">IF($A269="","",IF(OFFSET(Nafnalisti!$A$3,MATCH('Einst staða'!$A269,Nafnalisti!$W$4:$W$430,0),8)="","",OFFSET(Nafnalisti!$A$3,MATCH('Einst staða'!$A269,Nafnalisti!$W$4:$W$430,0),8)))</f>
        <v/>
      </c>
      <c r="K269" s="6" t="str">
        <f ca="1">IF($A269="","",IF(OFFSET(Nafnalisti!$A$3,MATCH('Einst staða'!$A269,Nafnalisti!$W$4:$W$430,0),9)="","",OFFSET(Nafnalisti!$A$3,MATCH('Einst staða'!$A269,Nafnalisti!$W$4:$W$430,0),9)))</f>
        <v/>
      </c>
      <c r="L269" s="6" t="str">
        <f ca="1">IF($A269="","",IF(OFFSET(Nafnalisti!$A$3,MATCH('Einst staða'!$A269,Nafnalisti!$W$4:$W$430,0),10)="","",OFFSET(Nafnalisti!$A$3,MATCH('Einst staða'!$A269,Nafnalisti!$W$4:$W$430,0),10)))</f>
        <v/>
      </c>
    </row>
    <row r="270" spans="1:12" x14ac:dyDescent="0.3">
      <c r="A270" s="4" t="str">
        <f>IF(COUNT($A$4:A269)+1&gt;Nafnalisti!$Z$4,"",A269+1)</f>
        <v/>
      </c>
      <c r="B270" t="str">
        <f ca="1">IF($A270="","",OFFSET(Nafnalisti!$A$3,MATCH('Einst staða'!$A270,Nafnalisti!$W$4:$W$430,0),1))</f>
        <v/>
      </c>
      <c r="C270" s="64" t="str">
        <f ca="1">IF($A270="","",OFFSET(Nafnalisti!$A$3,MATCH('Einst staða'!$A270,Nafnalisti!$W$4:$W$430,0),0))</f>
        <v/>
      </c>
      <c r="D270" s="5" t="str">
        <f ca="1">IF($A270="","",OFFSET(Nafnalisti!$A$3,MATCH('Einst staða'!$A270,Nafnalisti!$W$4:$W$430,0),2))</f>
        <v/>
      </c>
      <c r="E270" s="6" t="str">
        <f ca="1">IF($A270="","",IF(OFFSET(Nafnalisti!$A$3,MATCH('Einst staða'!$A270,Nafnalisti!$W$4:$W$430,0),3)="","",OFFSET(Nafnalisti!$A$3,MATCH('Einst staða'!$A270,Nafnalisti!$W$4:$W$430,0),3)))</f>
        <v/>
      </c>
      <c r="F270" s="6" t="str">
        <f ca="1">IF($A270="","",IF(OFFSET(Nafnalisti!$A$3,MATCH('Einst staða'!$A270,Nafnalisti!$W$4:$W$430,0),4)="","",OFFSET(Nafnalisti!$A$3,MATCH('Einst staða'!$A270,Nafnalisti!$W$4:$W$430,0),4)))</f>
        <v/>
      </c>
      <c r="G270" s="6" t="str">
        <f ca="1">IF($A270="","",IF(OFFSET(Nafnalisti!$A$3,MATCH('Einst staða'!$A270,Nafnalisti!$W$4:$W$430,0),5)="","",OFFSET(Nafnalisti!$A$3,MATCH('Einst staða'!$A270,Nafnalisti!$W$4:$W$430,0),5)))</f>
        <v/>
      </c>
      <c r="H270" s="6" t="str">
        <f ca="1">IF($A270="","",IF(OFFSET(Nafnalisti!$A$3,MATCH('Einst staða'!$A270,Nafnalisti!$W$4:$W$430,0),6)="","",OFFSET(Nafnalisti!$A$3,MATCH('Einst staða'!$A270,Nafnalisti!$W$4:$W$430,0),6)))</f>
        <v/>
      </c>
      <c r="I270" s="6" t="str">
        <f ca="1">IF($A270="","",IF(OFFSET(Nafnalisti!$A$3,MATCH('Einst staða'!$A270,Nafnalisti!$W$4:$W$430,0),7)="","",OFFSET(Nafnalisti!$A$3,MATCH('Einst staða'!$A270,Nafnalisti!$W$4:$W$430,0),7)))</f>
        <v/>
      </c>
      <c r="J270" s="6" t="str">
        <f ca="1">IF($A270="","",IF(OFFSET(Nafnalisti!$A$3,MATCH('Einst staða'!$A270,Nafnalisti!$W$4:$W$430,0),8)="","",OFFSET(Nafnalisti!$A$3,MATCH('Einst staða'!$A270,Nafnalisti!$W$4:$W$430,0),8)))</f>
        <v/>
      </c>
      <c r="K270" s="6" t="str">
        <f ca="1">IF($A270="","",IF(OFFSET(Nafnalisti!$A$3,MATCH('Einst staða'!$A270,Nafnalisti!$W$4:$W$430,0),9)="","",OFFSET(Nafnalisti!$A$3,MATCH('Einst staða'!$A270,Nafnalisti!$W$4:$W$430,0),9)))</f>
        <v/>
      </c>
      <c r="L270" s="6" t="str">
        <f ca="1">IF($A270="","",IF(OFFSET(Nafnalisti!$A$3,MATCH('Einst staða'!$A270,Nafnalisti!$W$4:$W$430,0),10)="","",OFFSET(Nafnalisti!$A$3,MATCH('Einst staða'!$A270,Nafnalisti!$W$4:$W$430,0),10)))</f>
        <v/>
      </c>
    </row>
    <row r="271" spans="1:12" x14ac:dyDescent="0.3">
      <c r="A271" s="4" t="str">
        <f>IF(COUNT($A$4:A270)+1&gt;Nafnalisti!$Z$4,"",A270+1)</f>
        <v/>
      </c>
      <c r="B271" t="str">
        <f ca="1">IF($A271="","",OFFSET(Nafnalisti!$A$3,MATCH('Einst staða'!$A271,Nafnalisti!$W$4:$W$430,0),1))</f>
        <v/>
      </c>
      <c r="C271" s="64" t="str">
        <f ca="1">IF($A271="","",OFFSET(Nafnalisti!$A$3,MATCH('Einst staða'!$A271,Nafnalisti!$W$4:$W$430,0),0))</f>
        <v/>
      </c>
      <c r="D271" s="5" t="str">
        <f ca="1">IF($A271="","",OFFSET(Nafnalisti!$A$3,MATCH('Einst staða'!$A271,Nafnalisti!$W$4:$W$430,0),2))</f>
        <v/>
      </c>
      <c r="E271" s="6" t="str">
        <f ca="1">IF($A271="","",IF(OFFSET(Nafnalisti!$A$3,MATCH('Einst staða'!$A271,Nafnalisti!$W$4:$W$430,0),3)="","",OFFSET(Nafnalisti!$A$3,MATCH('Einst staða'!$A271,Nafnalisti!$W$4:$W$430,0),3)))</f>
        <v/>
      </c>
      <c r="F271" s="6" t="str">
        <f ca="1">IF($A271="","",IF(OFFSET(Nafnalisti!$A$3,MATCH('Einst staða'!$A271,Nafnalisti!$W$4:$W$430,0),4)="","",OFFSET(Nafnalisti!$A$3,MATCH('Einst staða'!$A271,Nafnalisti!$W$4:$W$430,0),4)))</f>
        <v/>
      </c>
      <c r="G271" s="6" t="str">
        <f ca="1">IF($A271="","",IF(OFFSET(Nafnalisti!$A$3,MATCH('Einst staða'!$A271,Nafnalisti!$W$4:$W$430,0),5)="","",OFFSET(Nafnalisti!$A$3,MATCH('Einst staða'!$A271,Nafnalisti!$W$4:$W$430,0),5)))</f>
        <v/>
      </c>
      <c r="H271" s="6" t="str">
        <f ca="1">IF($A271="","",IF(OFFSET(Nafnalisti!$A$3,MATCH('Einst staða'!$A271,Nafnalisti!$W$4:$W$430,0),6)="","",OFFSET(Nafnalisti!$A$3,MATCH('Einst staða'!$A271,Nafnalisti!$W$4:$W$430,0),6)))</f>
        <v/>
      </c>
      <c r="I271" s="6" t="str">
        <f ca="1">IF($A271="","",IF(OFFSET(Nafnalisti!$A$3,MATCH('Einst staða'!$A271,Nafnalisti!$W$4:$W$430,0),7)="","",OFFSET(Nafnalisti!$A$3,MATCH('Einst staða'!$A271,Nafnalisti!$W$4:$W$430,0),7)))</f>
        <v/>
      </c>
      <c r="J271" s="6" t="str">
        <f ca="1">IF($A271="","",IF(OFFSET(Nafnalisti!$A$3,MATCH('Einst staða'!$A271,Nafnalisti!$W$4:$W$430,0),8)="","",OFFSET(Nafnalisti!$A$3,MATCH('Einst staða'!$A271,Nafnalisti!$W$4:$W$430,0),8)))</f>
        <v/>
      </c>
      <c r="K271" s="6" t="str">
        <f ca="1">IF($A271="","",IF(OFFSET(Nafnalisti!$A$3,MATCH('Einst staða'!$A271,Nafnalisti!$W$4:$W$430,0),9)="","",OFFSET(Nafnalisti!$A$3,MATCH('Einst staða'!$A271,Nafnalisti!$W$4:$W$430,0),9)))</f>
        <v/>
      </c>
      <c r="L271" s="6" t="str">
        <f ca="1">IF($A271="","",IF(OFFSET(Nafnalisti!$A$3,MATCH('Einst staða'!$A271,Nafnalisti!$W$4:$W$430,0),10)="","",OFFSET(Nafnalisti!$A$3,MATCH('Einst staða'!$A271,Nafnalisti!$W$4:$W$430,0),10)))</f>
        <v/>
      </c>
    </row>
    <row r="272" spans="1:12" x14ac:dyDescent="0.3">
      <c r="A272" s="4" t="str">
        <f>IF(COUNT($A$4:A271)+1&gt;Nafnalisti!$Z$4,"",A271+1)</f>
        <v/>
      </c>
      <c r="B272" t="str">
        <f ca="1">IF($A272="","",OFFSET(Nafnalisti!$A$3,MATCH('Einst staða'!$A272,Nafnalisti!$W$4:$W$430,0),1))</f>
        <v/>
      </c>
      <c r="C272" s="64" t="str">
        <f ca="1">IF($A272="","",OFFSET(Nafnalisti!$A$3,MATCH('Einst staða'!$A272,Nafnalisti!$W$4:$W$430,0),0))</f>
        <v/>
      </c>
      <c r="D272" s="5" t="str">
        <f ca="1">IF($A272="","",OFFSET(Nafnalisti!$A$3,MATCH('Einst staða'!$A272,Nafnalisti!$W$4:$W$430,0),2))</f>
        <v/>
      </c>
      <c r="E272" s="6" t="str">
        <f ca="1">IF($A272="","",IF(OFFSET(Nafnalisti!$A$3,MATCH('Einst staða'!$A272,Nafnalisti!$W$4:$W$430,0),3)="","",OFFSET(Nafnalisti!$A$3,MATCH('Einst staða'!$A272,Nafnalisti!$W$4:$W$430,0),3)))</f>
        <v/>
      </c>
      <c r="F272" s="6" t="str">
        <f ca="1">IF($A272="","",IF(OFFSET(Nafnalisti!$A$3,MATCH('Einst staða'!$A272,Nafnalisti!$W$4:$W$430,0),4)="","",OFFSET(Nafnalisti!$A$3,MATCH('Einst staða'!$A272,Nafnalisti!$W$4:$W$430,0),4)))</f>
        <v/>
      </c>
      <c r="G272" s="6" t="str">
        <f ca="1">IF($A272="","",IF(OFFSET(Nafnalisti!$A$3,MATCH('Einst staða'!$A272,Nafnalisti!$W$4:$W$430,0),5)="","",OFFSET(Nafnalisti!$A$3,MATCH('Einst staða'!$A272,Nafnalisti!$W$4:$W$430,0),5)))</f>
        <v/>
      </c>
      <c r="H272" s="6" t="str">
        <f ca="1">IF($A272="","",IF(OFFSET(Nafnalisti!$A$3,MATCH('Einst staða'!$A272,Nafnalisti!$W$4:$W$430,0),6)="","",OFFSET(Nafnalisti!$A$3,MATCH('Einst staða'!$A272,Nafnalisti!$W$4:$W$430,0),6)))</f>
        <v/>
      </c>
      <c r="I272" s="6" t="str">
        <f ca="1">IF($A272="","",IF(OFFSET(Nafnalisti!$A$3,MATCH('Einst staða'!$A272,Nafnalisti!$W$4:$W$430,0),7)="","",OFFSET(Nafnalisti!$A$3,MATCH('Einst staða'!$A272,Nafnalisti!$W$4:$W$430,0),7)))</f>
        <v/>
      </c>
      <c r="J272" s="6" t="str">
        <f ca="1">IF($A272="","",IF(OFFSET(Nafnalisti!$A$3,MATCH('Einst staða'!$A272,Nafnalisti!$W$4:$W$430,0),8)="","",OFFSET(Nafnalisti!$A$3,MATCH('Einst staða'!$A272,Nafnalisti!$W$4:$W$430,0),8)))</f>
        <v/>
      </c>
      <c r="K272" s="6" t="str">
        <f ca="1">IF($A272="","",IF(OFFSET(Nafnalisti!$A$3,MATCH('Einst staða'!$A272,Nafnalisti!$W$4:$W$430,0),9)="","",OFFSET(Nafnalisti!$A$3,MATCH('Einst staða'!$A272,Nafnalisti!$W$4:$W$430,0),9)))</f>
        <v/>
      </c>
      <c r="L272" s="6" t="str">
        <f ca="1">IF($A272="","",IF(OFFSET(Nafnalisti!$A$3,MATCH('Einst staða'!$A272,Nafnalisti!$W$4:$W$430,0),10)="","",OFFSET(Nafnalisti!$A$3,MATCH('Einst staða'!$A272,Nafnalisti!$W$4:$W$430,0),10)))</f>
        <v/>
      </c>
    </row>
    <row r="273" spans="1:12" x14ac:dyDescent="0.3">
      <c r="A273" s="4" t="str">
        <f>IF(COUNT($A$4:A272)+1&gt;Nafnalisti!$Z$4,"",A272+1)</f>
        <v/>
      </c>
      <c r="B273" t="str">
        <f ca="1">IF($A273="","",OFFSET(Nafnalisti!$A$3,MATCH('Einst staða'!$A273,Nafnalisti!$W$4:$W$430,0),1))</f>
        <v/>
      </c>
      <c r="C273" s="64" t="str">
        <f ca="1">IF($A273="","",OFFSET(Nafnalisti!$A$3,MATCH('Einst staða'!$A273,Nafnalisti!$W$4:$W$430,0),0))</f>
        <v/>
      </c>
      <c r="D273" s="5" t="str">
        <f ca="1">IF($A273="","",OFFSET(Nafnalisti!$A$3,MATCH('Einst staða'!$A273,Nafnalisti!$W$4:$W$430,0),2))</f>
        <v/>
      </c>
      <c r="E273" s="6" t="str">
        <f ca="1">IF($A273="","",IF(OFFSET(Nafnalisti!$A$3,MATCH('Einst staða'!$A273,Nafnalisti!$W$4:$W$430,0),3)="","",OFFSET(Nafnalisti!$A$3,MATCH('Einst staða'!$A273,Nafnalisti!$W$4:$W$430,0),3)))</f>
        <v/>
      </c>
      <c r="F273" s="6" t="str">
        <f ca="1">IF($A273="","",IF(OFFSET(Nafnalisti!$A$3,MATCH('Einst staða'!$A273,Nafnalisti!$W$4:$W$430,0),4)="","",OFFSET(Nafnalisti!$A$3,MATCH('Einst staða'!$A273,Nafnalisti!$W$4:$W$430,0),4)))</f>
        <v/>
      </c>
      <c r="G273" s="6" t="str">
        <f ca="1">IF($A273="","",IF(OFFSET(Nafnalisti!$A$3,MATCH('Einst staða'!$A273,Nafnalisti!$W$4:$W$430,0),5)="","",OFFSET(Nafnalisti!$A$3,MATCH('Einst staða'!$A273,Nafnalisti!$W$4:$W$430,0),5)))</f>
        <v/>
      </c>
      <c r="H273" s="6" t="str">
        <f ca="1">IF($A273="","",IF(OFFSET(Nafnalisti!$A$3,MATCH('Einst staða'!$A273,Nafnalisti!$W$4:$W$430,0),6)="","",OFFSET(Nafnalisti!$A$3,MATCH('Einst staða'!$A273,Nafnalisti!$W$4:$W$430,0),6)))</f>
        <v/>
      </c>
      <c r="I273" s="6" t="str">
        <f ca="1">IF($A273="","",IF(OFFSET(Nafnalisti!$A$3,MATCH('Einst staða'!$A273,Nafnalisti!$W$4:$W$430,0),7)="","",OFFSET(Nafnalisti!$A$3,MATCH('Einst staða'!$A273,Nafnalisti!$W$4:$W$430,0),7)))</f>
        <v/>
      </c>
      <c r="J273" s="6" t="str">
        <f ca="1">IF($A273="","",IF(OFFSET(Nafnalisti!$A$3,MATCH('Einst staða'!$A273,Nafnalisti!$W$4:$W$430,0),8)="","",OFFSET(Nafnalisti!$A$3,MATCH('Einst staða'!$A273,Nafnalisti!$W$4:$W$430,0),8)))</f>
        <v/>
      </c>
      <c r="K273" s="6" t="str">
        <f ca="1">IF($A273="","",IF(OFFSET(Nafnalisti!$A$3,MATCH('Einst staða'!$A273,Nafnalisti!$W$4:$W$430,0),9)="","",OFFSET(Nafnalisti!$A$3,MATCH('Einst staða'!$A273,Nafnalisti!$W$4:$W$430,0),9)))</f>
        <v/>
      </c>
      <c r="L273" s="6" t="str">
        <f ca="1">IF($A273="","",IF(OFFSET(Nafnalisti!$A$3,MATCH('Einst staða'!$A273,Nafnalisti!$W$4:$W$430,0),10)="","",OFFSET(Nafnalisti!$A$3,MATCH('Einst staða'!$A273,Nafnalisti!$W$4:$W$430,0),10)))</f>
        <v/>
      </c>
    </row>
    <row r="274" spans="1:12" x14ac:dyDescent="0.3">
      <c r="A274" s="4" t="str">
        <f>IF(COUNT($A$4:A273)+1&gt;Nafnalisti!$Z$4,"",A273+1)</f>
        <v/>
      </c>
      <c r="B274" t="str">
        <f ca="1">IF($A274="","",OFFSET(Nafnalisti!$A$3,MATCH('Einst staða'!$A274,Nafnalisti!$W$4:$W$430,0),1))</f>
        <v/>
      </c>
      <c r="C274" s="64" t="str">
        <f ca="1">IF($A274="","",OFFSET(Nafnalisti!$A$3,MATCH('Einst staða'!$A274,Nafnalisti!$W$4:$W$430,0),0))</f>
        <v/>
      </c>
      <c r="D274" s="5" t="str">
        <f ca="1">IF($A274="","",OFFSET(Nafnalisti!$A$3,MATCH('Einst staða'!$A274,Nafnalisti!$W$4:$W$430,0),2))</f>
        <v/>
      </c>
      <c r="E274" s="6" t="str">
        <f ca="1">IF($A274="","",IF(OFFSET(Nafnalisti!$A$3,MATCH('Einst staða'!$A274,Nafnalisti!$W$4:$W$430,0),3)="","",OFFSET(Nafnalisti!$A$3,MATCH('Einst staða'!$A274,Nafnalisti!$W$4:$W$430,0),3)))</f>
        <v/>
      </c>
      <c r="F274" s="6" t="str">
        <f ca="1">IF($A274="","",IF(OFFSET(Nafnalisti!$A$3,MATCH('Einst staða'!$A274,Nafnalisti!$W$4:$W$430,0),4)="","",OFFSET(Nafnalisti!$A$3,MATCH('Einst staða'!$A274,Nafnalisti!$W$4:$W$430,0),4)))</f>
        <v/>
      </c>
      <c r="G274" s="6" t="str">
        <f ca="1">IF($A274="","",IF(OFFSET(Nafnalisti!$A$3,MATCH('Einst staða'!$A274,Nafnalisti!$W$4:$W$430,0),5)="","",OFFSET(Nafnalisti!$A$3,MATCH('Einst staða'!$A274,Nafnalisti!$W$4:$W$430,0),5)))</f>
        <v/>
      </c>
      <c r="H274" s="6" t="str">
        <f ca="1">IF($A274="","",IF(OFFSET(Nafnalisti!$A$3,MATCH('Einst staða'!$A274,Nafnalisti!$W$4:$W$430,0),6)="","",OFFSET(Nafnalisti!$A$3,MATCH('Einst staða'!$A274,Nafnalisti!$W$4:$W$430,0),6)))</f>
        <v/>
      </c>
      <c r="I274" s="6" t="str">
        <f ca="1">IF($A274="","",IF(OFFSET(Nafnalisti!$A$3,MATCH('Einst staða'!$A274,Nafnalisti!$W$4:$W$430,0),7)="","",OFFSET(Nafnalisti!$A$3,MATCH('Einst staða'!$A274,Nafnalisti!$W$4:$W$430,0),7)))</f>
        <v/>
      </c>
      <c r="J274" s="6" t="str">
        <f ca="1">IF($A274="","",IF(OFFSET(Nafnalisti!$A$3,MATCH('Einst staða'!$A274,Nafnalisti!$W$4:$W$430,0),8)="","",OFFSET(Nafnalisti!$A$3,MATCH('Einst staða'!$A274,Nafnalisti!$W$4:$W$430,0),8)))</f>
        <v/>
      </c>
      <c r="K274" s="6" t="str">
        <f ca="1">IF($A274="","",IF(OFFSET(Nafnalisti!$A$3,MATCH('Einst staða'!$A274,Nafnalisti!$W$4:$W$430,0),9)="","",OFFSET(Nafnalisti!$A$3,MATCH('Einst staða'!$A274,Nafnalisti!$W$4:$W$430,0),9)))</f>
        <v/>
      </c>
      <c r="L274" s="6" t="str">
        <f ca="1">IF($A274="","",IF(OFFSET(Nafnalisti!$A$3,MATCH('Einst staða'!$A274,Nafnalisti!$W$4:$W$430,0),10)="","",OFFSET(Nafnalisti!$A$3,MATCH('Einst staða'!$A274,Nafnalisti!$W$4:$W$430,0),10)))</f>
        <v/>
      </c>
    </row>
    <row r="275" spans="1:12" x14ac:dyDescent="0.3">
      <c r="A275" s="4" t="str">
        <f>IF(COUNT($A$4:A274)+1&gt;Nafnalisti!$Z$4,"",A274+1)</f>
        <v/>
      </c>
      <c r="B275" t="str">
        <f ca="1">IF($A275="","",OFFSET(Nafnalisti!$A$3,MATCH('Einst staða'!$A275,Nafnalisti!$W$4:$W$430,0),1))</f>
        <v/>
      </c>
      <c r="C275" s="64" t="str">
        <f ca="1">IF($A275="","",OFFSET(Nafnalisti!$A$3,MATCH('Einst staða'!$A275,Nafnalisti!$W$4:$W$430,0),0))</f>
        <v/>
      </c>
      <c r="D275" s="5" t="str">
        <f ca="1">IF($A275="","",OFFSET(Nafnalisti!$A$3,MATCH('Einst staða'!$A275,Nafnalisti!$W$4:$W$430,0),2))</f>
        <v/>
      </c>
      <c r="E275" s="6" t="str">
        <f ca="1">IF($A275="","",IF(OFFSET(Nafnalisti!$A$3,MATCH('Einst staða'!$A275,Nafnalisti!$W$4:$W$430,0),3)="","",OFFSET(Nafnalisti!$A$3,MATCH('Einst staða'!$A275,Nafnalisti!$W$4:$W$430,0),3)))</f>
        <v/>
      </c>
      <c r="F275" s="6" t="str">
        <f ca="1">IF($A275="","",IF(OFFSET(Nafnalisti!$A$3,MATCH('Einst staða'!$A275,Nafnalisti!$W$4:$W$430,0),4)="","",OFFSET(Nafnalisti!$A$3,MATCH('Einst staða'!$A275,Nafnalisti!$W$4:$W$430,0),4)))</f>
        <v/>
      </c>
      <c r="G275" s="6" t="str">
        <f ca="1">IF($A275="","",IF(OFFSET(Nafnalisti!$A$3,MATCH('Einst staða'!$A275,Nafnalisti!$W$4:$W$430,0),5)="","",OFFSET(Nafnalisti!$A$3,MATCH('Einst staða'!$A275,Nafnalisti!$W$4:$W$430,0),5)))</f>
        <v/>
      </c>
      <c r="H275" s="6" t="str">
        <f ca="1">IF($A275="","",IF(OFFSET(Nafnalisti!$A$3,MATCH('Einst staða'!$A275,Nafnalisti!$W$4:$W$430,0),6)="","",OFFSET(Nafnalisti!$A$3,MATCH('Einst staða'!$A275,Nafnalisti!$W$4:$W$430,0),6)))</f>
        <v/>
      </c>
      <c r="I275" s="6" t="str">
        <f ca="1">IF($A275="","",IF(OFFSET(Nafnalisti!$A$3,MATCH('Einst staða'!$A275,Nafnalisti!$W$4:$W$430,0),7)="","",OFFSET(Nafnalisti!$A$3,MATCH('Einst staða'!$A275,Nafnalisti!$W$4:$W$430,0),7)))</f>
        <v/>
      </c>
      <c r="J275" s="6" t="str">
        <f ca="1">IF($A275="","",IF(OFFSET(Nafnalisti!$A$3,MATCH('Einst staða'!$A275,Nafnalisti!$W$4:$W$430,0),8)="","",OFFSET(Nafnalisti!$A$3,MATCH('Einst staða'!$A275,Nafnalisti!$W$4:$W$430,0),8)))</f>
        <v/>
      </c>
      <c r="K275" s="6" t="str">
        <f ca="1">IF($A275="","",IF(OFFSET(Nafnalisti!$A$3,MATCH('Einst staða'!$A275,Nafnalisti!$W$4:$W$430,0),9)="","",OFFSET(Nafnalisti!$A$3,MATCH('Einst staða'!$A275,Nafnalisti!$W$4:$W$430,0),9)))</f>
        <v/>
      </c>
      <c r="L275" s="6" t="str">
        <f ca="1">IF($A275="","",IF(OFFSET(Nafnalisti!$A$3,MATCH('Einst staða'!$A275,Nafnalisti!$W$4:$W$430,0),10)="","",OFFSET(Nafnalisti!$A$3,MATCH('Einst staða'!$A275,Nafnalisti!$W$4:$W$430,0),10)))</f>
        <v/>
      </c>
    </row>
    <row r="276" spans="1:12" x14ac:dyDescent="0.3">
      <c r="A276" s="4" t="str">
        <f>IF(COUNT($A$4:A275)+1&gt;Nafnalisti!$Z$4,"",A275+1)</f>
        <v/>
      </c>
      <c r="B276" t="str">
        <f ca="1">IF($A276="","",OFFSET(Nafnalisti!$A$3,MATCH('Einst staða'!$A276,Nafnalisti!$W$4:$W$430,0),1))</f>
        <v/>
      </c>
      <c r="C276" s="64" t="str">
        <f ca="1">IF($A276="","",OFFSET(Nafnalisti!$A$3,MATCH('Einst staða'!$A276,Nafnalisti!$W$4:$W$430,0),0))</f>
        <v/>
      </c>
      <c r="D276" s="5" t="str">
        <f ca="1">IF($A276="","",OFFSET(Nafnalisti!$A$3,MATCH('Einst staða'!$A276,Nafnalisti!$W$4:$W$430,0),2))</f>
        <v/>
      </c>
      <c r="E276" s="6" t="str">
        <f ca="1">IF($A276="","",IF(OFFSET(Nafnalisti!$A$3,MATCH('Einst staða'!$A276,Nafnalisti!$W$4:$W$430,0),3)="","",OFFSET(Nafnalisti!$A$3,MATCH('Einst staða'!$A276,Nafnalisti!$W$4:$W$430,0),3)))</f>
        <v/>
      </c>
      <c r="F276" s="6" t="str">
        <f ca="1">IF($A276="","",IF(OFFSET(Nafnalisti!$A$3,MATCH('Einst staða'!$A276,Nafnalisti!$W$4:$W$430,0),4)="","",OFFSET(Nafnalisti!$A$3,MATCH('Einst staða'!$A276,Nafnalisti!$W$4:$W$430,0),4)))</f>
        <v/>
      </c>
      <c r="G276" s="6" t="str">
        <f ca="1">IF($A276="","",IF(OFFSET(Nafnalisti!$A$3,MATCH('Einst staða'!$A276,Nafnalisti!$W$4:$W$430,0),5)="","",OFFSET(Nafnalisti!$A$3,MATCH('Einst staða'!$A276,Nafnalisti!$W$4:$W$430,0),5)))</f>
        <v/>
      </c>
      <c r="H276" s="6" t="str">
        <f ca="1">IF($A276="","",IF(OFFSET(Nafnalisti!$A$3,MATCH('Einst staða'!$A276,Nafnalisti!$W$4:$W$430,0),6)="","",OFFSET(Nafnalisti!$A$3,MATCH('Einst staða'!$A276,Nafnalisti!$W$4:$W$430,0),6)))</f>
        <v/>
      </c>
      <c r="I276" s="6" t="str">
        <f ca="1">IF($A276="","",IF(OFFSET(Nafnalisti!$A$3,MATCH('Einst staða'!$A276,Nafnalisti!$W$4:$W$430,0),7)="","",OFFSET(Nafnalisti!$A$3,MATCH('Einst staða'!$A276,Nafnalisti!$W$4:$W$430,0),7)))</f>
        <v/>
      </c>
      <c r="J276" s="6" t="str">
        <f ca="1">IF($A276="","",IF(OFFSET(Nafnalisti!$A$3,MATCH('Einst staða'!$A276,Nafnalisti!$W$4:$W$430,0),8)="","",OFFSET(Nafnalisti!$A$3,MATCH('Einst staða'!$A276,Nafnalisti!$W$4:$W$430,0),8)))</f>
        <v/>
      </c>
      <c r="K276" s="6" t="str">
        <f ca="1">IF($A276="","",IF(OFFSET(Nafnalisti!$A$3,MATCH('Einst staða'!$A276,Nafnalisti!$W$4:$W$430,0),9)="","",OFFSET(Nafnalisti!$A$3,MATCH('Einst staða'!$A276,Nafnalisti!$W$4:$W$430,0),9)))</f>
        <v/>
      </c>
      <c r="L276" s="6" t="str">
        <f ca="1">IF($A276="","",IF(OFFSET(Nafnalisti!$A$3,MATCH('Einst staða'!$A276,Nafnalisti!$W$4:$W$430,0),10)="","",OFFSET(Nafnalisti!$A$3,MATCH('Einst staða'!$A276,Nafnalisti!$W$4:$W$430,0),10)))</f>
        <v/>
      </c>
    </row>
    <row r="277" spans="1:12" x14ac:dyDescent="0.3">
      <c r="A277" s="4" t="str">
        <f>IF(COUNT($A$4:A276)+1&gt;Nafnalisti!$Z$4,"",A276+1)</f>
        <v/>
      </c>
      <c r="B277" t="str">
        <f ca="1">IF($A277="","",OFFSET(Nafnalisti!$A$3,MATCH('Einst staða'!$A277,Nafnalisti!$W$4:$W$430,0),1))</f>
        <v/>
      </c>
      <c r="C277" s="64" t="str">
        <f ca="1">IF($A277="","",OFFSET(Nafnalisti!$A$3,MATCH('Einst staða'!$A277,Nafnalisti!$W$4:$W$430,0),0))</f>
        <v/>
      </c>
      <c r="D277" s="5" t="str">
        <f ca="1">IF($A277="","",OFFSET(Nafnalisti!$A$3,MATCH('Einst staða'!$A277,Nafnalisti!$W$4:$W$430,0),2))</f>
        <v/>
      </c>
      <c r="E277" s="6" t="str">
        <f ca="1">IF($A277="","",IF(OFFSET(Nafnalisti!$A$3,MATCH('Einst staða'!$A277,Nafnalisti!$W$4:$W$430,0),3)="","",OFFSET(Nafnalisti!$A$3,MATCH('Einst staða'!$A277,Nafnalisti!$W$4:$W$430,0),3)))</f>
        <v/>
      </c>
      <c r="F277" s="6" t="str">
        <f ca="1">IF($A277="","",IF(OFFSET(Nafnalisti!$A$3,MATCH('Einst staða'!$A277,Nafnalisti!$W$4:$W$430,0),4)="","",OFFSET(Nafnalisti!$A$3,MATCH('Einst staða'!$A277,Nafnalisti!$W$4:$W$430,0),4)))</f>
        <v/>
      </c>
      <c r="G277" s="6" t="str">
        <f ca="1">IF($A277="","",IF(OFFSET(Nafnalisti!$A$3,MATCH('Einst staða'!$A277,Nafnalisti!$W$4:$W$430,0),5)="","",OFFSET(Nafnalisti!$A$3,MATCH('Einst staða'!$A277,Nafnalisti!$W$4:$W$430,0),5)))</f>
        <v/>
      </c>
      <c r="H277" s="6" t="str">
        <f ca="1">IF($A277="","",IF(OFFSET(Nafnalisti!$A$3,MATCH('Einst staða'!$A277,Nafnalisti!$W$4:$W$430,0),6)="","",OFFSET(Nafnalisti!$A$3,MATCH('Einst staða'!$A277,Nafnalisti!$W$4:$W$430,0),6)))</f>
        <v/>
      </c>
      <c r="I277" s="6" t="str">
        <f ca="1">IF($A277="","",IF(OFFSET(Nafnalisti!$A$3,MATCH('Einst staða'!$A277,Nafnalisti!$W$4:$W$430,0),7)="","",OFFSET(Nafnalisti!$A$3,MATCH('Einst staða'!$A277,Nafnalisti!$W$4:$W$430,0),7)))</f>
        <v/>
      </c>
      <c r="J277" s="6" t="str">
        <f ca="1">IF($A277="","",IF(OFFSET(Nafnalisti!$A$3,MATCH('Einst staða'!$A277,Nafnalisti!$W$4:$W$430,0),8)="","",OFFSET(Nafnalisti!$A$3,MATCH('Einst staða'!$A277,Nafnalisti!$W$4:$W$430,0),8)))</f>
        <v/>
      </c>
      <c r="K277" s="6" t="str">
        <f ca="1">IF($A277="","",IF(OFFSET(Nafnalisti!$A$3,MATCH('Einst staða'!$A277,Nafnalisti!$W$4:$W$430,0),9)="","",OFFSET(Nafnalisti!$A$3,MATCH('Einst staða'!$A277,Nafnalisti!$W$4:$W$430,0),9)))</f>
        <v/>
      </c>
      <c r="L277" s="6" t="str">
        <f ca="1">IF($A277="","",IF(OFFSET(Nafnalisti!$A$3,MATCH('Einst staða'!$A277,Nafnalisti!$W$4:$W$430,0),10)="","",OFFSET(Nafnalisti!$A$3,MATCH('Einst staða'!$A277,Nafnalisti!$W$4:$W$430,0),10)))</f>
        <v/>
      </c>
    </row>
    <row r="278" spans="1:12" x14ac:dyDescent="0.3">
      <c r="A278" s="4" t="str">
        <f>IF(COUNT($A$4:A277)+1&gt;Nafnalisti!$Z$4,"",A277+1)</f>
        <v/>
      </c>
      <c r="B278" t="str">
        <f ca="1">IF($A278="","",OFFSET(Nafnalisti!$A$3,MATCH('Einst staða'!$A278,Nafnalisti!$W$4:$W$430,0),1))</f>
        <v/>
      </c>
      <c r="C278" s="64" t="str">
        <f ca="1">IF($A278="","",OFFSET(Nafnalisti!$A$3,MATCH('Einst staða'!$A278,Nafnalisti!$W$4:$W$430,0),0))</f>
        <v/>
      </c>
      <c r="D278" s="5" t="str">
        <f ca="1">IF($A278="","",OFFSET(Nafnalisti!$A$3,MATCH('Einst staða'!$A278,Nafnalisti!$W$4:$W$430,0),2))</f>
        <v/>
      </c>
      <c r="E278" s="6" t="str">
        <f ca="1">IF($A278="","",IF(OFFSET(Nafnalisti!$A$3,MATCH('Einst staða'!$A278,Nafnalisti!$W$4:$W$430,0),3)="","",OFFSET(Nafnalisti!$A$3,MATCH('Einst staða'!$A278,Nafnalisti!$W$4:$W$430,0),3)))</f>
        <v/>
      </c>
      <c r="F278" s="6" t="str">
        <f ca="1">IF($A278="","",IF(OFFSET(Nafnalisti!$A$3,MATCH('Einst staða'!$A278,Nafnalisti!$W$4:$W$430,0),4)="","",OFFSET(Nafnalisti!$A$3,MATCH('Einst staða'!$A278,Nafnalisti!$W$4:$W$430,0),4)))</f>
        <v/>
      </c>
      <c r="G278" s="6" t="str">
        <f ca="1">IF($A278="","",IF(OFFSET(Nafnalisti!$A$3,MATCH('Einst staða'!$A278,Nafnalisti!$W$4:$W$430,0),5)="","",OFFSET(Nafnalisti!$A$3,MATCH('Einst staða'!$A278,Nafnalisti!$W$4:$W$430,0),5)))</f>
        <v/>
      </c>
      <c r="H278" s="6" t="str">
        <f ca="1">IF($A278="","",IF(OFFSET(Nafnalisti!$A$3,MATCH('Einst staða'!$A278,Nafnalisti!$W$4:$W$430,0),6)="","",OFFSET(Nafnalisti!$A$3,MATCH('Einst staða'!$A278,Nafnalisti!$W$4:$W$430,0),6)))</f>
        <v/>
      </c>
      <c r="I278" s="6" t="str">
        <f ca="1">IF($A278="","",IF(OFFSET(Nafnalisti!$A$3,MATCH('Einst staða'!$A278,Nafnalisti!$W$4:$W$430,0),7)="","",OFFSET(Nafnalisti!$A$3,MATCH('Einst staða'!$A278,Nafnalisti!$W$4:$W$430,0),7)))</f>
        <v/>
      </c>
      <c r="J278" s="6" t="str">
        <f ca="1">IF($A278="","",IF(OFFSET(Nafnalisti!$A$3,MATCH('Einst staða'!$A278,Nafnalisti!$W$4:$W$430,0),8)="","",OFFSET(Nafnalisti!$A$3,MATCH('Einst staða'!$A278,Nafnalisti!$W$4:$W$430,0),8)))</f>
        <v/>
      </c>
      <c r="K278" s="6" t="str">
        <f ca="1">IF($A278="","",IF(OFFSET(Nafnalisti!$A$3,MATCH('Einst staða'!$A278,Nafnalisti!$W$4:$W$430,0),9)="","",OFFSET(Nafnalisti!$A$3,MATCH('Einst staða'!$A278,Nafnalisti!$W$4:$W$430,0),9)))</f>
        <v/>
      </c>
      <c r="L278" s="6" t="str">
        <f ca="1">IF($A278="","",IF(OFFSET(Nafnalisti!$A$3,MATCH('Einst staða'!$A278,Nafnalisti!$W$4:$W$430,0),10)="","",OFFSET(Nafnalisti!$A$3,MATCH('Einst staða'!$A278,Nafnalisti!$W$4:$W$430,0),10)))</f>
        <v/>
      </c>
    </row>
    <row r="279" spans="1:12" x14ac:dyDescent="0.3">
      <c r="A279" s="4" t="str">
        <f>IF(COUNT($A$4:A278)+1&gt;Nafnalisti!$Z$4,"",A278+1)</f>
        <v/>
      </c>
      <c r="B279" t="str">
        <f ca="1">IF($A279="","",OFFSET(Nafnalisti!$A$3,MATCH('Einst staða'!$A279,Nafnalisti!$W$4:$W$430,0),1))</f>
        <v/>
      </c>
      <c r="C279" s="64" t="str">
        <f ca="1">IF($A279="","",OFFSET(Nafnalisti!$A$3,MATCH('Einst staða'!$A279,Nafnalisti!$W$4:$W$430,0),0))</f>
        <v/>
      </c>
      <c r="D279" s="5" t="str">
        <f ca="1">IF($A279="","",OFFSET(Nafnalisti!$A$3,MATCH('Einst staða'!$A279,Nafnalisti!$W$4:$W$430,0),2))</f>
        <v/>
      </c>
      <c r="E279" s="6" t="str">
        <f ca="1">IF($A279="","",IF(OFFSET(Nafnalisti!$A$3,MATCH('Einst staða'!$A279,Nafnalisti!$W$4:$W$430,0),3)="","",OFFSET(Nafnalisti!$A$3,MATCH('Einst staða'!$A279,Nafnalisti!$W$4:$W$430,0),3)))</f>
        <v/>
      </c>
      <c r="F279" s="6" t="str">
        <f ca="1">IF($A279="","",IF(OFFSET(Nafnalisti!$A$3,MATCH('Einst staða'!$A279,Nafnalisti!$W$4:$W$430,0),4)="","",OFFSET(Nafnalisti!$A$3,MATCH('Einst staða'!$A279,Nafnalisti!$W$4:$W$430,0),4)))</f>
        <v/>
      </c>
      <c r="G279" s="6" t="str">
        <f ca="1">IF($A279="","",IF(OFFSET(Nafnalisti!$A$3,MATCH('Einst staða'!$A279,Nafnalisti!$W$4:$W$430,0),5)="","",OFFSET(Nafnalisti!$A$3,MATCH('Einst staða'!$A279,Nafnalisti!$W$4:$W$430,0),5)))</f>
        <v/>
      </c>
      <c r="H279" s="6" t="str">
        <f ca="1">IF($A279="","",IF(OFFSET(Nafnalisti!$A$3,MATCH('Einst staða'!$A279,Nafnalisti!$W$4:$W$430,0),6)="","",OFFSET(Nafnalisti!$A$3,MATCH('Einst staða'!$A279,Nafnalisti!$W$4:$W$430,0),6)))</f>
        <v/>
      </c>
      <c r="I279" s="6" t="str">
        <f ca="1">IF($A279="","",IF(OFFSET(Nafnalisti!$A$3,MATCH('Einst staða'!$A279,Nafnalisti!$W$4:$W$430,0),7)="","",OFFSET(Nafnalisti!$A$3,MATCH('Einst staða'!$A279,Nafnalisti!$W$4:$W$430,0),7)))</f>
        <v/>
      </c>
      <c r="J279" s="6" t="str">
        <f ca="1">IF($A279="","",IF(OFFSET(Nafnalisti!$A$3,MATCH('Einst staða'!$A279,Nafnalisti!$W$4:$W$430,0),8)="","",OFFSET(Nafnalisti!$A$3,MATCH('Einst staða'!$A279,Nafnalisti!$W$4:$W$430,0),8)))</f>
        <v/>
      </c>
      <c r="K279" s="6" t="str">
        <f ca="1">IF($A279="","",IF(OFFSET(Nafnalisti!$A$3,MATCH('Einst staða'!$A279,Nafnalisti!$W$4:$W$430,0),9)="","",OFFSET(Nafnalisti!$A$3,MATCH('Einst staða'!$A279,Nafnalisti!$W$4:$W$430,0),9)))</f>
        <v/>
      </c>
      <c r="L279" s="6" t="str">
        <f ca="1">IF($A279="","",IF(OFFSET(Nafnalisti!$A$3,MATCH('Einst staða'!$A279,Nafnalisti!$W$4:$W$430,0),10)="","",OFFSET(Nafnalisti!$A$3,MATCH('Einst staða'!$A279,Nafnalisti!$W$4:$W$430,0),10)))</f>
        <v/>
      </c>
    </row>
    <row r="280" spans="1:12" x14ac:dyDescent="0.3">
      <c r="A280" s="4" t="str">
        <f>IF(COUNT($A$4:A279)+1&gt;Nafnalisti!$Z$4,"",A279+1)</f>
        <v/>
      </c>
      <c r="B280" t="str">
        <f ca="1">IF($A280="","",OFFSET(Nafnalisti!$A$3,MATCH('Einst staða'!$A280,Nafnalisti!$W$4:$W$430,0),1))</f>
        <v/>
      </c>
      <c r="C280" s="64" t="str">
        <f ca="1">IF($A280="","",OFFSET(Nafnalisti!$A$3,MATCH('Einst staða'!$A280,Nafnalisti!$W$4:$W$430,0),0))</f>
        <v/>
      </c>
      <c r="D280" s="5" t="str">
        <f ca="1">IF($A280="","",OFFSET(Nafnalisti!$A$3,MATCH('Einst staða'!$A280,Nafnalisti!$W$4:$W$430,0),2))</f>
        <v/>
      </c>
      <c r="E280" s="6" t="str">
        <f ca="1">IF($A280="","",IF(OFFSET(Nafnalisti!$A$3,MATCH('Einst staða'!$A280,Nafnalisti!$W$4:$W$430,0),3)="","",OFFSET(Nafnalisti!$A$3,MATCH('Einst staða'!$A280,Nafnalisti!$W$4:$W$430,0),3)))</f>
        <v/>
      </c>
      <c r="F280" s="6" t="str">
        <f ca="1">IF($A280="","",IF(OFFSET(Nafnalisti!$A$3,MATCH('Einst staða'!$A280,Nafnalisti!$W$4:$W$430,0),4)="","",OFFSET(Nafnalisti!$A$3,MATCH('Einst staða'!$A280,Nafnalisti!$W$4:$W$430,0),4)))</f>
        <v/>
      </c>
      <c r="G280" s="6" t="str">
        <f ca="1">IF($A280="","",IF(OFFSET(Nafnalisti!$A$3,MATCH('Einst staða'!$A280,Nafnalisti!$W$4:$W$430,0),5)="","",OFFSET(Nafnalisti!$A$3,MATCH('Einst staða'!$A280,Nafnalisti!$W$4:$W$430,0),5)))</f>
        <v/>
      </c>
      <c r="H280" s="6" t="str">
        <f ca="1">IF($A280="","",IF(OFFSET(Nafnalisti!$A$3,MATCH('Einst staða'!$A280,Nafnalisti!$W$4:$W$430,0),6)="","",OFFSET(Nafnalisti!$A$3,MATCH('Einst staða'!$A280,Nafnalisti!$W$4:$W$430,0),6)))</f>
        <v/>
      </c>
      <c r="I280" s="6" t="str">
        <f ca="1">IF($A280="","",IF(OFFSET(Nafnalisti!$A$3,MATCH('Einst staða'!$A280,Nafnalisti!$W$4:$W$430,0),7)="","",OFFSET(Nafnalisti!$A$3,MATCH('Einst staða'!$A280,Nafnalisti!$W$4:$W$430,0),7)))</f>
        <v/>
      </c>
      <c r="J280" s="6" t="str">
        <f ca="1">IF($A280="","",IF(OFFSET(Nafnalisti!$A$3,MATCH('Einst staða'!$A280,Nafnalisti!$W$4:$W$430,0),8)="","",OFFSET(Nafnalisti!$A$3,MATCH('Einst staða'!$A280,Nafnalisti!$W$4:$W$430,0),8)))</f>
        <v/>
      </c>
      <c r="K280" s="6" t="str">
        <f ca="1">IF($A280="","",IF(OFFSET(Nafnalisti!$A$3,MATCH('Einst staða'!$A280,Nafnalisti!$W$4:$W$430,0),9)="","",OFFSET(Nafnalisti!$A$3,MATCH('Einst staða'!$A280,Nafnalisti!$W$4:$W$430,0),9)))</f>
        <v/>
      </c>
      <c r="L280" s="6" t="str">
        <f ca="1">IF($A280="","",IF(OFFSET(Nafnalisti!$A$3,MATCH('Einst staða'!$A280,Nafnalisti!$W$4:$W$430,0),10)="","",OFFSET(Nafnalisti!$A$3,MATCH('Einst staða'!$A280,Nafnalisti!$W$4:$W$430,0),10)))</f>
        <v/>
      </c>
    </row>
    <row r="281" spans="1:12" x14ac:dyDescent="0.3">
      <c r="A281" s="4" t="str">
        <f>IF(COUNT($A$4:A280)+1&gt;Nafnalisti!$Z$4,"",A280+1)</f>
        <v/>
      </c>
      <c r="B281" t="str">
        <f ca="1">IF($A281="","",OFFSET(Nafnalisti!$A$3,MATCH('Einst staða'!$A281,Nafnalisti!$W$4:$W$430,0),1))</f>
        <v/>
      </c>
      <c r="C281" s="64" t="str">
        <f ca="1">IF($A281="","",OFFSET(Nafnalisti!$A$3,MATCH('Einst staða'!$A281,Nafnalisti!$W$4:$W$430,0),0))</f>
        <v/>
      </c>
      <c r="D281" s="5" t="str">
        <f ca="1">IF($A281="","",OFFSET(Nafnalisti!$A$3,MATCH('Einst staða'!$A281,Nafnalisti!$W$4:$W$430,0),2))</f>
        <v/>
      </c>
      <c r="E281" s="6" t="str">
        <f ca="1">IF($A281="","",IF(OFFSET(Nafnalisti!$A$3,MATCH('Einst staða'!$A281,Nafnalisti!$W$4:$W$430,0),3)="","",OFFSET(Nafnalisti!$A$3,MATCH('Einst staða'!$A281,Nafnalisti!$W$4:$W$430,0),3)))</f>
        <v/>
      </c>
      <c r="F281" s="6" t="str">
        <f ca="1">IF($A281="","",IF(OFFSET(Nafnalisti!$A$3,MATCH('Einst staða'!$A281,Nafnalisti!$W$4:$W$430,0),4)="","",OFFSET(Nafnalisti!$A$3,MATCH('Einst staða'!$A281,Nafnalisti!$W$4:$W$430,0),4)))</f>
        <v/>
      </c>
      <c r="G281" s="6" t="str">
        <f ca="1">IF($A281="","",IF(OFFSET(Nafnalisti!$A$3,MATCH('Einst staða'!$A281,Nafnalisti!$W$4:$W$430,0),5)="","",OFFSET(Nafnalisti!$A$3,MATCH('Einst staða'!$A281,Nafnalisti!$W$4:$W$430,0),5)))</f>
        <v/>
      </c>
      <c r="H281" s="6" t="str">
        <f ca="1">IF($A281="","",IF(OFFSET(Nafnalisti!$A$3,MATCH('Einst staða'!$A281,Nafnalisti!$W$4:$W$430,0),6)="","",OFFSET(Nafnalisti!$A$3,MATCH('Einst staða'!$A281,Nafnalisti!$W$4:$W$430,0),6)))</f>
        <v/>
      </c>
      <c r="I281" s="6" t="str">
        <f ca="1">IF($A281="","",IF(OFFSET(Nafnalisti!$A$3,MATCH('Einst staða'!$A281,Nafnalisti!$W$4:$W$430,0),7)="","",OFFSET(Nafnalisti!$A$3,MATCH('Einst staða'!$A281,Nafnalisti!$W$4:$W$430,0),7)))</f>
        <v/>
      </c>
      <c r="J281" s="6" t="str">
        <f ca="1">IF($A281="","",IF(OFFSET(Nafnalisti!$A$3,MATCH('Einst staða'!$A281,Nafnalisti!$W$4:$W$430,0),8)="","",OFFSET(Nafnalisti!$A$3,MATCH('Einst staða'!$A281,Nafnalisti!$W$4:$W$430,0),8)))</f>
        <v/>
      </c>
      <c r="K281" s="6" t="str">
        <f ca="1">IF($A281="","",IF(OFFSET(Nafnalisti!$A$3,MATCH('Einst staða'!$A281,Nafnalisti!$W$4:$W$430,0),9)="","",OFFSET(Nafnalisti!$A$3,MATCH('Einst staða'!$A281,Nafnalisti!$W$4:$W$430,0),9)))</f>
        <v/>
      </c>
      <c r="L281" s="6" t="str">
        <f ca="1">IF($A281="","",IF(OFFSET(Nafnalisti!$A$3,MATCH('Einst staða'!$A281,Nafnalisti!$W$4:$W$430,0),10)="","",OFFSET(Nafnalisti!$A$3,MATCH('Einst staða'!$A281,Nafnalisti!$W$4:$W$430,0),10)))</f>
        <v/>
      </c>
    </row>
    <row r="282" spans="1:12" x14ac:dyDescent="0.3">
      <c r="A282" s="4" t="str">
        <f>IF(COUNT($A$4:A281)+1&gt;Nafnalisti!$Z$4,"",A281+1)</f>
        <v/>
      </c>
      <c r="B282" t="str">
        <f ca="1">IF($A282="","",OFFSET(Nafnalisti!$A$3,MATCH('Einst staða'!$A282,Nafnalisti!$W$4:$W$430,0),1))</f>
        <v/>
      </c>
      <c r="C282" s="64" t="str">
        <f ca="1">IF($A282="","",OFFSET(Nafnalisti!$A$3,MATCH('Einst staða'!$A282,Nafnalisti!$W$4:$W$430,0),0))</f>
        <v/>
      </c>
      <c r="D282" s="5" t="str">
        <f ca="1">IF($A282="","",OFFSET(Nafnalisti!$A$3,MATCH('Einst staða'!$A282,Nafnalisti!$W$4:$W$430,0),2))</f>
        <v/>
      </c>
      <c r="E282" s="6" t="str">
        <f ca="1">IF($A282="","",IF(OFFSET(Nafnalisti!$A$3,MATCH('Einst staða'!$A282,Nafnalisti!$W$4:$W$430,0),3)="","",OFFSET(Nafnalisti!$A$3,MATCH('Einst staða'!$A282,Nafnalisti!$W$4:$W$430,0),3)))</f>
        <v/>
      </c>
      <c r="F282" s="6" t="str">
        <f ca="1">IF($A282="","",IF(OFFSET(Nafnalisti!$A$3,MATCH('Einst staða'!$A282,Nafnalisti!$W$4:$W$430,0),4)="","",OFFSET(Nafnalisti!$A$3,MATCH('Einst staða'!$A282,Nafnalisti!$W$4:$W$430,0),4)))</f>
        <v/>
      </c>
      <c r="G282" s="6" t="str">
        <f ca="1">IF($A282="","",IF(OFFSET(Nafnalisti!$A$3,MATCH('Einst staða'!$A282,Nafnalisti!$W$4:$W$430,0),5)="","",OFFSET(Nafnalisti!$A$3,MATCH('Einst staða'!$A282,Nafnalisti!$W$4:$W$430,0),5)))</f>
        <v/>
      </c>
      <c r="H282" s="6" t="str">
        <f ca="1">IF($A282="","",IF(OFFSET(Nafnalisti!$A$3,MATCH('Einst staða'!$A282,Nafnalisti!$W$4:$W$430,0),6)="","",OFFSET(Nafnalisti!$A$3,MATCH('Einst staða'!$A282,Nafnalisti!$W$4:$W$430,0),6)))</f>
        <v/>
      </c>
      <c r="I282" s="6" t="str">
        <f ca="1">IF($A282="","",IF(OFFSET(Nafnalisti!$A$3,MATCH('Einst staða'!$A282,Nafnalisti!$W$4:$W$430,0),7)="","",OFFSET(Nafnalisti!$A$3,MATCH('Einst staða'!$A282,Nafnalisti!$W$4:$W$430,0),7)))</f>
        <v/>
      </c>
      <c r="J282" s="6" t="str">
        <f ca="1">IF($A282="","",IF(OFFSET(Nafnalisti!$A$3,MATCH('Einst staða'!$A282,Nafnalisti!$W$4:$W$430,0),8)="","",OFFSET(Nafnalisti!$A$3,MATCH('Einst staða'!$A282,Nafnalisti!$W$4:$W$430,0),8)))</f>
        <v/>
      </c>
      <c r="K282" s="6" t="str">
        <f ca="1">IF($A282="","",IF(OFFSET(Nafnalisti!$A$3,MATCH('Einst staða'!$A282,Nafnalisti!$W$4:$W$430,0),9)="","",OFFSET(Nafnalisti!$A$3,MATCH('Einst staða'!$A282,Nafnalisti!$W$4:$W$430,0),9)))</f>
        <v/>
      </c>
      <c r="L282" s="6" t="str">
        <f ca="1">IF($A282="","",IF(OFFSET(Nafnalisti!$A$3,MATCH('Einst staða'!$A282,Nafnalisti!$W$4:$W$430,0),10)="","",OFFSET(Nafnalisti!$A$3,MATCH('Einst staða'!$A282,Nafnalisti!$W$4:$W$430,0),10)))</f>
        <v/>
      </c>
    </row>
    <row r="283" spans="1:12" x14ac:dyDescent="0.3">
      <c r="A283" s="4" t="str">
        <f>IF(COUNT($A$4:A282)+1&gt;Nafnalisti!$Z$4,"",A282+1)</f>
        <v/>
      </c>
      <c r="B283" t="str">
        <f ca="1">IF($A283="","",OFFSET(Nafnalisti!$A$3,MATCH('Einst staða'!$A283,Nafnalisti!$W$4:$W$430,0),1))</f>
        <v/>
      </c>
      <c r="C283" s="64" t="str">
        <f ca="1">IF($A283="","",OFFSET(Nafnalisti!$A$3,MATCH('Einst staða'!$A283,Nafnalisti!$W$4:$W$430,0),0))</f>
        <v/>
      </c>
      <c r="D283" s="5" t="str">
        <f ca="1">IF($A283="","",OFFSET(Nafnalisti!$A$3,MATCH('Einst staða'!$A283,Nafnalisti!$W$4:$W$430,0),2))</f>
        <v/>
      </c>
      <c r="E283" s="6" t="str">
        <f ca="1">IF($A283="","",IF(OFFSET(Nafnalisti!$A$3,MATCH('Einst staða'!$A283,Nafnalisti!$W$4:$W$430,0),3)="","",OFFSET(Nafnalisti!$A$3,MATCH('Einst staða'!$A283,Nafnalisti!$W$4:$W$430,0),3)))</f>
        <v/>
      </c>
      <c r="F283" s="6" t="str">
        <f ca="1">IF($A283="","",IF(OFFSET(Nafnalisti!$A$3,MATCH('Einst staða'!$A283,Nafnalisti!$W$4:$W$430,0),4)="","",OFFSET(Nafnalisti!$A$3,MATCH('Einst staða'!$A283,Nafnalisti!$W$4:$W$430,0),4)))</f>
        <v/>
      </c>
      <c r="G283" s="6" t="str">
        <f ca="1">IF($A283="","",IF(OFFSET(Nafnalisti!$A$3,MATCH('Einst staða'!$A283,Nafnalisti!$W$4:$W$430,0),5)="","",OFFSET(Nafnalisti!$A$3,MATCH('Einst staða'!$A283,Nafnalisti!$W$4:$W$430,0),5)))</f>
        <v/>
      </c>
      <c r="H283" s="6" t="str">
        <f ca="1">IF($A283="","",IF(OFFSET(Nafnalisti!$A$3,MATCH('Einst staða'!$A283,Nafnalisti!$W$4:$W$430,0),6)="","",OFFSET(Nafnalisti!$A$3,MATCH('Einst staða'!$A283,Nafnalisti!$W$4:$W$430,0),6)))</f>
        <v/>
      </c>
      <c r="I283" s="6" t="str">
        <f ca="1">IF($A283="","",IF(OFFSET(Nafnalisti!$A$3,MATCH('Einst staða'!$A283,Nafnalisti!$W$4:$W$430,0),7)="","",OFFSET(Nafnalisti!$A$3,MATCH('Einst staða'!$A283,Nafnalisti!$W$4:$W$430,0),7)))</f>
        <v/>
      </c>
      <c r="J283" s="6" t="str">
        <f ca="1">IF($A283="","",IF(OFFSET(Nafnalisti!$A$3,MATCH('Einst staða'!$A283,Nafnalisti!$W$4:$W$430,0),8)="","",OFFSET(Nafnalisti!$A$3,MATCH('Einst staða'!$A283,Nafnalisti!$W$4:$W$430,0),8)))</f>
        <v/>
      </c>
      <c r="K283" s="6" t="str">
        <f ca="1">IF($A283="","",IF(OFFSET(Nafnalisti!$A$3,MATCH('Einst staða'!$A283,Nafnalisti!$W$4:$W$430,0),9)="","",OFFSET(Nafnalisti!$A$3,MATCH('Einst staða'!$A283,Nafnalisti!$W$4:$W$430,0),9)))</f>
        <v/>
      </c>
      <c r="L283" s="6" t="str">
        <f ca="1">IF($A283="","",IF(OFFSET(Nafnalisti!$A$3,MATCH('Einst staða'!$A283,Nafnalisti!$W$4:$W$430,0),10)="","",OFFSET(Nafnalisti!$A$3,MATCH('Einst staða'!$A283,Nafnalisti!$W$4:$W$430,0),10)))</f>
        <v/>
      </c>
    </row>
    <row r="284" spans="1:12" x14ac:dyDescent="0.3">
      <c r="A284" s="4" t="str">
        <f>IF(COUNT($A$4:A283)+1&gt;Nafnalisti!$Z$4,"",A283+1)</f>
        <v/>
      </c>
      <c r="B284" t="str">
        <f ca="1">IF($A284="","",OFFSET(Nafnalisti!$A$3,MATCH('Einst staða'!$A284,Nafnalisti!$W$4:$W$430,0),1))</f>
        <v/>
      </c>
      <c r="C284" s="64" t="str">
        <f ca="1">IF($A284="","",OFFSET(Nafnalisti!$A$3,MATCH('Einst staða'!$A284,Nafnalisti!$W$4:$W$430,0),0))</f>
        <v/>
      </c>
      <c r="D284" s="5" t="str">
        <f ca="1">IF($A284="","",OFFSET(Nafnalisti!$A$3,MATCH('Einst staða'!$A284,Nafnalisti!$W$4:$W$430,0),2))</f>
        <v/>
      </c>
      <c r="E284" s="6" t="str">
        <f ca="1">IF($A284="","",IF(OFFSET(Nafnalisti!$A$3,MATCH('Einst staða'!$A284,Nafnalisti!$W$4:$W$430,0),3)="","",OFFSET(Nafnalisti!$A$3,MATCH('Einst staða'!$A284,Nafnalisti!$W$4:$W$430,0),3)))</f>
        <v/>
      </c>
      <c r="F284" s="6" t="str">
        <f ca="1">IF($A284="","",IF(OFFSET(Nafnalisti!$A$3,MATCH('Einst staða'!$A284,Nafnalisti!$W$4:$W$430,0),4)="","",OFFSET(Nafnalisti!$A$3,MATCH('Einst staða'!$A284,Nafnalisti!$W$4:$W$430,0),4)))</f>
        <v/>
      </c>
      <c r="G284" s="6" t="str">
        <f ca="1">IF($A284="","",IF(OFFSET(Nafnalisti!$A$3,MATCH('Einst staða'!$A284,Nafnalisti!$W$4:$W$430,0),5)="","",OFFSET(Nafnalisti!$A$3,MATCH('Einst staða'!$A284,Nafnalisti!$W$4:$W$430,0),5)))</f>
        <v/>
      </c>
      <c r="H284" s="6" t="str">
        <f ca="1">IF($A284="","",IF(OFFSET(Nafnalisti!$A$3,MATCH('Einst staða'!$A284,Nafnalisti!$W$4:$W$430,0),6)="","",OFFSET(Nafnalisti!$A$3,MATCH('Einst staða'!$A284,Nafnalisti!$W$4:$W$430,0),6)))</f>
        <v/>
      </c>
      <c r="I284" s="6" t="str">
        <f ca="1">IF($A284="","",IF(OFFSET(Nafnalisti!$A$3,MATCH('Einst staða'!$A284,Nafnalisti!$W$4:$W$430,0),7)="","",OFFSET(Nafnalisti!$A$3,MATCH('Einst staða'!$A284,Nafnalisti!$W$4:$W$430,0),7)))</f>
        <v/>
      </c>
      <c r="J284" s="6" t="str">
        <f ca="1">IF($A284="","",IF(OFFSET(Nafnalisti!$A$3,MATCH('Einst staða'!$A284,Nafnalisti!$W$4:$W$430,0),8)="","",OFFSET(Nafnalisti!$A$3,MATCH('Einst staða'!$A284,Nafnalisti!$W$4:$W$430,0),8)))</f>
        <v/>
      </c>
      <c r="K284" s="6" t="str">
        <f ca="1">IF($A284="","",IF(OFFSET(Nafnalisti!$A$3,MATCH('Einst staða'!$A284,Nafnalisti!$W$4:$W$430,0),9)="","",OFFSET(Nafnalisti!$A$3,MATCH('Einst staða'!$A284,Nafnalisti!$W$4:$W$430,0),9)))</f>
        <v/>
      </c>
      <c r="L284" s="6" t="str">
        <f ca="1">IF($A284="","",IF(OFFSET(Nafnalisti!$A$3,MATCH('Einst staða'!$A284,Nafnalisti!$W$4:$W$430,0),10)="","",OFFSET(Nafnalisti!$A$3,MATCH('Einst staða'!$A284,Nafnalisti!$W$4:$W$430,0),10)))</f>
        <v/>
      </c>
    </row>
    <row r="285" spans="1:12" x14ac:dyDescent="0.3">
      <c r="A285" s="4" t="str">
        <f>IF(COUNT($A$4:A284)+1&gt;Nafnalisti!$Z$4,"",A284+1)</f>
        <v/>
      </c>
      <c r="B285" t="str">
        <f ca="1">IF($A285="","",OFFSET(Nafnalisti!$A$3,MATCH('Einst staða'!$A285,Nafnalisti!$W$4:$W$430,0),1))</f>
        <v/>
      </c>
      <c r="C285" s="64" t="str">
        <f ca="1">IF($A285="","",OFFSET(Nafnalisti!$A$3,MATCH('Einst staða'!$A285,Nafnalisti!$W$4:$W$430,0),0))</f>
        <v/>
      </c>
      <c r="D285" s="5" t="str">
        <f ca="1">IF($A285="","",OFFSET(Nafnalisti!$A$3,MATCH('Einst staða'!$A285,Nafnalisti!$W$4:$W$430,0),2))</f>
        <v/>
      </c>
      <c r="E285" s="6" t="str">
        <f ca="1">IF($A285="","",IF(OFFSET(Nafnalisti!$A$3,MATCH('Einst staða'!$A285,Nafnalisti!$W$4:$W$430,0),3)="","",OFFSET(Nafnalisti!$A$3,MATCH('Einst staða'!$A285,Nafnalisti!$W$4:$W$430,0),3)))</f>
        <v/>
      </c>
      <c r="F285" s="6" t="str">
        <f ca="1">IF($A285="","",IF(OFFSET(Nafnalisti!$A$3,MATCH('Einst staða'!$A285,Nafnalisti!$W$4:$W$430,0),4)="","",OFFSET(Nafnalisti!$A$3,MATCH('Einst staða'!$A285,Nafnalisti!$W$4:$W$430,0),4)))</f>
        <v/>
      </c>
      <c r="G285" s="6" t="str">
        <f ca="1">IF($A285="","",IF(OFFSET(Nafnalisti!$A$3,MATCH('Einst staða'!$A285,Nafnalisti!$W$4:$W$430,0),5)="","",OFFSET(Nafnalisti!$A$3,MATCH('Einst staða'!$A285,Nafnalisti!$W$4:$W$430,0),5)))</f>
        <v/>
      </c>
      <c r="H285" s="6" t="str">
        <f ca="1">IF($A285="","",IF(OFFSET(Nafnalisti!$A$3,MATCH('Einst staða'!$A285,Nafnalisti!$W$4:$W$430,0),6)="","",OFFSET(Nafnalisti!$A$3,MATCH('Einst staða'!$A285,Nafnalisti!$W$4:$W$430,0),6)))</f>
        <v/>
      </c>
      <c r="I285" s="6" t="str">
        <f ca="1">IF($A285="","",IF(OFFSET(Nafnalisti!$A$3,MATCH('Einst staða'!$A285,Nafnalisti!$W$4:$W$430,0),7)="","",OFFSET(Nafnalisti!$A$3,MATCH('Einst staða'!$A285,Nafnalisti!$W$4:$W$430,0),7)))</f>
        <v/>
      </c>
      <c r="J285" s="6" t="str">
        <f ca="1">IF($A285="","",IF(OFFSET(Nafnalisti!$A$3,MATCH('Einst staða'!$A285,Nafnalisti!$W$4:$W$430,0),8)="","",OFFSET(Nafnalisti!$A$3,MATCH('Einst staða'!$A285,Nafnalisti!$W$4:$W$430,0),8)))</f>
        <v/>
      </c>
      <c r="K285" s="6" t="str">
        <f ca="1">IF($A285="","",IF(OFFSET(Nafnalisti!$A$3,MATCH('Einst staða'!$A285,Nafnalisti!$W$4:$W$430,0),9)="","",OFFSET(Nafnalisti!$A$3,MATCH('Einst staða'!$A285,Nafnalisti!$W$4:$W$430,0),9)))</f>
        <v/>
      </c>
      <c r="L285" s="6" t="str">
        <f ca="1">IF($A285="","",IF(OFFSET(Nafnalisti!$A$3,MATCH('Einst staða'!$A285,Nafnalisti!$W$4:$W$430,0),10)="","",OFFSET(Nafnalisti!$A$3,MATCH('Einst staða'!$A285,Nafnalisti!$W$4:$W$430,0),10)))</f>
        <v/>
      </c>
    </row>
    <row r="286" spans="1:12" x14ac:dyDescent="0.3">
      <c r="A286" s="4" t="str">
        <f>IF(COUNT($A$4:A285)+1&gt;Nafnalisti!$Z$4,"",A285+1)</f>
        <v/>
      </c>
      <c r="B286" t="str">
        <f ca="1">IF($A286="","",OFFSET(Nafnalisti!$A$3,MATCH('Einst staða'!$A286,Nafnalisti!$W$4:$W$430,0),1))</f>
        <v/>
      </c>
      <c r="C286" s="64" t="str">
        <f ca="1">IF($A286="","",OFFSET(Nafnalisti!$A$3,MATCH('Einst staða'!$A286,Nafnalisti!$W$4:$W$430,0),0))</f>
        <v/>
      </c>
      <c r="D286" s="5" t="str">
        <f ca="1">IF($A286="","",OFFSET(Nafnalisti!$A$3,MATCH('Einst staða'!$A286,Nafnalisti!$W$4:$W$430,0),2))</f>
        <v/>
      </c>
      <c r="E286" s="6" t="str">
        <f ca="1">IF($A286="","",IF(OFFSET(Nafnalisti!$A$3,MATCH('Einst staða'!$A286,Nafnalisti!$W$4:$W$430,0),3)="","",OFFSET(Nafnalisti!$A$3,MATCH('Einst staða'!$A286,Nafnalisti!$W$4:$W$430,0),3)))</f>
        <v/>
      </c>
      <c r="F286" s="6" t="str">
        <f ca="1">IF($A286="","",IF(OFFSET(Nafnalisti!$A$3,MATCH('Einst staða'!$A286,Nafnalisti!$W$4:$W$430,0),4)="","",OFFSET(Nafnalisti!$A$3,MATCH('Einst staða'!$A286,Nafnalisti!$W$4:$W$430,0),4)))</f>
        <v/>
      </c>
      <c r="G286" s="6" t="str">
        <f ca="1">IF($A286="","",IF(OFFSET(Nafnalisti!$A$3,MATCH('Einst staða'!$A286,Nafnalisti!$W$4:$W$430,0),5)="","",OFFSET(Nafnalisti!$A$3,MATCH('Einst staða'!$A286,Nafnalisti!$W$4:$W$430,0),5)))</f>
        <v/>
      </c>
      <c r="H286" s="6" t="str">
        <f ca="1">IF($A286="","",IF(OFFSET(Nafnalisti!$A$3,MATCH('Einst staða'!$A286,Nafnalisti!$W$4:$W$430,0),6)="","",OFFSET(Nafnalisti!$A$3,MATCH('Einst staða'!$A286,Nafnalisti!$W$4:$W$430,0),6)))</f>
        <v/>
      </c>
      <c r="I286" s="6" t="str">
        <f ca="1">IF($A286="","",IF(OFFSET(Nafnalisti!$A$3,MATCH('Einst staða'!$A286,Nafnalisti!$W$4:$W$430,0),7)="","",OFFSET(Nafnalisti!$A$3,MATCH('Einst staða'!$A286,Nafnalisti!$W$4:$W$430,0),7)))</f>
        <v/>
      </c>
      <c r="J286" s="6" t="str">
        <f ca="1">IF($A286="","",IF(OFFSET(Nafnalisti!$A$3,MATCH('Einst staða'!$A286,Nafnalisti!$W$4:$W$430,0),8)="","",OFFSET(Nafnalisti!$A$3,MATCH('Einst staða'!$A286,Nafnalisti!$W$4:$W$430,0),8)))</f>
        <v/>
      </c>
      <c r="K286" s="6" t="str">
        <f ca="1">IF($A286="","",IF(OFFSET(Nafnalisti!$A$3,MATCH('Einst staða'!$A286,Nafnalisti!$W$4:$W$430,0),9)="","",OFFSET(Nafnalisti!$A$3,MATCH('Einst staða'!$A286,Nafnalisti!$W$4:$W$430,0),9)))</f>
        <v/>
      </c>
      <c r="L286" s="6" t="str">
        <f ca="1">IF($A286="","",IF(OFFSET(Nafnalisti!$A$3,MATCH('Einst staða'!$A286,Nafnalisti!$W$4:$W$430,0),10)="","",OFFSET(Nafnalisti!$A$3,MATCH('Einst staða'!$A286,Nafnalisti!$W$4:$W$430,0),10)))</f>
        <v/>
      </c>
    </row>
    <row r="287" spans="1:12" x14ac:dyDescent="0.3">
      <c r="A287" s="4" t="str">
        <f>IF(COUNT($A$4:A286)+1&gt;Nafnalisti!$Z$4,"",A286+1)</f>
        <v/>
      </c>
      <c r="B287" t="str">
        <f ca="1">IF($A287="","",OFFSET(Nafnalisti!$A$3,MATCH('Einst staða'!$A287,Nafnalisti!$W$4:$W$430,0),1))</f>
        <v/>
      </c>
      <c r="C287" s="64" t="str">
        <f ca="1">IF($A287="","",OFFSET(Nafnalisti!$A$3,MATCH('Einst staða'!$A287,Nafnalisti!$W$4:$W$430,0),0))</f>
        <v/>
      </c>
      <c r="D287" s="5" t="str">
        <f ca="1">IF($A287="","",OFFSET(Nafnalisti!$A$3,MATCH('Einst staða'!$A287,Nafnalisti!$W$4:$W$430,0),2))</f>
        <v/>
      </c>
      <c r="E287" s="6" t="str">
        <f ca="1">IF($A287="","",IF(OFFSET(Nafnalisti!$A$3,MATCH('Einst staða'!$A287,Nafnalisti!$W$4:$W$430,0),3)="","",OFFSET(Nafnalisti!$A$3,MATCH('Einst staða'!$A287,Nafnalisti!$W$4:$W$430,0),3)))</f>
        <v/>
      </c>
      <c r="F287" s="6" t="str">
        <f ca="1">IF($A287="","",IF(OFFSET(Nafnalisti!$A$3,MATCH('Einst staða'!$A287,Nafnalisti!$W$4:$W$430,0),4)="","",OFFSET(Nafnalisti!$A$3,MATCH('Einst staða'!$A287,Nafnalisti!$W$4:$W$430,0),4)))</f>
        <v/>
      </c>
      <c r="G287" s="6" t="str">
        <f ca="1">IF($A287="","",IF(OFFSET(Nafnalisti!$A$3,MATCH('Einst staða'!$A287,Nafnalisti!$W$4:$W$430,0),5)="","",OFFSET(Nafnalisti!$A$3,MATCH('Einst staða'!$A287,Nafnalisti!$W$4:$W$430,0),5)))</f>
        <v/>
      </c>
      <c r="H287" s="6" t="str">
        <f ca="1">IF($A287="","",IF(OFFSET(Nafnalisti!$A$3,MATCH('Einst staða'!$A287,Nafnalisti!$W$4:$W$430,0),6)="","",OFFSET(Nafnalisti!$A$3,MATCH('Einst staða'!$A287,Nafnalisti!$W$4:$W$430,0),6)))</f>
        <v/>
      </c>
      <c r="I287" s="6" t="str">
        <f ca="1">IF($A287="","",IF(OFFSET(Nafnalisti!$A$3,MATCH('Einst staða'!$A287,Nafnalisti!$W$4:$W$430,0),7)="","",OFFSET(Nafnalisti!$A$3,MATCH('Einst staða'!$A287,Nafnalisti!$W$4:$W$430,0),7)))</f>
        <v/>
      </c>
      <c r="J287" s="6" t="str">
        <f ca="1">IF($A287="","",IF(OFFSET(Nafnalisti!$A$3,MATCH('Einst staða'!$A287,Nafnalisti!$W$4:$W$430,0),8)="","",OFFSET(Nafnalisti!$A$3,MATCH('Einst staða'!$A287,Nafnalisti!$W$4:$W$430,0),8)))</f>
        <v/>
      </c>
      <c r="K287" s="6" t="str">
        <f ca="1">IF($A287="","",IF(OFFSET(Nafnalisti!$A$3,MATCH('Einst staða'!$A287,Nafnalisti!$W$4:$W$430,0),9)="","",OFFSET(Nafnalisti!$A$3,MATCH('Einst staða'!$A287,Nafnalisti!$W$4:$W$430,0),9)))</f>
        <v/>
      </c>
      <c r="L287" s="6" t="str">
        <f ca="1">IF($A287="","",IF(OFFSET(Nafnalisti!$A$3,MATCH('Einst staða'!$A287,Nafnalisti!$W$4:$W$430,0),10)="","",OFFSET(Nafnalisti!$A$3,MATCH('Einst staða'!$A287,Nafnalisti!$W$4:$W$430,0),10)))</f>
        <v/>
      </c>
    </row>
    <row r="288" spans="1:12" x14ac:dyDescent="0.3">
      <c r="A288" s="4" t="str">
        <f>IF(COUNT($A$4:A287)+1&gt;Nafnalisti!$Z$4,"",A287+1)</f>
        <v/>
      </c>
      <c r="B288" t="str">
        <f ca="1">IF($A288="","",OFFSET(Nafnalisti!$A$3,MATCH('Einst staða'!$A288,Nafnalisti!$W$4:$W$430,0),1))</f>
        <v/>
      </c>
      <c r="C288" s="64" t="str">
        <f ca="1">IF($A288="","",OFFSET(Nafnalisti!$A$3,MATCH('Einst staða'!$A288,Nafnalisti!$W$4:$W$430,0),0))</f>
        <v/>
      </c>
      <c r="D288" s="5" t="str">
        <f ca="1">IF($A288="","",OFFSET(Nafnalisti!$A$3,MATCH('Einst staða'!$A288,Nafnalisti!$W$4:$W$430,0),2))</f>
        <v/>
      </c>
      <c r="E288" s="6" t="str">
        <f ca="1">IF($A288="","",IF(OFFSET(Nafnalisti!$A$3,MATCH('Einst staða'!$A288,Nafnalisti!$W$4:$W$430,0),3)="","",OFFSET(Nafnalisti!$A$3,MATCH('Einst staða'!$A288,Nafnalisti!$W$4:$W$430,0),3)))</f>
        <v/>
      </c>
      <c r="F288" s="6" t="str">
        <f ca="1">IF($A288="","",IF(OFFSET(Nafnalisti!$A$3,MATCH('Einst staða'!$A288,Nafnalisti!$W$4:$W$430,0),4)="","",OFFSET(Nafnalisti!$A$3,MATCH('Einst staða'!$A288,Nafnalisti!$W$4:$W$430,0),4)))</f>
        <v/>
      </c>
      <c r="G288" s="6" t="str">
        <f ca="1">IF($A288="","",IF(OFFSET(Nafnalisti!$A$3,MATCH('Einst staða'!$A288,Nafnalisti!$W$4:$W$430,0),5)="","",OFFSET(Nafnalisti!$A$3,MATCH('Einst staða'!$A288,Nafnalisti!$W$4:$W$430,0),5)))</f>
        <v/>
      </c>
      <c r="H288" s="6" t="str">
        <f ca="1">IF($A288="","",IF(OFFSET(Nafnalisti!$A$3,MATCH('Einst staða'!$A288,Nafnalisti!$W$4:$W$430,0),6)="","",OFFSET(Nafnalisti!$A$3,MATCH('Einst staða'!$A288,Nafnalisti!$W$4:$W$430,0),6)))</f>
        <v/>
      </c>
      <c r="I288" s="6" t="str">
        <f ca="1">IF($A288="","",IF(OFFSET(Nafnalisti!$A$3,MATCH('Einst staða'!$A288,Nafnalisti!$W$4:$W$430,0),7)="","",OFFSET(Nafnalisti!$A$3,MATCH('Einst staða'!$A288,Nafnalisti!$W$4:$W$430,0),7)))</f>
        <v/>
      </c>
      <c r="J288" s="6" t="str">
        <f ca="1">IF($A288="","",IF(OFFSET(Nafnalisti!$A$3,MATCH('Einst staða'!$A288,Nafnalisti!$W$4:$W$430,0),8)="","",OFFSET(Nafnalisti!$A$3,MATCH('Einst staða'!$A288,Nafnalisti!$W$4:$W$430,0),8)))</f>
        <v/>
      </c>
      <c r="K288" s="6" t="str">
        <f ca="1">IF($A288="","",IF(OFFSET(Nafnalisti!$A$3,MATCH('Einst staða'!$A288,Nafnalisti!$W$4:$W$430,0),9)="","",OFFSET(Nafnalisti!$A$3,MATCH('Einst staða'!$A288,Nafnalisti!$W$4:$W$430,0),9)))</f>
        <v/>
      </c>
      <c r="L288" s="6" t="str">
        <f ca="1">IF($A288="","",IF(OFFSET(Nafnalisti!$A$3,MATCH('Einst staða'!$A288,Nafnalisti!$W$4:$W$430,0),10)="","",OFFSET(Nafnalisti!$A$3,MATCH('Einst staða'!$A288,Nafnalisti!$W$4:$W$430,0),10)))</f>
        <v/>
      </c>
    </row>
    <row r="289" spans="1:12" x14ac:dyDescent="0.3">
      <c r="A289" s="4" t="str">
        <f>IF(COUNT($A$4:A288)+1&gt;Nafnalisti!$Z$4,"",A288+1)</f>
        <v/>
      </c>
      <c r="B289" t="str">
        <f ca="1">IF($A289="","",OFFSET(Nafnalisti!$A$3,MATCH('Einst staða'!$A289,Nafnalisti!$W$4:$W$430,0),1))</f>
        <v/>
      </c>
      <c r="C289" s="64" t="str">
        <f ca="1">IF($A289="","",OFFSET(Nafnalisti!$A$3,MATCH('Einst staða'!$A289,Nafnalisti!$W$4:$W$430,0),0))</f>
        <v/>
      </c>
      <c r="D289" s="5" t="str">
        <f ca="1">IF($A289="","",OFFSET(Nafnalisti!$A$3,MATCH('Einst staða'!$A289,Nafnalisti!$W$4:$W$430,0),2))</f>
        <v/>
      </c>
      <c r="E289" s="6" t="str">
        <f ca="1">IF($A289="","",IF(OFFSET(Nafnalisti!$A$3,MATCH('Einst staða'!$A289,Nafnalisti!$W$4:$W$430,0),3)="","",OFFSET(Nafnalisti!$A$3,MATCH('Einst staða'!$A289,Nafnalisti!$W$4:$W$430,0),3)))</f>
        <v/>
      </c>
      <c r="F289" s="6" t="str">
        <f ca="1">IF($A289="","",IF(OFFSET(Nafnalisti!$A$3,MATCH('Einst staða'!$A289,Nafnalisti!$W$4:$W$430,0),4)="","",OFFSET(Nafnalisti!$A$3,MATCH('Einst staða'!$A289,Nafnalisti!$W$4:$W$430,0),4)))</f>
        <v/>
      </c>
      <c r="G289" s="6" t="str">
        <f ca="1">IF($A289="","",IF(OFFSET(Nafnalisti!$A$3,MATCH('Einst staða'!$A289,Nafnalisti!$W$4:$W$430,0),5)="","",OFFSET(Nafnalisti!$A$3,MATCH('Einst staða'!$A289,Nafnalisti!$W$4:$W$430,0),5)))</f>
        <v/>
      </c>
      <c r="H289" s="6" t="str">
        <f ca="1">IF($A289="","",IF(OFFSET(Nafnalisti!$A$3,MATCH('Einst staða'!$A289,Nafnalisti!$W$4:$W$430,0),6)="","",OFFSET(Nafnalisti!$A$3,MATCH('Einst staða'!$A289,Nafnalisti!$W$4:$W$430,0),6)))</f>
        <v/>
      </c>
      <c r="I289" s="6" t="str">
        <f ca="1">IF($A289="","",IF(OFFSET(Nafnalisti!$A$3,MATCH('Einst staða'!$A289,Nafnalisti!$W$4:$W$430,0),7)="","",OFFSET(Nafnalisti!$A$3,MATCH('Einst staða'!$A289,Nafnalisti!$W$4:$W$430,0),7)))</f>
        <v/>
      </c>
      <c r="J289" s="6" t="str">
        <f ca="1">IF($A289="","",IF(OFFSET(Nafnalisti!$A$3,MATCH('Einst staða'!$A289,Nafnalisti!$W$4:$W$430,0),8)="","",OFFSET(Nafnalisti!$A$3,MATCH('Einst staða'!$A289,Nafnalisti!$W$4:$W$430,0),8)))</f>
        <v/>
      </c>
      <c r="K289" s="6" t="str">
        <f ca="1">IF($A289="","",IF(OFFSET(Nafnalisti!$A$3,MATCH('Einst staða'!$A289,Nafnalisti!$W$4:$W$430,0),9)="","",OFFSET(Nafnalisti!$A$3,MATCH('Einst staða'!$A289,Nafnalisti!$W$4:$W$430,0),9)))</f>
        <v/>
      </c>
      <c r="L289" s="6" t="str">
        <f ca="1">IF($A289="","",IF(OFFSET(Nafnalisti!$A$3,MATCH('Einst staða'!$A289,Nafnalisti!$W$4:$W$430,0),10)="","",OFFSET(Nafnalisti!$A$3,MATCH('Einst staða'!$A289,Nafnalisti!$W$4:$W$430,0),10)))</f>
        <v/>
      </c>
    </row>
    <row r="290" spans="1:12" x14ac:dyDescent="0.3">
      <c r="A290" s="4" t="str">
        <f>IF(COUNT($A$4:A289)+1&gt;Nafnalisti!$Z$4,"",A289+1)</f>
        <v/>
      </c>
      <c r="B290" t="str">
        <f ca="1">IF($A290="","",OFFSET(Nafnalisti!$A$3,MATCH('Einst staða'!$A290,Nafnalisti!$W$4:$W$430,0),1))</f>
        <v/>
      </c>
      <c r="C290" s="64" t="str">
        <f ca="1">IF($A290="","",OFFSET(Nafnalisti!$A$3,MATCH('Einst staða'!$A290,Nafnalisti!$W$4:$W$430,0),0))</f>
        <v/>
      </c>
      <c r="D290" s="5" t="str">
        <f ca="1">IF($A290="","",OFFSET(Nafnalisti!$A$3,MATCH('Einst staða'!$A290,Nafnalisti!$W$4:$W$430,0),2))</f>
        <v/>
      </c>
      <c r="E290" s="6" t="str">
        <f ca="1">IF($A290="","",IF(OFFSET(Nafnalisti!$A$3,MATCH('Einst staða'!$A290,Nafnalisti!$W$4:$W$430,0),3)="","",OFFSET(Nafnalisti!$A$3,MATCH('Einst staða'!$A290,Nafnalisti!$W$4:$W$430,0),3)))</f>
        <v/>
      </c>
      <c r="F290" s="6" t="str">
        <f ca="1">IF($A290="","",IF(OFFSET(Nafnalisti!$A$3,MATCH('Einst staða'!$A290,Nafnalisti!$W$4:$W$430,0),4)="","",OFFSET(Nafnalisti!$A$3,MATCH('Einst staða'!$A290,Nafnalisti!$W$4:$W$430,0),4)))</f>
        <v/>
      </c>
      <c r="G290" s="6" t="str">
        <f ca="1">IF($A290="","",IF(OFFSET(Nafnalisti!$A$3,MATCH('Einst staða'!$A290,Nafnalisti!$W$4:$W$430,0),5)="","",OFFSET(Nafnalisti!$A$3,MATCH('Einst staða'!$A290,Nafnalisti!$W$4:$W$430,0),5)))</f>
        <v/>
      </c>
      <c r="H290" s="6" t="str">
        <f ca="1">IF($A290="","",IF(OFFSET(Nafnalisti!$A$3,MATCH('Einst staða'!$A290,Nafnalisti!$W$4:$W$430,0),6)="","",OFFSET(Nafnalisti!$A$3,MATCH('Einst staða'!$A290,Nafnalisti!$W$4:$W$430,0),6)))</f>
        <v/>
      </c>
      <c r="I290" s="6" t="str">
        <f ca="1">IF($A290="","",IF(OFFSET(Nafnalisti!$A$3,MATCH('Einst staða'!$A290,Nafnalisti!$W$4:$W$430,0),7)="","",OFFSET(Nafnalisti!$A$3,MATCH('Einst staða'!$A290,Nafnalisti!$W$4:$W$430,0),7)))</f>
        <v/>
      </c>
      <c r="J290" s="6" t="str">
        <f ca="1">IF($A290="","",IF(OFFSET(Nafnalisti!$A$3,MATCH('Einst staða'!$A290,Nafnalisti!$W$4:$W$430,0),8)="","",OFFSET(Nafnalisti!$A$3,MATCH('Einst staða'!$A290,Nafnalisti!$W$4:$W$430,0),8)))</f>
        <v/>
      </c>
      <c r="K290" s="6" t="str">
        <f ca="1">IF($A290="","",IF(OFFSET(Nafnalisti!$A$3,MATCH('Einst staða'!$A290,Nafnalisti!$W$4:$W$430,0),9)="","",OFFSET(Nafnalisti!$A$3,MATCH('Einst staða'!$A290,Nafnalisti!$W$4:$W$430,0),9)))</f>
        <v/>
      </c>
      <c r="L290" s="6" t="str">
        <f ca="1">IF($A290="","",IF(OFFSET(Nafnalisti!$A$3,MATCH('Einst staða'!$A290,Nafnalisti!$W$4:$W$430,0),10)="","",OFFSET(Nafnalisti!$A$3,MATCH('Einst staða'!$A290,Nafnalisti!$W$4:$W$430,0),10)))</f>
        <v/>
      </c>
    </row>
    <row r="291" spans="1:12" x14ac:dyDescent="0.3">
      <c r="A291" s="4" t="str">
        <f>IF(COUNT($A$4:A290)+1&gt;Nafnalisti!$Z$4,"",A290+1)</f>
        <v/>
      </c>
      <c r="B291" t="str">
        <f ca="1">IF($A291="","",OFFSET(Nafnalisti!$A$3,MATCH('Einst staða'!$A291,Nafnalisti!$W$4:$W$430,0),1))</f>
        <v/>
      </c>
      <c r="C291" s="64" t="str">
        <f ca="1">IF($A291="","",OFFSET(Nafnalisti!$A$3,MATCH('Einst staða'!$A291,Nafnalisti!$W$4:$W$430,0),0))</f>
        <v/>
      </c>
      <c r="D291" s="5" t="str">
        <f ca="1">IF($A291="","",OFFSET(Nafnalisti!$A$3,MATCH('Einst staða'!$A291,Nafnalisti!$W$4:$W$430,0),2))</f>
        <v/>
      </c>
      <c r="E291" s="6" t="str">
        <f ca="1">IF($A291="","",IF(OFFSET(Nafnalisti!$A$3,MATCH('Einst staða'!$A291,Nafnalisti!$W$4:$W$430,0),3)="","",OFFSET(Nafnalisti!$A$3,MATCH('Einst staða'!$A291,Nafnalisti!$W$4:$W$430,0),3)))</f>
        <v/>
      </c>
      <c r="F291" s="6" t="str">
        <f ca="1">IF($A291="","",IF(OFFSET(Nafnalisti!$A$3,MATCH('Einst staða'!$A291,Nafnalisti!$W$4:$W$430,0),4)="","",OFFSET(Nafnalisti!$A$3,MATCH('Einst staða'!$A291,Nafnalisti!$W$4:$W$430,0),4)))</f>
        <v/>
      </c>
      <c r="G291" s="6" t="str">
        <f ca="1">IF($A291="","",IF(OFFSET(Nafnalisti!$A$3,MATCH('Einst staða'!$A291,Nafnalisti!$W$4:$W$430,0),5)="","",OFFSET(Nafnalisti!$A$3,MATCH('Einst staða'!$A291,Nafnalisti!$W$4:$W$430,0),5)))</f>
        <v/>
      </c>
      <c r="H291" s="6" t="str">
        <f ca="1">IF($A291="","",IF(OFFSET(Nafnalisti!$A$3,MATCH('Einst staða'!$A291,Nafnalisti!$W$4:$W$430,0),6)="","",OFFSET(Nafnalisti!$A$3,MATCH('Einst staða'!$A291,Nafnalisti!$W$4:$W$430,0),6)))</f>
        <v/>
      </c>
      <c r="I291" s="6" t="str">
        <f ca="1">IF($A291="","",IF(OFFSET(Nafnalisti!$A$3,MATCH('Einst staða'!$A291,Nafnalisti!$W$4:$W$430,0),7)="","",OFFSET(Nafnalisti!$A$3,MATCH('Einst staða'!$A291,Nafnalisti!$W$4:$W$430,0),7)))</f>
        <v/>
      </c>
      <c r="J291" s="6" t="str">
        <f ca="1">IF($A291="","",IF(OFFSET(Nafnalisti!$A$3,MATCH('Einst staða'!$A291,Nafnalisti!$W$4:$W$430,0),8)="","",OFFSET(Nafnalisti!$A$3,MATCH('Einst staða'!$A291,Nafnalisti!$W$4:$W$430,0),8)))</f>
        <v/>
      </c>
      <c r="K291" s="6" t="str">
        <f ca="1">IF($A291="","",IF(OFFSET(Nafnalisti!$A$3,MATCH('Einst staða'!$A291,Nafnalisti!$W$4:$W$430,0),9)="","",OFFSET(Nafnalisti!$A$3,MATCH('Einst staða'!$A291,Nafnalisti!$W$4:$W$430,0),9)))</f>
        <v/>
      </c>
      <c r="L291" s="6" t="str">
        <f ca="1">IF($A291="","",IF(OFFSET(Nafnalisti!$A$3,MATCH('Einst staða'!$A291,Nafnalisti!$W$4:$W$430,0),10)="","",OFFSET(Nafnalisti!$A$3,MATCH('Einst staða'!$A291,Nafnalisti!$W$4:$W$430,0),10)))</f>
        <v/>
      </c>
    </row>
    <row r="292" spans="1:12" x14ac:dyDescent="0.3">
      <c r="A292" s="4" t="str">
        <f>IF(COUNT($A$4:A291)+1&gt;Nafnalisti!$Z$4,"",A291+1)</f>
        <v/>
      </c>
      <c r="B292" t="str">
        <f ca="1">IF($A292="","",OFFSET(Nafnalisti!$A$3,MATCH('Einst staða'!$A292,Nafnalisti!$W$4:$W$430,0),1))</f>
        <v/>
      </c>
      <c r="C292" s="64" t="str">
        <f ca="1">IF($A292="","",OFFSET(Nafnalisti!$A$3,MATCH('Einst staða'!$A292,Nafnalisti!$W$4:$W$430,0),0))</f>
        <v/>
      </c>
      <c r="D292" s="5" t="str">
        <f ca="1">IF($A292="","",OFFSET(Nafnalisti!$A$3,MATCH('Einst staða'!$A292,Nafnalisti!$W$4:$W$430,0),2))</f>
        <v/>
      </c>
      <c r="E292" s="6" t="str">
        <f ca="1">IF($A292="","",IF(OFFSET(Nafnalisti!$A$3,MATCH('Einst staða'!$A292,Nafnalisti!$W$4:$W$430,0),3)="","",OFFSET(Nafnalisti!$A$3,MATCH('Einst staða'!$A292,Nafnalisti!$W$4:$W$430,0),3)))</f>
        <v/>
      </c>
      <c r="F292" s="6" t="str">
        <f ca="1">IF($A292="","",IF(OFFSET(Nafnalisti!$A$3,MATCH('Einst staða'!$A292,Nafnalisti!$W$4:$W$430,0),4)="","",OFFSET(Nafnalisti!$A$3,MATCH('Einst staða'!$A292,Nafnalisti!$W$4:$W$430,0),4)))</f>
        <v/>
      </c>
      <c r="G292" s="6" t="str">
        <f ca="1">IF($A292="","",IF(OFFSET(Nafnalisti!$A$3,MATCH('Einst staða'!$A292,Nafnalisti!$W$4:$W$430,0),5)="","",OFFSET(Nafnalisti!$A$3,MATCH('Einst staða'!$A292,Nafnalisti!$W$4:$W$430,0),5)))</f>
        <v/>
      </c>
      <c r="H292" s="6" t="str">
        <f ca="1">IF($A292="","",IF(OFFSET(Nafnalisti!$A$3,MATCH('Einst staða'!$A292,Nafnalisti!$W$4:$W$430,0),6)="","",OFFSET(Nafnalisti!$A$3,MATCH('Einst staða'!$A292,Nafnalisti!$W$4:$W$430,0),6)))</f>
        <v/>
      </c>
      <c r="I292" s="6" t="str">
        <f ca="1">IF($A292="","",IF(OFFSET(Nafnalisti!$A$3,MATCH('Einst staða'!$A292,Nafnalisti!$W$4:$W$430,0),7)="","",OFFSET(Nafnalisti!$A$3,MATCH('Einst staða'!$A292,Nafnalisti!$W$4:$W$430,0),7)))</f>
        <v/>
      </c>
      <c r="J292" s="6" t="str">
        <f ca="1">IF($A292="","",IF(OFFSET(Nafnalisti!$A$3,MATCH('Einst staða'!$A292,Nafnalisti!$W$4:$W$430,0),8)="","",OFFSET(Nafnalisti!$A$3,MATCH('Einst staða'!$A292,Nafnalisti!$W$4:$W$430,0),8)))</f>
        <v/>
      </c>
      <c r="K292" s="6" t="str">
        <f ca="1">IF($A292="","",IF(OFFSET(Nafnalisti!$A$3,MATCH('Einst staða'!$A292,Nafnalisti!$W$4:$W$430,0),9)="","",OFFSET(Nafnalisti!$A$3,MATCH('Einst staða'!$A292,Nafnalisti!$W$4:$W$430,0),9)))</f>
        <v/>
      </c>
      <c r="L292" s="6" t="str">
        <f ca="1">IF($A292="","",IF(OFFSET(Nafnalisti!$A$3,MATCH('Einst staða'!$A292,Nafnalisti!$W$4:$W$430,0),10)="","",OFFSET(Nafnalisti!$A$3,MATCH('Einst staða'!$A292,Nafnalisti!$W$4:$W$430,0),10)))</f>
        <v/>
      </c>
    </row>
    <row r="293" spans="1:12" x14ac:dyDescent="0.3">
      <c r="A293" s="4" t="str">
        <f>IF(COUNT($A$4:A292)+1&gt;Nafnalisti!$Z$4,"",A292+1)</f>
        <v/>
      </c>
      <c r="B293" t="str">
        <f ca="1">IF($A293="","",OFFSET(Nafnalisti!$A$3,MATCH('Einst staða'!$A293,Nafnalisti!$W$4:$W$430,0),1))</f>
        <v/>
      </c>
      <c r="C293" s="64" t="str">
        <f ca="1">IF($A293="","",OFFSET(Nafnalisti!$A$3,MATCH('Einst staða'!$A293,Nafnalisti!$W$4:$W$430,0),0))</f>
        <v/>
      </c>
      <c r="D293" s="5" t="str">
        <f ca="1">IF($A293="","",OFFSET(Nafnalisti!$A$3,MATCH('Einst staða'!$A293,Nafnalisti!$W$4:$W$430,0),2))</f>
        <v/>
      </c>
      <c r="E293" s="6" t="str">
        <f ca="1">IF($A293="","",IF(OFFSET(Nafnalisti!$A$3,MATCH('Einst staða'!$A293,Nafnalisti!$W$4:$W$430,0),3)="","",OFFSET(Nafnalisti!$A$3,MATCH('Einst staða'!$A293,Nafnalisti!$W$4:$W$430,0),3)))</f>
        <v/>
      </c>
      <c r="F293" s="6" t="str">
        <f ca="1">IF($A293="","",IF(OFFSET(Nafnalisti!$A$3,MATCH('Einst staða'!$A293,Nafnalisti!$W$4:$W$430,0),4)="","",OFFSET(Nafnalisti!$A$3,MATCH('Einst staða'!$A293,Nafnalisti!$W$4:$W$430,0),4)))</f>
        <v/>
      </c>
      <c r="G293" s="6" t="str">
        <f ca="1">IF($A293="","",IF(OFFSET(Nafnalisti!$A$3,MATCH('Einst staða'!$A293,Nafnalisti!$W$4:$W$430,0),5)="","",OFFSET(Nafnalisti!$A$3,MATCH('Einst staða'!$A293,Nafnalisti!$W$4:$W$430,0),5)))</f>
        <v/>
      </c>
      <c r="H293" s="6" t="str">
        <f ca="1">IF($A293="","",IF(OFFSET(Nafnalisti!$A$3,MATCH('Einst staða'!$A293,Nafnalisti!$W$4:$W$430,0),6)="","",OFFSET(Nafnalisti!$A$3,MATCH('Einst staða'!$A293,Nafnalisti!$W$4:$W$430,0),6)))</f>
        <v/>
      </c>
      <c r="I293" s="6" t="str">
        <f ca="1">IF($A293="","",IF(OFFSET(Nafnalisti!$A$3,MATCH('Einst staða'!$A293,Nafnalisti!$W$4:$W$430,0),7)="","",OFFSET(Nafnalisti!$A$3,MATCH('Einst staða'!$A293,Nafnalisti!$W$4:$W$430,0),7)))</f>
        <v/>
      </c>
      <c r="J293" s="6" t="str">
        <f ca="1">IF($A293="","",IF(OFFSET(Nafnalisti!$A$3,MATCH('Einst staða'!$A293,Nafnalisti!$W$4:$W$430,0),8)="","",OFFSET(Nafnalisti!$A$3,MATCH('Einst staða'!$A293,Nafnalisti!$W$4:$W$430,0),8)))</f>
        <v/>
      </c>
      <c r="K293" s="6" t="str">
        <f ca="1">IF($A293="","",IF(OFFSET(Nafnalisti!$A$3,MATCH('Einst staða'!$A293,Nafnalisti!$W$4:$W$430,0),9)="","",OFFSET(Nafnalisti!$A$3,MATCH('Einst staða'!$A293,Nafnalisti!$W$4:$W$430,0),9)))</f>
        <v/>
      </c>
      <c r="L293" s="6" t="str">
        <f ca="1">IF($A293="","",IF(OFFSET(Nafnalisti!$A$3,MATCH('Einst staða'!$A293,Nafnalisti!$W$4:$W$430,0),10)="","",OFFSET(Nafnalisti!$A$3,MATCH('Einst staða'!$A293,Nafnalisti!$W$4:$W$430,0),10)))</f>
        <v/>
      </c>
    </row>
    <row r="294" spans="1:12" x14ac:dyDescent="0.3">
      <c r="A294" s="4" t="str">
        <f>IF(COUNT($A$4:A293)+1&gt;Nafnalisti!$Z$4,"",A293+1)</f>
        <v/>
      </c>
      <c r="B294" t="str">
        <f ca="1">IF($A294="","",OFFSET(Nafnalisti!$A$3,MATCH('Einst staða'!$A294,Nafnalisti!$W$4:$W$430,0),1))</f>
        <v/>
      </c>
      <c r="C294" s="64" t="str">
        <f ca="1">IF($A294="","",OFFSET(Nafnalisti!$A$3,MATCH('Einst staða'!$A294,Nafnalisti!$W$4:$W$430,0),0))</f>
        <v/>
      </c>
      <c r="D294" s="5" t="str">
        <f ca="1">IF($A294="","",OFFSET(Nafnalisti!$A$3,MATCH('Einst staða'!$A294,Nafnalisti!$W$4:$W$430,0),2))</f>
        <v/>
      </c>
      <c r="E294" s="6" t="str">
        <f ca="1">IF($A294="","",IF(OFFSET(Nafnalisti!$A$3,MATCH('Einst staða'!$A294,Nafnalisti!$W$4:$W$430,0),3)="","",OFFSET(Nafnalisti!$A$3,MATCH('Einst staða'!$A294,Nafnalisti!$W$4:$W$430,0),3)))</f>
        <v/>
      </c>
      <c r="F294" s="6" t="str">
        <f ca="1">IF($A294="","",IF(OFFSET(Nafnalisti!$A$3,MATCH('Einst staða'!$A294,Nafnalisti!$W$4:$W$430,0),4)="","",OFFSET(Nafnalisti!$A$3,MATCH('Einst staða'!$A294,Nafnalisti!$W$4:$W$430,0),4)))</f>
        <v/>
      </c>
      <c r="G294" s="6" t="str">
        <f ca="1">IF($A294="","",IF(OFFSET(Nafnalisti!$A$3,MATCH('Einst staða'!$A294,Nafnalisti!$W$4:$W$430,0),5)="","",OFFSET(Nafnalisti!$A$3,MATCH('Einst staða'!$A294,Nafnalisti!$W$4:$W$430,0),5)))</f>
        <v/>
      </c>
      <c r="H294" s="6" t="str">
        <f ca="1">IF($A294="","",IF(OFFSET(Nafnalisti!$A$3,MATCH('Einst staða'!$A294,Nafnalisti!$W$4:$W$430,0),6)="","",OFFSET(Nafnalisti!$A$3,MATCH('Einst staða'!$A294,Nafnalisti!$W$4:$W$430,0),6)))</f>
        <v/>
      </c>
      <c r="I294" s="6" t="str">
        <f ca="1">IF($A294="","",IF(OFFSET(Nafnalisti!$A$3,MATCH('Einst staða'!$A294,Nafnalisti!$W$4:$W$430,0),7)="","",OFFSET(Nafnalisti!$A$3,MATCH('Einst staða'!$A294,Nafnalisti!$W$4:$W$430,0),7)))</f>
        <v/>
      </c>
      <c r="J294" s="6" t="str">
        <f ca="1">IF($A294="","",IF(OFFSET(Nafnalisti!$A$3,MATCH('Einst staða'!$A294,Nafnalisti!$W$4:$W$430,0),8)="","",OFFSET(Nafnalisti!$A$3,MATCH('Einst staða'!$A294,Nafnalisti!$W$4:$W$430,0),8)))</f>
        <v/>
      </c>
      <c r="K294" s="6" t="str">
        <f ca="1">IF($A294="","",IF(OFFSET(Nafnalisti!$A$3,MATCH('Einst staða'!$A294,Nafnalisti!$W$4:$W$430,0),9)="","",OFFSET(Nafnalisti!$A$3,MATCH('Einst staða'!$A294,Nafnalisti!$W$4:$W$430,0),9)))</f>
        <v/>
      </c>
      <c r="L294" s="6" t="str">
        <f ca="1">IF($A294="","",IF(OFFSET(Nafnalisti!$A$3,MATCH('Einst staða'!$A294,Nafnalisti!$W$4:$W$430,0),10)="","",OFFSET(Nafnalisti!$A$3,MATCH('Einst staða'!$A294,Nafnalisti!$W$4:$W$430,0),10)))</f>
        <v/>
      </c>
    </row>
    <row r="295" spans="1:12" x14ac:dyDescent="0.3">
      <c r="A295" s="4" t="str">
        <f>IF(COUNT($A$4:A294)+1&gt;Nafnalisti!$Z$4,"",A294+1)</f>
        <v/>
      </c>
      <c r="B295" t="str">
        <f ca="1">IF($A295="","",OFFSET(Nafnalisti!$A$3,MATCH('Einst staða'!$A295,Nafnalisti!$W$4:$W$430,0),1))</f>
        <v/>
      </c>
      <c r="C295" s="64" t="str">
        <f ca="1">IF($A295="","",OFFSET(Nafnalisti!$A$3,MATCH('Einst staða'!$A295,Nafnalisti!$W$4:$W$430,0),0))</f>
        <v/>
      </c>
      <c r="D295" s="5" t="str">
        <f ca="1">IF($A295="","",OFFSET(Nafnalisti!$A$3,MATCH('Einst staða'!$A295,Nafnalisti!$W$4:$W$430,0),2))</f>
        <v/>
      </c>
      <c r="E295" s="6" t="str">
        <f ca="1">IF($A295="","",IF(OFFSET(Nafnalisti!$A$3,MATCH('Einst staða'!$A295,Nafnalisti!$W$4:$W$430,0),3)="","",OFFSET(Nafnalisti!$A$3,MATCH('Einst staða'!$A295,Nafnalisti!$W$4:$W$430,0),3)))</f>
        <v/>
      </c>
      <c r="F295" s="6" t="str">
        <f ca="1">IF($A295="","",IF(OFFSET(Nafnalisti!$A$3,MATCH('Einst staða'!$A295,Nafnalisti!$W$4:$W$430,0),4)="","",OFFSET(Nafnalisti!$A$3,MATCH('Einst staða'!$A295,Nafnalisti!$W$4:$W$430,0),4)))</f>
        <v/>
      </c>
      <c r="G295" s="6" t="str">
        <f ca="1">IF($A295="","",IF(OFFSET(Nafnalisti!$A$3,MATCH('Einst staða'!$A295,Nafnalisti!$W$4:$W$430,0),5)="","",OFFSET(Nafnalisti!$A$3,MATCH('Einst staða'!$A295,Nafnalisti!$W$4:$W$430,0),5)))</f>
        <v/>
      </c>
      <c r="H295" s="6" t="str">
        <f ca="1">IF($A295="","",IF(OFFSET(Nafnalisti!$A$3,MATCH('Einst staða'!$A295,Nafnalisti!$W$4:$W$430,0),6)="","",OFFSET(Nafnalisti!$A$3,MATCH('Einst staða'!$A295,Nafnalisti!$W$4:$W$430,0),6)))</f>
        <v/>
      </c>
      <c r="I295" s="6" t="str">
        <f ca="1">IF($A295="","",IF(OFFSET(Nafnalisti!$A$3,MATCH('Einst staða'!$A295,Nafnalisti!$W$4:$W$430,0),7)="","",OFFSET(Nafnalisti!$A$3,MATCH('Einst staða'!$A295,Nafnalisti!$W$4:$W$430,0),7)))</f>
        <v/>
      </c>
      <c r="J295" s="6" t="str">
        <f ca="1">IF($A295="","",IF(OFFSET(Nafnalisti!$A$3,MATCH('Einst staða'!$A295,Nafnalisti!$W$4:$W$430,0),8)="","",OFFSET(Nafnalisti!$A$3,MATCH('Einst staða'!$A295,Nafnalisti!$W$4:$W$430,0),8)))</f>
        <v/>
      </c>
      <c r="K295" s="6" t="str">
        <f ca="1">IF($A295="","",IF(OFFSET(Nafnalisti!$A$3,MATCH('Einst staða'!$A295,Nafnalisti!$W$4:$W$430,0),9)="","",OFFSET(Nafnalisti!$A$3,MATCH('Einst staða'!$A295,Nafnalisti!$W$4:$W$430,0),9)))</f>
        <v/>
      </c>
      <c r="L295" s="6" t="str">
        <f ca="1">IF($A295="","",IF(OFFSET(Nafnalisti!$A$3,MATCH('Einst staða'!$A295,Nafnalisti!$W$4:$W$430,0),10)="","",OFFSET(Nafnalisti!$A$3,MATCH('Einst staða'!$A295,Nafnalisti!$W$4:$W$430,0),10)))</f>
        <v/>
      </c>
    </row>
    <row r="296" spans="1:12" x14ac:dyDescent="0.3">
      <c r="A296" s="4" t="str">
        <f>IF(COUNT($A$4:A295)+1&gt;Nafnalisti!$Z$4,"",A295+1)</f>
        <v/>
      </c>
      <c r="B296" t="str">
        <f ca="1">IF($A296="","",OFFSET(Nafnalisti!$A$3,MATCH('Einst staða'!$A296,Nafnalisti!$W$4:$W$430,0),1))</f>
        <v/>
      </c>
      <c r="C296" s="64" t="str">
        <f ca="1">IF($A296="","",OFFSET(Nafnalisti!$A$3,MATCH('Einst staða'!$A296,Nafnalisti!$W$4:$W$430,0),0))</f>
        <v/>
      </c>
      <c r="D296" s="5" t="str">
        <f ca="1">IF($A296="","",OFFSET(Nafnalisti!$A$3,MATCH('Einst staða'!$A296,Nafnalisti!$W$4:$W$430,0),2))</f>
        <v/>
      </c>
      <c r="E296" s="6" t="str">
        <f ca="1">IF($A296="","",IF(OFFSET(Nafnalisti!$A$3,MATCH('Einst staða'!$A296,Nafnalisti!$W$4:$W$430,0),3)="","",OFFSET(Nafnalisti!$A$3,MATCH('Einst staða'!$A296,Nafnalisti!$W$4:$W$430,0),3)))</f>
        <v/>
      </c>
      <c r="F296" s="6" t="str">
        <f ca="1">IF($A296="","",IF(OFFSET(Nafnalisti!$A$3,MATCH('Einst staða'!$A296,Nafnalisti!$W$4:$W$430,0),4)="","",OFFSET(Nafnalisti!$A$3,MATCH('Einst staða'!$A296,Nafnalisti!$W$4:$W$430,0),4)))</f>
        <v/>
      </c>
      <c r="G296" s="6" t="str">
        <f ca="1">IF($A296="","",IF(OFFSET(Nafnalisti!$A$3,MATCH('Einst staða'!$A296,Nafnalisti!$W$4:$W$430,0),5)="","",OFFSET(Nafnalisti!$A$3,MATCH('Einst staða'!$A296,Nafnalisti!$W$4:$W$430,0),5)))</f>
        <v/>
      </c>
      <c r="H296" s="6" t="str">
        <f ca="1">IF($A296="","",IF(OFFSET(Nafnalisti!$A$3,MATCH('Einst staða'!$A296,Nafnalisti!$W$4:$W$430,0),6)="","",OFFSET(Nafnalisti!$A$3,MATCH('Einst staða'!$A296,Nafnalisti!$W$4:$W$430,0),6)))</f>
        <v/>
      </c>
      <c r="I296" s="6" t="str">
        <f ca="1">IF($A296="","",IF(OFFSET(Nafnalisti!$A$3,MATCH('Einst staða'!$A296,Nafnalisti!$W$4:$W$430,0),7)="","",OFFSET(Nafnalisti!$A$3,MATCH('Einst staða'!$A296,Nafnalisti!$W$4:$W$430,0),7)))</f>
        <v/>
      </c>
      <c r="J296" s="6" t="str">
        <f ca="1">IF($A296="","",IF(OFFSET(Nafnalisti!$A$3,MATCH('Einst staða'!$A296,Nafnalisti!$W$4:$W$430,0),8)="","",OFFSET(Nafnalisti!$A$3,MATCH('Einst staða'!$A296,Nafnalisti!$W$4:$W$430,0),8)))</f>
        <v/>
      </c>
      <c r="K296" s="6" t="str">
        <f ca="1">IF($A296="","",IF(OFFSET(Nafnalisti!$A$3,MATCH('Einst staða'!$A296,Nafnalisti!$W$4:$W$430,0),9)="","",OFFSET(Nafnalisti!$A$3,MATCH('Einst staða'!$A296,Nafnalisti!$W$4:$W$430,0),9)))</f>
        <v/>
      </c>
      <c r="L296" s="6" t="str">
        <f ca="1">IF($A296="","",IF(OFFSET(Nafnalisti!$A$3,MATCH('Einst staða'!$A296,Nafnalisti!$W$4:$W$430,0),10)="","",OFFSET(Nafnalisti!$A$3,MATCH('Einst staða'!$A296,Nafnalisti!$W$4:$W$430,0),10)))</f>
        <v/>
      </c>
    </row>
    <row r="297" spans="1:12" x14ac:dyDescent="0.3">
      <c r="A297" s="4" t="str">
        <f>IF(COUNT($A$4:A296)+1&gt;Nafnalisti!$Z$4,"",A296+1)</f>
        <v/>
      </c>
      <c r="B297" t="str">
        <f ca="1">IF($A297="","",OFFSET(Nafnalisti!$A$3,MATCH('Einst staða'!$A297,Nafnalisti!$W$4:$W$430,0),1))</f>
        <v/>
      </c>
      <c r="C297" s="64" t="str">
        <f ca="1">IF($A297="","",OFFSET(Nafnalisti!$A$3,MATCH('Einst staða'!$A297,Nafnalisti!$W$4:$W$430,0),0))</f>
        <v/>
      </c>
      <c r="D297" s="5" t="str">
        <f ca="1">IF($A297="","",OFFSET(Nafnalisti!$A$3,MATCH('Einst staða'!$A297,Nafnalisti!$W$4:$W$430,0),2))</f>
        <v/>
      </c>
      <c r="E297" s="6" t="str">
        <f ca="1">IF($A297="","",IF(OFFSET(Nafnalisti!$A$3,MATCH('Einst staða'!$A297,Nafnalisti!$W$4:$W$430,0),3)="","",OFFSET(Nafnalisti!$A$3,MATCH('Einst staða'!$A297,Nafnalisti!$W$4:$W$430,0),3)))</f>
        <v/>
      </c>
      <c r="F297" s="6" t="str">
        <f ca="1">IF($A297="","",IF(OFFSET(Nafnalisti!$A$3,MATCH('Einst staða'!$A297,Nafnalisti!$W$4:$W$430,0),4)="","",OFFSET(Nafnalisti!$A$3,MATCH('Einst staða'!$A297,Nafnalisti!$W$4:$W$430,0),4)))</f>
        <v/>
      </c>
      <c r="G297" s="6" t="str">
        <f ca="1">IF($A297="","",IF(OFFSET(Nafnalisti!$A$3,MATCH('Einst staða'!$A297,Nafnalisti!$W$4:$W$430,0),5)="","",OFFSET(Nafnalisti!$A$3,MATCH('Einst staða'!$A297,Nafnalisti!$W$4:$W$430,0),5)))</f>
        <v/>
      </c>
      <c r="H297" s="6" t="str">
        <f ca="1">IF($A297="","",IF(OFFSET(Nafnalisti!$A$3,MATCH('Einst staða'!$A297,Nafnalisti!$W$4:$W$430,0),6)="","",OFFSET(Nafnalisti!$A$3,MATCH('Einst staða'!$A297,Nafnalisti!$W$4:$W$430,0),6)))</f>
        <v/>
      </c>
      <c r="I297" s="6" t="str">
        <f ca="1">IF($A297="","",IF(OFFSET(Nafnalisti!$A$3,MATCH('Einst staða'!$A297,Nafnalisti!$W$4:$W$430,0),7)="","",OFFSET(Nafnalisti!$A$3,MATCH('Einst staða'!$A297,Nafnalisti!$W$4:$W$430,0),7)))</f>
        <v/>
      </c>
      <c r="J297" s="6" t="str">
        <f ca="1">IF($A297="","",IF(OFFSET(Nafnalisti!$A$3,MATCH('Einst staða'!$A297,Nafnalisti!$W$4:$W$430,0),8)="","",OFFSET(Nafnalisti!$A$3,MATCH('Einst staða'!$A297,Nafnalisti!$W$4:$W$430,0),8)))</f>
        <v/>
      </c>
      <c r="K297" s="6" t="str">
        <f ca="1">IF($A297="","",IF(OFFSET(Nafnalisti!$A$3,MATCH('Einst staða'!$A297,Nafnalisti!$W$4:$W$430,0),9)="","",OFFSET(Nafnalisti!$A$3,MATCH('Einst staða'!$A297,Nafnalisti!$W$4:$W$430,0),9)))</f>
        <v/>
      </c>
      <c r="L297" s="6" t="str">
        <f ca="1">IF($A297="","",IF(OFFSET(Nafnalisti!$A$3,MATCH('Einst staða'!$A297,Nafnalisti!$W$4:$W$430,0),10)="","",OFFSET(Nafnalisti!$A$3,MATCH('Einst staða'!$A297,Nafnalisti!$W$4:$W$430,0),10)))</f>
        <v/>
      </c>
    </row>
    <row r="298" spans="1:12" x14ac:dyDescent="0.3">
      <c r="A298" s="4" t="str">
        <f>IF(COUNT($A$4:A297)+1&gt;Nafnalisti!$Z$4,"",A297+1)</f>
        <v/>
      </c>
      <c r="B298" t="str">
        <f ca="1">IF($A298="","",OFFSET(Nafnalisti!$A$3,MATCH('Einst staða'!$A298,Nafnalisti!$W$4:$W$430,0),1))</f>
        <v/>
      </c>
      <c r="C298" s="64" t="str">
        <f ca="1">IF($A298="","",OFFSET(Nafnalisti!$A$3,MATCH('Einst staða'!$A298,Nafnalisti!$W$4:$W$430,0),0))</f>
        <v/>
      </c>
      <c r="D298" s="5" t="str">
        <f ca="1">IF($A298="","",OFFSET(Nafnalisti!$A$3,MATCH('Einst staða'!$A298,Nafnalisti!$W$4:$W$430,0),2))</f>
        <v/>
      </c>
      <c r="E298" s="6" t="str">
        <f ca="1">IF($A298="","",IF(OFFSET(Nafnalisti!$A$3,MATCH('Einst staða'!$A298,Nafnalisti!$W$4:$W$430,0),3)="","",OFFSET(Nafnalisti!$A$3,MATCH('Einst staða'!$A298,Nafnalisti!$W$4:$W$430,0),3)))</f>
        <v/>
      </c>
      <c r="F298" s="6" t="str">
        <f ca="1">IF($A298="","",IF(OFFSET(Nafnalisti!$A$3,MATCH('Einst staða'!$A298,Nafnalisti!$W$4:$W$430,0),4)="","",OFFSET(Nafnalisti!$A$3,MATCH('Einst staða'!$A298,Nafnalisti!$W$4:$W$430,0),4)))</f>
        <v/>
      </c>
      <c r="G298" s="6" t="str">
        <f ca="1">IF($A298="","",IF(OFFSET(Nafnalisti!$A$3,MATCH('Einst staða'!$A298,Nafnalisti!$W$4:$W$430,0),5)="","",OFFSET(Nafnalisti!$A$3,MATCH('Einst staða'!$A298,Nafnalisti!$W$4:$W$430,0),5)))</f>
        <v/>
      </c>
      <c r="H298" s="6" t="str">
        <f ca="1">IF($A298="","",IF(OFFSET(Nafnalisti!$A$3,MATCH('Einst staða'!$A298,Nafnalisti!$W$4:$W$430,0),6)="","",OFFSET(Nafnalisti!$A$3,MATCH('Einst staða'!$A298,Nafnalisti!$W$4:$W$430,0),6)))</f>
        <v/>
      </c>
      <c r="I298" s="6" t="str">
        <f ca="1">IF($A298="","",IF(OFFSET(Nafnalisti!$A$3,MATCH('Einst staða'!$A298,Nafnalisti!$W$4:$W$430,0),7)="","",OFFSET(Nafnalisti!$A$3,MATCH('Einst staða'!$A298,Nafnalisti!$W$4:$W$430,0),7)))</f>
        <v/>
      </c>
      <c r="J298" s="6" t="str">
        <f ca="1">IF($A298="","",IF(OFFSET(Nafnalisti!$A$3,MATCH('Einst staða'!$A298,Nafnalisti!$W$4:$W$430,0),8)="","",OFFSET(Nafnalisti!$A$3,MATCH('Einst staða'!$A298,Nafnalisti!$W$4:$W$430,0),8)))</f>
        <v/>
      </c>
      <c r="K298" s="6" t="str">
        <f ca="1">IF($A298="","",IF(OFFSET(Nafnalisti!$A$3,MATCH('Einst staða'!$A298,Nafnalisti!$W$4:$W$430,0),9)="","",OFFSET(Nafnalisti!$A$3,MATCH('Einst staða'!$A298,Nafnalisti!$W$4:$W$430,0),9)))</f>
        <v/>
      </c>
      <c r="L298" s="6" t="str">
        <f ca="1">IF($A298="","",IF(OFFSET(Nafnalisti!$A$3,MATCH('Einst staða'!$A298,Nafnalisti!$W$4:$W$430,0),10)="","",OFFSET(Nafnalisti!$A$3,MATCH('Einst staða'!$A298,Nafnalisti!$W$4:$W$430,0),10)))</f>
        <v/>
      </c>
    </row>
    <row r="299" spans="1:12" x14ac:dyDescent="0.3">
      <c r="A299" s="4" t="str">
        <f>IF(COUNT($A$4:A298)+1&gt;Nafnalisti!$Z$4,"",A298+1)</f>
        <v/>
      </c>
      <c r="B299" t="str">
        <f ca="1">IF($A299="","",OFFSET(Nafnalisti!$A$3,MATCH('Einst staða'!$A299,Nafnalisti!$W$4:$W$430,0),1))</f>
        <v/>
      </c>
      <c r="C299" s="64" t="str">
        <f ca="1">IF($A299="","",OFFSET(Nafnalisti!$A$3,MATCH('Einst staða'!$A299,Nafnalisti!$W$4:$W$430,0),0))</f>
        <v/>
      </c>
      <c r="D299" s="5" t="str">
        <f ca="1">IF($A299="","",OFFSET(Nafnalisti!$A$3,MATCH('Einst staða'!$A299,Nafnalisti!$W$4:$W$430,0),2))</f>
        <v/>
      </c>
      <c r="E299" s="6" t="str">
        <f ca="1">IF($A299="","",IF(OFFSET(Nafnalisti!$A$3,MATCH('Einst staða'!$A299,Nafnalisti!$W$4:$W$430,0),3)="","",OFFSET(Nafnalisti!$A$3,MATCH('Einst staða'!$A299,Nafnalisti!$W$4:$W$430,0),3)))</f>
        <v/>
      </c>
      <c r="F299" s="6" t="str">
        <f ca="1">IF($A299="","",IF(OFFSET(Nafnalisti!$A$3,MATCH('Einst staða'!$A299,Nafnalisti!$W$4:$W$430,0),4)="","",OFFSET(Nafnalisti!$A$3,MATCH('Einst staða'!$A299,Nafnalisti!$W$4:$W$430,0),4)))</f>
        <v/>
      </c>
      <c r="G299" s="6" t="str">
        <f ca="1">IF($A299="","",IF(OFFSET(Nafnalisti!$A$3,MATCH('Einst staða'!$A299,Nafnalisti!$W$4:$W$430,0),5)="","",OFFSET(Nafnalisti!$A$3,MATCH('Einst staða'!$A299,Nafnalisti!$W$4:$W$430,0),5)))</f>
        <v/>
      </c>
      <c r="H299" s="6" t="str">
        <f ca="1">IF($A299="","",IF(OFFSET(Nafnalisti!$A$3,MATCH('Einst staða'!$A299,Nafnalisti!$W$4:$W$430,0),6)="","",OFFSET(Nafnalisti!$A$3,MATCH('Einst staða'!$A299,Nafnalisti!$W$4:$W$430,0),6)))</f>
        <v/>
      </c>
      <c r="I299" s="6" t="str">
        <f ca="1">IF($A299="","",IF(OFFSET(Nafnalisti!$A$3,MATCH('Einst staða'!$A299,Nafnalisti!$W$4:$W$430,0),7)="","",OFFSET(Nafnalisti!$A$3,MATCH('Einst staða'!$A299,Nafnalisti!$W$4:$W$430,0),7)))</f>
        <v/>
      </c>
      <c r="J299" s="6" t="str">
        <f ca="1">IF($A299="","",IF(OFFSET(Nafnalisti!$A$3,MATCH('Einst staða'!$A299,Nafnalisti!$W$4:$W$430,0),8)="","",OFFSET(Nafnalisti!$A$3,MATCH('Einst staða'!$A299,Nafnalisti!$W$4:$W$430,0),8)))</f>
        <v/>
      </c>
      <c r="K299" s="6" t="str">
        <f ca="1">IF($A299="","",IF(OFFSET(Nafnalisti!$A$3,MATCH('Einst staða'!$A299,Nafnalisti!$W$4:$W$430,0),9)="","",OFFSET(Nafnalisti!$A$3,MATCH('Einst staða'!$A299,Nafnalisti!$W$4:$W$430,0),9)))</f>
        <v/>
      </c>
      <c r="L299" s="6" t="str">
        <f ca="1">IF($A299="","",IF(OFFSET(Nafnalisti!$A$3,MATCH('Einst staða'!$A299,Nafnalisti!$W$4:$W$430,0),10)="","",OFFSET(Nafnalisti!$A$3,MATCH('Einst staða'!$A299,Nafnalisti!$W$4:$W$430,0),10)))</f>
        <v/>
      </c>
    </row>
    <row r="300" spans="1:12" x14ac:dyDescent="0.3">
      <c r="A300" s="4" t="str">
        <f>IF(COUNT($A$4:A299)+1&gt;Nafnalisti!$Z$4,"",A299+1)</f>
        <v/>
      </c>
      <c r="B300" t="str">
        <f ca="1">IF($A300="","",OFFSET(Nafnalisti!$A$3,MATCH('Einst staða'!$A300,Nafnalisti!$W$4:$W$430,0),1))</f>
        <v/>
      </c>
      <c r="C300" s="64" t="str">
        <f ca="1">IF($A300="","",OFFSET(Nafnalisti!$A$3,MATCH('Einst staða'!$A300,Nafnalisti!$W$4:$W$430,0),0))</f>
        <v/>
      </c>
      <c r="D300" s="5" t="str">
        <f ca="1">IF($A300="","",OFFSET(Nafnalisti!$A$3,MATCH('Einst staða'!$A300,Nafnalisti!$W$4:$W$430,0),2))</f>
        <v/>
      </c>
      <c r="E300" s="6" t="str">
        <f ca="1">IF($A300="","",IF(OFFSET(Nafnalisti!$A$3,MATCH('Einst staða'!$A300,Nafnalisti!$W$4:$W$430,0),3)="","",OFFSET(Nafnalisti!$A$3,MATCH('Einst staða'!$A300,Nafnalisti!$W$4:$W$430,0),3)))</f>
        <v/>
      </c>
      <c r="F300" s="6" t="str">
        <f ca="1">IF($A300="","",IF(OFFSET(Nafnalisti!$A$3,MATCH('Einst staða'!$A300,Nafnalisti!$W$4:$W$430,0),4)="","",OFFSET(Nafnalisti!$A$3,MATCH('Einst staða'!$A300,Nafnalisti!$W$4:$W$430,0),4)))</f>
        <v/>
      </c>
      <c r="G300" s="6" t="str">
        <f ca="1">IF($A300="","",IF(OFFSET(Nafnalisti!$A$3,MATCH('Einst staða'!$A300,Nafnalisti!$W$4:$W$430,0),5)="","",OFFSET(Nafnalisti!$A$3,MATCH('Einst staða'!$A300,Nafnalisti!$W$4:$W$430,0),5)))</f>
        <v/>
      </c>
      <c r="H300" s="6" t="str">
        <f ca="1">IF($A300="","",IF(OFFSET(Nafnalisti!$A$3,MATCH('Einst staða'!$A300,Nafnalisti!$W$4:$W$430,0),6)="","",OFFSET(Nafnalisti!$A$3,MATCH('Einst staða'!$A300,Nafnalisti!$W$4:$W$430,0),6)))</f>
        <v/>
      </c>
      <c r="I300" s="6" t="str">
        <f ca="1">IF($A300="","",IF(OFFSET(Nafnalisti!$A$3,MATCH('Einst staða'!$A300,Nafnalisti!$W$4:$W$430,0),7)="","",OFFSET(Nafnalisti!$A$3,MATCH('Einst staða'!$A300,Nafnalisti!$W$4:$W$430,0),7)))</f>
        <v/>
      </c>
      <c r="J300" s="6" t="str">
        <f ca="1">IF($A300="","",IF(OFFSET(Nafnalisti!$A$3,MATCH('Einst staða'!$A300,Nafnalisti!$W$4:$W$430,0),8)="","",OFFSET(Nafnalisti!$A$3,MATCH('Einst staða'!$A300,Nafnalisti!$W$4:$W$430,0),8)))</f>
        <v/>
      </c>
      <c r="K300" s="6" t="str">
        <f ca="1">IF($A300="","",IF(OFFSET(Nafnalisti!$A$3,MATCH('Einst staða'!$A300,Nafnalisti!$W$4:$W$430,0),9)="","",OFFSET(Nafnalisti!$A$3,MATCH('Einst staða'!$A300,Nafnalisti!$W$4:$W$430,0),9)))</f>
        <v/>
      </c>
      <c r="L300" s="6" t="str">
        <f ca="1">IF($A300="","",IF(OFFSET(Nafnalisti!$A$3,MATCH('Einst staða'!$A300,Nafnalisti!$W$4:$W$430,0),10)="","",OFFSET(Nafnalisti!$A$3,MATCH('Einst staða'!$A300,Nafnalisti!$W$4:$W$430,0),10)))</f>
        <v/>
      </c>
    </row>
    <row r="301" spans="1:12" x14ac:dyDescent="0.3">
      <c r="A301" s="4" t="str">
        <f>IF(COUNT($A$4:A300)+1&gt;Nafnalisti!$Z$4,"",A300+1)</f>
        <v/>
      </c>
      <c r="B301" t="str">
        <f ca="1">IF($A301="","",OFFSET(Nafnalisti!$A$3,MATCH('Einst staða'!$A301,Nafnalisti!$W$4:$W$430,0),1))</f>
        <v/>
      </c>
      <c r="C301" s="64" t="str">
        <f ca="1">IF($A301="","",OFFSET(Nafnalisti!$A$3,MATCH('Einst staða'!$A301,Nafnalisti!$W$4:$W$430,0),0))</f>
        <v/>
      </c>
      <c r="D301" s="5" t="str">
        <f ca="1">IF($A301="","",OFFSET(Nafnalisti!$A$3,MATCH('Einst staða'!$A301,Nafnalisti!$W$4:$W$430,0),2))</f>
        <v/>
      </c>
      <c r="E301" s="6" t="str">
        <f ca="1">IF($A301="","",IF(OFFSET(Nafnalisti!$A$3,MATCH('Einst staða'!$A301,Nafnalisti!$W$4:$W$430,0),3)="","",OFFSET(Nafnalisti!$A$3,MATCH('Einst staða'!$A301,Nafnalisti!$W$4:$W$430,0),3)))</f>
        <v/>
      </c>
      <c r="F301" s="6" t="str">
        <f ca="1">IF($A301="","",IF(OFFSET(Nafnalisti!$A$3,MATCH('Einst staða'!$A301,Nafnalisti!$W$4:$W$430,0),4)="","",OFFSET(Nafnalisti!$A$3,MATCH('Einst staða'!$A301,Nafnalisti!$W$4:$W$430,0),4)))</f>
        <v/>
      </c>
      <c r="G301" s="6" t="str">
        <f ca="1">IF($A301="","",IF(OFFSET(Nafnalisti!$A$3,MATCH('Einst staða'!$A301,Nafnalisti!$W$4:$W$430,0),5)="","",OFFSET(Nafnalisti!$A$3,MATCH('Einst staða'!$A301,Nafnalisti!$W$4:$W$430,0),5)))</f>
        <v/>
      </c>
      <c r="H301" s="6" t="str">
        <f ca="1">IF($A301="","",IF(OFFSET(Nafnalisti!$A$3,MATCH('Einst staða'!$A301,Nafnalisti!$W$4:$W$430,0),6)="","",OFFSET(Nafnalisti!$A$3,MATCH('Einst staða'!$A301,Nafnalisti!$W$4:$W$430,0),6)))</f>
        <v/>
      </c>
      <c r="I301" s="6" t="str">
        <f ca="1">IF($A301="","",IF(OFFSET(Nafnalisti!$A$3,MATCH('Einst staða'!$A301,Nafnalisti!$W$4:$W$430,0),7)="","",OFFSET(Nafnalisti!$A$3,MATCH('Einst staða'!$A301,Nafnalisti!$W$4:$W$430,0),7)))</f>
        <v/>
      </c>
      <c r="J301" s="6" t="str">
        <f ca="1">IF($A301="","",IF(OFFSET(Nafnalisti!$A$3,MATCH('Einst staða'!$A301,Nafnalisti!$W$4:$W$430,0),8)="","",OFFSET(Nafnalisti!$A$3,MATCH('Einst staða'!$A301,Nafnalisti!$W$4:$W$430,0),8)))</f>
        <v/>
      </c>
      <c r="K301" s="6" t="str">
        <f ca="1">IF($A301="","",IF(OFFSET(Nafnalisti!$A$3,MATCH('Einst staða'!$A301,Nafnalisti!$W$4:$W$430,0),9)="","",OFFSET(Nafnalisti!$A$3,MATCH('Einst staða'!$A301,Nafnalisti!$W$4:$W$430,0),9)))</f>
        <v/>
      </c>
      <c r="L301" s="6" t="str">
        <f ca="1">IF($A301="","",IF(OFFSET(Nafnalisti!$A$3,MATCH('Einst staða'!$A301,Nafnalisti!$W$4:$W$430,0),10)="","",OFFSET(Nafnalisti!$A$3,MATCH('Einst staða'!$A301,Nafnalisti!$W$4:$W$430,0),10)))</f>
        <v/>
      </c>
    </row>
    <row r="302" spans="1:12" x14ac:dyDescent="0.3">
      <c r="A302" s="4" t="str">
        <f>IF(COUNT($A$4:A301)+1&gt;Nafnalisti!$Z$4,"",A301+1)</f>
        <v/>
      </c>
      <c r="B302" t="str">
        <f ca="1">IF($A302="","",OFFSET(Nafnalisti!$A$3,MATCH('Einst staða'!$A302,Nafnalisti!$W$4:$W$430,0),1))</f>
        <v/>
      </c>
      <c r="C302" s="64" t="str">
        <f ca="1">IF($A302="","",OFFSET(Nafnalisti!$A$3,MATCH('Einst staða'!$A302,Nafnalisti!$W$4:$W$430,0),0))</f>
        <v/>
      </c>
      <c r="D302" s="5" t="str">
        <f ca="1">IF($A302="","",OFFSET(Nafnalisti!$A$3,MATCH('Einst staða'!$A302,Nafnalisti!$W$4:$W$430,0),2))</f>
        <v/>
      </c>
      <c r="E302" s="6" t="str">
        <f ca="1">IF($A302="","",IF(OFFSET(Nafnalisti!$A$3,MATCH('Einst staða'!$A302,Nafnalisti!$W$4:$W$430,0),3)="","",OFFSET(Nafnalisti!$A$3,MATCH('Einst staða'!$A302,Nafnalisti!$W$4:$W$430,0),3)))</f>
        <v/>
      </c>
      <c r="F302" s="6" t="str">
        <f ca="1">IF($A302="","",IF(OFFSET(Nafnalisti!$A$3,MATCH('Einst staða'!$A302,Nafnalisti!$W$4:$W$430,0),4)="","",OFFSET(Nafnalisti!$A$3,MATCH('Einst staða'!$A302,Nafnalisti!$W$4:$W$430,0),4)))</f>
        <v/>
      </c>
      <c r="G302" s="6" t="str">
        <f ca="1">IF($A302="","",IF(OFFSET(Nafnalisti!$A$3,MATCH('Einst staða'!$A302,Nafnalisti!$W$4:$W$430,0),5)="","",OFFSET(Nafnalisti!$A$3,MATCH('Einst staða'!$A302,Nafnalisti!$W$4:$W$430,0),5)))</f>
        <v/>
      </c>
      <c r="H302" s="6" t="str">
        <f ca="1">IF($A302="","",IF(OFFSET(Nafnalisti!$A$3,MATCH('Einst staða'!$A302,Nafnalisti!$W$4:$W$430,0),6)="","",OFFSET(Nafnalisti!$A$3,MATCH('Einst staða'!$A302,Nafnalisti!$W$4:$W$430,0),6)))</f>
        <v/>
      </c>
      <c r="I302" s="6" t="str">
        <f ca="1">IF($A302="","",IF(OFFSET(Nafnalisti!$A$3,MATCH('Einst staða'!$A302,Nafnalisti!$W$4:$W$430,0),7)="","",OFFSET(Nafnalisti!$A$3,MATCH('Einst staða'!$A302,Nafnalisti!$W$4:$W$430,0),7)))</f>
        <v/>
      </c>
      <c r="J302" s="6" t="str">
        <f ca="1">IF($A302="","",IF(OFFSET(Nafnalisti!$A$3,MATCH('Einst staða'!$A302,Nafnalisti!$W$4:$W$430,0),8)="","",OFFSET(Nafnalisti!$A$3,MATCH('Einst staða'!$A302,Nafnalisti!$W$4:$W$430,0),8)))</f>
        <v/>
      </c>
      <c r="K302" s="6" t="str">
        <f ca="1">IF($A302="","",IF(OFFSET(Nafnalisti!$A$3,MATCH('Einst staða'!$A302,Nafnalisti!$W$4:$W$430,0),9)="","",OFFSET(Nafnalisti!$A$3,MATCH('Einst staða'!$A302,Nafnalisti!$W$4:$W$430,0),9)))</f>
        <v/>
      </c>
      <c r="L302" s="6" t="str">
        <f ca="1">IF($A302="","",IF(OFFSET(Nafnalisti!$A$3,MATCH('Einst staða'!$A302,Nafnalisti!$W$4:$W$430,0),10)="","",OFFSET(Nafnalisti!$A$3,MATCH('Einst staða'!$A302,Nafnalisti!$W$4:$W$430,0),10)))</f>
        <v/>
      </c>
    </row>
    <row r="303" spans="1:12" x14ac:dyDescent="0.3">
      <c r="A303" s="4" t="str">
        <f>IF(COUNT($A$4:A302)+1&gt;Nafnalisti!$Z$4,"",A302+1)</f>
        <v/>
      </c>
      <c r="B303" t="str">
        <f ca="1">IF($A303="","",OFFSET(Nafnalisti!$A$3,MATCH('Einst staða'!$A303,Nafnalisti!$W$4:$W$430,0),1))</f>
        <v/>
      </c>
      <c r="C303" s="64" t="str">
        <f ca="1">IF($A303="","",OFFSET(Nafnalisti!$A$3,MATCH('Einst staða'!$A303,Nafnalisti!$W$4:$W$430,0),0))</f>
        <v/>
      </c>
      <c r="D303" s="5" t="str">
        <f ca="1">IF($A303="","",OFFSET(Nafnalisti!$A$3,MATCH('Einst staða'!$A303,Nafnalisti!$W$4:$W$430,0),2))</f>
        <v/>
      </c>
      <c r="E303" s="6" t="str">
        <f ca="1">IF($A303="","",IF(OFFSET(Nafnalisti!$A$3,MATCH('Einst staða'!$A303,Nafnalisti!$W$4:$W$430,0),3)="","",OFFSET(Nafnalisti!$A$3,MATCH('Einst staða'!$A303,Nafnalisti!$W$4:$W$430,0),3)))</f>
        <v/>
      </c>
      <c r="F303" s="6" t="str">
        <f ca="1">IF($A303="","",IF(OFFSET(Nafnalisti!$A$3,MATCH('Einst staða'!$A303,Nafnalisti!$W$4:$W$430,0),4)="","",OFFSET(Nafnalisti!$A$3,MATCH('Einst staða'!$A303,Nafnalisti!$W$4:$W$430,0),4)))</f>
        <v/>
      </c>
      <c r="G303" s="6" t="str">
        <f ca="1">IF($A303="","",IF(OFFSET(Nafnalisti!$A$3,MATCH('Einst staða'!$A303,Nafnalisti!$W$4:$W$430,0),5)="","",OFFSET(Nafnalisti!$A$3,MATCH('Einst staða'!$A303,Nafnalisti!$W$4:$W$430,0),5)))</f>
        <v/>
      </c>
      <c r="H303" s="6" t="str">
        <f ca="1">IF($A303="","",IF(OFFSET(Nafnalisti!$A$3,MATCH('Einst staða'!$A303,Nafnalisti!$W$4:$W$430,0),6)="","",OFFSET(Nafnalisti!$A$3,MATCH('Einst staða'!$A303,Nafnalisti!$W$4:$W$430,0),6)))</f>
        <v/>
      </c>
      <c r="I303" s="6" t="str">
        <f ca="1">IF($A303="","",IF(OFFSET(Nafnalisti!$A$3,MATCH('Einst staða'!$A303,Nafnalisti!$W$4:$W$430,0),7)="","",OFFSET(Nafnalisti!$A$3,MATCH('Einst staða'!$A303,Nafnalisti!$W$4:$W$430,0),7)))</f>
        <v/>
      </c>
      <c r="J303" s="6" t="str">
        <f ca="1">IF($A303="","",IF(OFFSET(Nafnalisti!$A$3,MATCH('Einst staða'!$A303,Nafnalisti!$W$4:$W$430,0),8)="","",OFFSET(Nafnalisti!$A$3,MATCH('Einst staða'!$A303,Nafnalisti!$W$4:$W$430,0),8)))</f>
        <v/>
      </c>
      <c r="K303" s="6" t="str">
        <f ca="1">IF($A303="","",IF(OFFSET(Nafnalisti!$A$3,MATCH('Einst staða'!$A303,Nafnalisti!$W$4:$W$430,0),9)="","",OFFSET(Nafnalisti!$A$3,MATCH('Einst staða'!$A303,Nafnalisti!$W$4:$W$430,0),9)))</f>
        <v/>
      </c>
      <c r="L303" s="6" t="str">
        <f ca="1">IF($A303="","",IF(OFFSET(Nafnalisti!$A$3,MATCH('Einst staða'!$A303,Nafnalisti!$W$4:$W$430,0),10)="","",OFFSET(Nafnalisti!$A$3,MATCH('Einst staða'!$A303,Nafnalisti!$W$4:$W$430,0),10)))</f>
        <v/>
      </c>
    </row>
    <row r="304" spans="1:12" x14ac:dyDescent="0.3">
      <c r="A304" s="4" t="str">
        <f>IF(COUNT($A$4:A303)+1&gt;Nafnalisti!$Z$4,"",A303+1)</f>
        <v/>
      </c>
      <c r="B304" t="str">
        <f ca="1">IF($A304="","",OFFSET(Nafnalisti!$A$3,MATCH('Einst staða'!$A304,Nafnalisti!$W$4:$W$430,0),1))</f>
        <v/>
      </c>
      <c r="C304" s="64" t="str">
        <f ca="1">IF($A304="","",OFFSET(Nafnalisti!$A$3,MATCH('Einst staða'!$A304,Nafnalisti!$W$4:$W$430,0),0))</f>
        <v/>
      </c>
      <c r="D304" s="5" t="str">
        <f ca="1">IF($A304="","",OFFSET(Nafnalisti!$A$3,MATCH('Einst staða'!$A304,Nafnalisti!$W$4:$W$430,0),2))</f>
        <v/>
      </c>
      <c r="E304" s="6" t="str">
        <f ca="1">IF($A304="","",IF(OFFSET(Nafnalisti!$A$3,MATCH('Einst staða'!$A304,Nafnalisti!$W$4:$W$430,0),3)="","",OFFSET(Nafnalisti!$A$3,MATCH('Einst staða'!$A304,Nafnalisti!$W$4:$W$430,0),3)))</f>
        <v/>
      </c>
      <c r="F304" s="6" t="str">
        <f ca="1">IF($A304="","",IF(OFFSET(Nafnalisti!$A$3,MATCH('Einst staða'!$A304,Nafnalisti!$W$4:$W$430,0),4)="","",OFFSET(Nafnalisti!$A$3,MATCH('Einst staða'!$A304,Nafnalisti!$W$4:$W$430,0),4)))</f>
        <v/>
      </c>
      <c r="G304" s="6" t="str">
        <f ca="1">IF($A304="","",IF(OFFSET(Nafnalisti!$A$3,MATCH('Einst staða'!$A304,Nafnalisti!$W$4:$W$430,0),5)="","",OFFSET(Nafnalisti!$A$3,MATCH('Einst staða'!$A304,Nafnalisti!$W$4:$W$430,0),5)))</f>
        <v/>
      </c>
      <c r="H304" s="6" t="str">
        <f ca="1">IF($A304="","",IF(OFFSET(Nafnalisti!$A$3,MATCH('Einst staða'!$A304,Nafnalisti!$W$4:$W$430,0),6)="","",OFFSET(Nafnalisti!$A$3,MATCH('Einst staða'!$A304,Nafnalisti!$W$4:$W$430,0),6)))</f>
        <v/>
      </c>
      <c r="I304" s="6" t="str">
        <f ca="1">IF($A304="","",IF(OFFSET(Nafnalisti!$A$3,MATCH('Einst staða'!$A304,Nafnalisti!$W$4:$W$430,0),7)="","",OFFSET(Nafnalisti!$A$3,MATCH('Einst staða'!$A304,Nafnalisti!$W$4:$W$430,0),7)))</f>
        <v/>
      </c>
      <c r="J304" s="6" t="str">
        <f ca="1">IF($A304="","",IF(OFFSET(Nafnalisti!$A$3,MATCH('Einst staða'!$A304,Nafnalisti!$W$4:$W$430,0),8)="","",OFFSET(Nafnalisti!$A$3,MATCH('Einst staða'!$A304,Nafnalisti!$W$4:$W$430,0),8)))</f>
        <v/>
      </c>
      <c r="K304" s="6" t="str">
        <f ca="1">IF($A304="","",IF(OFFSET(Nafnalisti!$A$3,MATCH('Einst staða'!$A304,Nafnalisti!$W$4:$W$430,0),9)="","",OFFSET(Nafnalisti!$A$3,MATCH('Einst staða'!$A304,Nafnalisti!$W$4:$W$430,0),9)))</f>
        <v/>
      </c>
      <c r="L304" s="6" t="str">
        <f ca="1">IF($A304="","",IF(OFFSET(Nafnalisti!$A$3,MATCH('Einst staða'!$A304,Nafnalisti!$W$4:$W$430,0),10)="","",OFFSET(Nafnalisti!$A$3,MATCH('Einst staða'!$A304,Nafnalisti!$W$4:$W$430,0),10)))</f>
        <v/>
      </c>
    </row>
    <row r="305" spans="1:12" x14ac:dyDescent="0.3">
      <c r="A305" s="4" t="str">
        <f>IF(COUNT($A$4:A304)+1&gt;Nafnalisti!$Z$4,"",A304+1)</f>
        <v/>
      </c>
      <c r="B305" t="str">
        <f ca="1">IF($A305="","",OFFSET(Nafnalisti!$A$3,MATCH('Einst staða'!$A305,Nafnalisti!$W$4:$W$430,0),1))</f>
        <v/>
      </c>
      <c r="C305" s="64" t="str">
        <f ca="1">IF($A305="","",OFFSET(Nafnalisti!$A$3,MATCH('Einst staða'!$A305,Nafnalisti!$W$4:$W$430,0),0))</f>
        <v/>
      </c>
      <c r="D305" s="5" t="str">
        <f ca="1">IF($A305="","",OFFSET(Nafnalisti!$A$3,MATCH('Einst staða'!$A305,Nafnalisti!$W$4:$W$430,0),2))</f>
        <v/>
      </c>
      <c r="E305" s="6" t="str">
        <f ca="1">IF($A305="","",IF(OFFSET(Nafnalisti!$A$3,MATCH('Einst staða'!$A305,Nafnalisti!$W$4:$W$430,0),3)="","",OFFSET(Nafnalisti!$A$3,MATCH('Einst staða'!$A305,Nafnalisti!$W$4:$W$430,0),3)))</f>
        <v/>
      </c>
      <c r="F305" s="6" t="str">
        <f ca="1">IF($A305="","",IF(OFFSET(Nafnalisti!$A$3,MATCH('Einst staða'!$A305,Nafnalisti!$W$4:$W$430,0),4)="","",OFFSET(Nafnalisti!$A$3,MATCH('Einst staða'!$A305,Nafnalisti!$W$4:$W$430,0),4)))</f>
        <v/>
      </c>
      <c r="G305" s="6" t="str">
        <f ca="1">IF($A305="","",IF(OFFSET(Nafnalisti!$A$3,MATCH('Einst staða'!$A305,Nafnalisti!$W$4:$W$430,0),5)="","",OFFSET(Nafnalisti!$A$3,MATCH('Einst staða'!$A305,Nafnalisti!$W$4:$W$430,0),5)))</f>
        <v/>
      </c>
      <c r="H305" s="6" t="str">
        <f ca="1">IF($A305="","",IF(OFFSET(Nafnalisti!$A$3,MATCH('Einst staða'!$A305,Nafnalisti!$W$4:$W$430,0),6)="","",OFFSET(Nafnalisti!$A$3,MATCH('Einst staða'!$A305,Nafnalisti!$W$4:$W$430,0),6)))</f>
        <v/>
      </c>
      <c r="I305" s="6" t="str">
        <f ca="1">IF($A305="","",IF(OFFSET(Nafnalisti!$A$3,MATCH('Einst staða'!$A305,Nafnalisti!$W$4:$W$430,0),7)="","",OFFSET(Nafnalisti!$A$3,MATCH('Einst staða'!$A305,Nafnalisti!$W$4:$W$430,0),7)))</f>
        <v/>
      </c>
      <c r="J305" s="6" t="str">
        <f ca="1">IF($A305="","",IF(OFFSET(Nafnalisti!$A$3,MATCH('Einst staða'!$A305,Nafnalisti!$W$4:$W$430,0),8)="","",OFFSET(Nafnalisti!$A$3,MATCH('Einst staða'!$A305,Nafnalisti!$W$4:$W$430,0),8)))</f>
        <v/>
      </c>
      <c r="K305" s="6" t="str">
        <f ca="1">IF($A305="","",IF(OFFSET(Nafnalisti!$A$3,MATCH('Einst staða'!$A305,Nafnalisti!$W$4:$W$430,0),9)="","",OFFSET(Nafnalisti!$A$3,MATCH('Einst staða'!$A305,Nafnalisti!$W$4:$W$430,0),9)))</f>
        <v/>
      </c>
      <c r="L305" s="6" t="str">
        <f ca="1">IF($A305="","",IF(OFFSET(Nafnalisti!$A$3,MATCH('Einst staða'!$A305,Nafnalisti!$W$4:$W$430,0),10)="","",OFFSET(Nafnalisti!$A$3,MATCH('Einst staða'!$A305,Nafnalisti!$W$4:$W$430,0),10)))</f>
        <v/>
      </c>
    </row>
    <row r="306" spans="1:12" x14ac:dyDescent="0.3">
      <c r="A306" s="4" t="str">
        <f>IF(COUNT($A$4:A305)+1&gt;Nafnalisti!$Z$4,"",A305+1)</f>
        <v/>
      </c>
      <c r="B306" t="str">
        <f ca="1">IF($A306="","",OFFSET(Nafnalisti!$A$3,MATCH('Einst staða'!$A306,Nafnalisti!$W$4:$W$430,0),1))</f>
        <v/>
      </c>
      <c r="C306" s="64" t="str">
        <f ca="1">IF($A306="","",OFFSET(Nafnalisti!$A$3,MATCH('Einst staða'!$A306,Nafnalisti!$W$4:$W$430,0),0))</f>
        <v/>
      </c>
      <c r="D306" s="5" t="str">
        <f ca="1">IF($A306="","",OFFSET(Nafnalisti!$A$3,MATCH('Einst staða'!$A306,Nafnalisti!$W$4:$W$430,0),2))</f>
        <v/>
      </c>
      <c r="E306" s="6" t="str">
        <f ca="1">IF($A306="","",IF(OFFSET(Nafnalisti!$A$3,MATCH('Einst staða'!$A306,Nafnalisti!$W$4:$W$430,0),3)="","",OFFSET(Nafnalisti!$A$3,MATCH('Einst staða'!$A306,Nafnalisti!$W$4:$W$430,0),3)))</f>
        <v/>
      </c>
      <c r="F306" s="6" t="str">
        <f ca="1">IF($A306="","",IF(OFFSET(Nafnalisti!$A$3,MATCH('Einst staða'!$A306,Nafnalisti!$W$4:$W$430,0),4)="","",OFFSET(Nafnalisti!$A$3,MATCH('Einst staða'!$A306,Nafnalisti!$W$4:$W$430,0),4)))</f>
        <v/>
      </c>
      <c r="G306" s="6" t="str">
        <f ca="1">IF($A306="","",IF(OFFSET(Nafnalisti!$A$3,MATCH('Einst staða'!$A306,Nafnalisti!$W$4:$W$430,0),5)="","",OFFSET(Nafnalisti!$A$3,MATCH('Einst staða'!$A306,Nafnalisti!$W$4:$W$430,0),5)))</f>
        <v/>
      </c>
      <c r="H306" s="6" t="str">
        <f ca="1">IF($A306="","",IF(OFFSET(Nafnalisti!$A$3,MATCH('Einst staða'!$A306,Nafnalisti!$W$4:$W$430,0),6)="","",OFFSET(Nafnalisti!$A$3,MATCH('Einst staða'!$A306,Nafnalisti!$W$4:$W$430,0),6)))</f>
        <v/>
      </c>
      <c r="I306" s="6" t="str">
        <f ca="1">IF($A306="","",IF(OFFSET(Nafnalisti!$A$3,MATCH('Einst staða'!$A306,Nafnalisti!$W$4:$W$430,0),7)="","",OFFSET(Nafnalisti!$A$3,MATCH('Einst staða'!$A306,Nafnalisti!$W$4:$W$430,0),7)))</f>
        <v/>
      </c>
      <c r="J306" s="6" t="str">
        <f ca="1">IF($A306="","",IF(OFFSET(Nafnalisti!$A$3,MATCH('Einst staða'!$A306,Nafnalisti!$W$4:$W$430,0),8)="","",OFFSET(Nafnalisti!$A$3,MATCH('Einst staða'!$A306,Nafnalisti!$W$4:$W$430,0),8)))</f>
        <v/>
      </c>
      <c r="K306" s="6" t="str">
        <f ca="1">IF($A306="","",IF(OFFSET(Nafnalisti!$A$3,MATCH('Einst staða'!$A306,Nafnalisti!$W$4:$W$430,0),9)="","",OFFSET(Nafnalisti!$A$3,MATCH('Einst staða'!$A306,Nafnalisti!$W$4:$W$430,0),9)))</f>
        <v/>
      </c>
      <c r="L306" s="6" t="str">
        <f ca="1">IF($A306="","",IF(OFFSET(Nafnalisti!$A$3,MATCH('Einst staða'!$A306,Nafnalisti!$W$4:$W$430,0),10)="","",OFFSET(Nafnalisti!$A$3,MATCH('Einst staða'!$A306,Nafnalisti!$W$4:$W$430,0),10)))</f>
        <v/>
      </c>
    </row>
    <row r="307" spans="1:12" x14ac:dyDescent="0.3">
      <c r="A307" s="4" t="str">
        <f>IF(COUNT($A$4:A306)+1&gt;Nafnalisti!$Z$4,"",A306+1)</f>
        <v/>
      </c>
      <c r="B307" t="str">
        <f ca="1">IF($A307="","",OFFSET(Nafnalisti!$A$3,MATCH('Einst staða'!$A307,Nafnalisti!$W$4:$W$430,0),1))</f>
        <v/>
      </c>
      <c r="C307" s="64" t="str">
        <f ca="1">IF($A307="","",OFFSET(Nafnalisti!$A$3,MATCH('Einst staða'!$A307,Nafnalisti!$W$4:$W$430,0),0))</f>
        <v/>
      </c>
      <c r="D307" s="5" t="str">
        <f ca="1">IF($A307="","",OFFSET(Nafnalisti!$A$3,MATCH('Einst staða'!$A307,Nafnalisti!$W$4:$W$430,0),2))</f>
        <v/>
      </c>
      <c r="E307" s="6" t="str">
        <f ca="1">IF($A307="","",IF(OFFSET(Nafnalisti!$A$3,MATCH('Einst staða'!$A307,Nafnalisti!$W$4:$W$430,0),3)="","",OFFSET(Nafnalisti!$A$3,MATCH('Einst staða'!$A307,Nafnalisti!$W$4:$W$430,0),3)))</f>
        <v/>
      </c>
      <c r="F307" s="6" t="str">
        <f ca="1">IF($A307="","",IF(OFFSET(Nafnalisti!$A$3,MATCH('Einst staða'!$A307,Nafnalisti!$W$4:$W$430,0),4)="","",OFFSET(Nafnalisti!$A$3,MATCH('Einst staða'!$A307,Nafnalisti!$W$4:$W$430,0),4)))</f>
        <v/>
      </c>
      <c r="G307" s="6" t="str">
        <f ca="1">IF($A307="","",IF(OFFSET(Nafnalisti!$A$3,MATCH('Einst staða'!$A307,Nafnalisti!$W$4:$W$430,0),5)="","",OFFSET(Nafnalisti!$A$3,MATCH('Einst staða'!$A307,Nafnalisti!$W$4:$W$430,0),5)))</f>
        <v/>
      </c>
      <c r="H307" s="6" t="str">
        <f ca="1">IF($A307="","",IF(OFFSET(Nafnalisti!$A$3,MATCH('Einst staða'!$A307,Nafnalisti!$W$4:$W$430,0),6)="","",OFFSET(Nafnalisti!$A$3,MATCH('Einst staða'!$A307,Nafnalisti!$W$4:$W$430,0),6)))</f>
        <v/>
      </c>
      <c r="I307" s="6" t="str">
        <f ca="1">IF($A307="","",IF(OFFSET(Nafnalisti!$A$3,MATCH('Einst staða'!$A307,Nafnalisti!$W$4:$W$430,0),7)="","",OFFSET(Nafnalisti!$A$3,MATCH('Einst staða'!$A307,Nafnalisti!$W$4:$W$430,0),7)))</f>
        <v/>
      </c>
      <c r="J307" s="6" t="str">
        <f ca="1">IF($A307="","",IF(OFFSET(Nafnalisti!$A$3,MATCH('Einst staða'!$A307,Nafnalisti!$W$4:$W$430,0),8)="","",OFFSET(Nafnalisti!$A$3,MATCH('Einst staða'!$A307,Nafnalisti!$W$4:$W$430,0),8)))</f>
        <v/>
      </c>
      <c r="K307" s="6" t="str">
        <f ca="1">IF($A307="","",IF(OFFSET(Nafnalisti!$A$3,MATCH('Einst staða'!$A307,Nafnalisti!$W$4:$W$430,0),9)="","",OFFSET(Nafnalisti!$A$3,MATCH('Einst staða'!$A307,Nafnalisti!$W$4:$W$430,0),9)))</f>
        <v/>
      </c>
      <c r="L307" s="6" t="str">
        <f ca="1">IF($A307="","",IF(OFFSET(Nafnalisti!$A$3,MATCH('Einst staða'!$A307,Nafnalisti!$W$4:$W$430,0),10)="","",OFFSET(Nafnalisti!$A$3,MATCH('Einst staða'!$A307,Nafnalisti!$W$4:$W$430,0),10)))</f>
        <v/>
      </c>
    </row>
    <row r="308" spans="1:12" x14ac:dyDescent="0.3">
      <c r="A308" s="4" t="str">
        <f>IF(COUNT($A$4:A307)+1&gt;Nafnalisti!$Z$4,"",A307+1)</f>
        <v/>
      </c>
      <c r="B308" t="str">
        <f ca="1">IF($A308="","",OFFSET(Nafnalisti!$A$3,MATCH('Einst staða'!$A308,Nafnalisti!$W$4:$W$430,0),1))</f>
        <v/>
      </c>
      <c r="C308" s="64" t="str">
        <f ca="1">IF($A308="","",OFFSET(Nafnalisti!$A$3,MATCH('Einst staða'!$A308,Nafnalisti!$W$4:$W$430,0),0))</f>
        <v/>
      </c>
      <c r="D308" s="5" t="str">
        <f ca="1">IF($A308="","",OFFSET(Nafnalisti!$A$3,MATCH('Einst staða'!$A308,Nafnalisti!$W$4:$W$430,0),2))</f>
        <v/>
      </c>
      <c r="E308" s="6" t="str">
        <f ca="1">IF($A308="","",IF(OFFSET(Nafnalisti!$A$3,MATCH('Einst staða'!$A308,Nafnalisti!$W$4:$W$430,0),3)="","",OFFSET(Nafnalisti!$A$3,MATCH('Einst staða'!$A308,Nafnalisti!$W$4:$W$430,0),3)))</f>
        <v/>
      </c>
      <c r="F308" s="6" t="str">
        <f ca="1">IF($A308="","",IF(OFFSET(Nafnalisti!$A$3,MATCH('Einst staða'!$A308,Nafnalisti!$W$4:$W$430,0),4)="","",OFFSET(Nafnalisti!$A$3,MATCH('Einst staða'!$A308,Nafnalisti!$W$4:$W$430,0),4)))</f>
        <v/>
      </c>
      <c r="G308" s="6" t="str">
        <f ca="1">IF($A308="","",IF(OFFSET(Nafnalisti!$A$3,MATCH('Einst staða'!$A308,Nafnalisti!$W$4:$W$430,0),5)="","",OFFSET(Nafnalisti!$A$3,MATCH('Einst staða'!$A308,Nafnalisti!$W$4:$W$430,0),5)))</f>
        <v/>
      </c>
      <c r="H308" s="6" t="str">
        <f ca="1">IF($A308="","",IF(OFFSET(Nafnalisti!$A$3,MATCH('Einst staða'!$A308,Nafnalisti!$W$4:$W$430,0),6)="","",OFFSET(Nafnalisti!$A$3,MATCH('Einst staða'!$A308,Nafnalisti!$W$4:$W$430,0),6)))</f>
        <v/>
      </c>
      <c r="I308" s="6" t="str">
        <f ca="1">IF($A308="","",IF(OFFSET(Nafnalisti!$A$3,MATCH('Einst staða'!$A308,Nafnalisti!$W$4:$W$430,0),7)="","",OFFSET(Nafnalisti!$A$3,MATCH('Einst staða'!$A308,Nafnalisti!$W$4:$W$430,0),7)))</f>
        <v/>
      </c>
      <c r="J308" s="6" t="str">
        <f ca="1">IF($A308="","",IF(OFFSET(Nafnalisti!$A$3,MATCH('Einst staða'!$A308,Nafnalisti!$W$4:$W$430,0),8)="","",OFFSET(Nafnalisti!$A$3,MATCH('Einst staða'!$A308,Nafnalisti!$W$4:$W$430,0),8)))</f>
        <v/>
      </c>
      <c r="K308" s="6" t="str">
        <f ca="1">IF($A308="","",IF(OFFSET(Nafnalisti!$A$3,MATCH('Einst staða'!$A308,Nafnalisti!$W$4:$W$430,0),9)="","",OFFSET(Nafnalisti!$A$3,MATCH('Einst staða'!$A308,Nafnalisti!$W$4:$W$430,0),9)))</f>
        <v/>
      </c>
      <c r="L308" s="6" t="str">
        <f ca="1">IF($A308="","",IF(OFFSET(Nafnalisti!$A$3,MATCH('Einst staða'!$A308,Nafnalisti!$W$4:$W$430,0),10)="","",OFFSET(Nafnalisti!$A$3,MATCH('Einst staða'!$A308,Nafnalisti!$W$4:$W$430,0),10)))</f>
        <v/>
      </c>
    </row>
    <row r="309" spans="1:12" x14ac:dyDescent="0.3">
      <c r="A309" s="4" t="str">
        <f>IF(COUNT($A$4:A308)+1&gt;Nafnalisti!$Z$4,"",A308+1)</f>
        <v/>
      </c>
      <c r="B309" t="str">
        <f ca="1">IF($A309="","",OFFSET(Nafnalisti!$A$3,MATCH('Einst staða'!$A309,Nafnalisti!$W$4:$W$430,0),1))</f>
        <v/>
      </c>
      <c r="C309" s="64" t="str">
        <f ca="1">IF($A309="","",OFFSET(Nafnalisti!$A$3,MATCH('Einst staða'!$A309,Nafnalisti!$W$4:$W$430,0),0))</f>
        <v/>
      </c>
      <c r="D309" s="5" t="str">
        <f ca="1">IF($A309="","",OFFSET(Nafnalisti!$A$3,MATCH('Einst staða'!$A309,Nafnalisti!$W$4:$W$430,0),2))</f>
        <v/>
      </c>
      <c r="E309" s="6" t="str">
        <f ca="1">IF($A309="","",IF(OFFSET(Nafnalisti!$A$3,MATCH('Einst staða'!$A309,Nafnalisti!$W$4:$W$430,0),3)="","",OFFSET(Nafnalisti!$A$3,MATCH('Einst staða'!$A309,Nafnalisti!$W$4:$W$430,0),3)))</f>
        <v/>
      </c>
      <c r="F309" s="6" t="str">
        <f ca="1">IF($A309="","",IF(OFFSET(Nafnalisti!$A$3,MATCH('Einst staða'!$A309,Nafnalisti!$W$4:$W$430,0),4)="","",OFFSET(Nafnalisti!$A$3,MATCH('Einst staða'!$A309,Nafnalisti!$W$4:$W$430,0),4)))</f>
        <v/>
      </c>
      <c r="G309" s="6" t="str">
        <f ca="1">IF($A309="","",IF(OFFSET(Nafnalisti!$A$3,MATCH('Einst staða'!$A309,Nafnalisti!$W$4:$W$430,0),5)="","",OFFSET(Nafnalisti!$A$3,MATCH('Einst staða'!$A309,Nafnalisti!$W$4:$W$430,0),5)))</f>
        <v/>
      </c>
      <c r="H309" s="6" t="str">
        <f ca="1">IF($A309="","",IF(OFFSET(Nafnalisti!$A$3,MATCH('Einst staða'!$A309,Nafnalisti!$W$4:$W$430,0),6)="","",OFFSET(Nafnalisti!$A$3,MATCH('Einst staða'!$A309,Nafnalisti!$W$4:$W$430,0),6)))</f>
        <v/>
      </c>
      <c r="I309" s="6" t="str">
        <f ca="1">IF($A309="","",IF(OFFSET(Nafnalisti!$A$3,MATCH('Einst staða'!$A309,Nafnalisti!$W$4:$W$430,0),7)="","",OFFSET(Nafnalisti!$A$3,MATCH('Einst staða'!$A309,Nafnalisti!$W$4:$W$430,0),7)))</f>
        <v/>
      </c>
      <c r="J309" s="6" t="str">
        <f ca="1">IF($A309="","",IF(OFFSET(Nafnalisti!$A$3,MATCH('Einst staða'!$A309,Nafnalisti!$W$4:$W$430,0),8)="","",OFFSET(Nafnalisti!$A$3,MATCH('Einst staða'!$A309,Nafnalisti!$W$4:$W$430,0),8)))</f>
        <v/>
      </c>
      <c r="K309" s="6" t="str">
        <f ca="1">IF($A309="","",IF(OFFSET(Nafnalisti!$A$3,MATCH('Einst staða'!$A309,Nafnalisti!$W$4:$W$430,0),9)="","",OFFSET(Nafnalisti!$A$3,MATCH('Einst staða'!$A309,Nafnalisti!$W$4:$W$430,0),9)))</f>
        <v/>
      </c>
      <c r="L309" s="6" t="str">
        <f ca="1">IF($A309="","",IF(OFFSET(Nafnalisti!$A$3,MATCH('Einst staða'!$A309,Nafnalisti!$W$4:$W$430,0),10)="","",OFFSET(Nafnalisti!$A$3,MATCH('Einst staða'!$A309,Nafnalisti!$W$4:$W$430,0),10)))</f>
        <v/>
      </c>
    </row>
    <row r="310" spans="1:12" x14ac:dyDescent="0.3">
      <c r="A310" s="4" t="str">
        <f>IF(COUNT($A$4:A309)+1&gt;Nafnalisti!$Z$4,"",A309+1)</f>
        <v/>
      </c>
      <c r="B310" t="str">
        <f ca="1">IF($A310="","",OFFSET(Nafnalisti!$A$3,MATCH('Einst staða'!$A310,Nafnalisti!$W$4:$W$430,0),1))</f>
        <v/>
      </c>
      <c r="C310" s="64" t="str">
        <f ca="1">IF($A310="","",OFFSET(Nafnalisti!$A$3,MATCH('Einst staða'!$A310,Nafnalisti!$W$4:$W$430,0),0))</f>
        <v/>
      </c>
      <c r="D310" s="5" t="str">
        <f ca="1">IF($A310="","",OFFSET(Nafnalisti!$A$3,MATCH('Einst staða'!$A310,Nafnalisti!$W$4:$W$430,0),2))</f>
        <v/>
      </c>
      <c r="E310" s="6" t="str">
        <f ca="1">IF($A310="","",IF(OFFSET(Nafnalisti!$A$3,MATCH('Einst staða'!$A310,Nafnalisti!$W$4:$W$430,0),3)="","",OFFSET(Nafnalisti!$A$3,MATCH('Einst staða'!$A310,Nafnalisti!$W$4:$W$430,0),3)))</f>
        <v/>
      </c>
      <c r="F310" s="6" t="str">
        <f ca="1">IF($A310="","",IF(OFFSET(Nafnalisti!$A$3,MATCH('Einst staða'!$A310,Nafnalisti!$W$4:$W$430,0),4)="","",OFFSET(Nafnalisti!$A$3,MATCH('Einst staða'!$A310,Nafnalisti!$W$4:$W$430,0),4)))</f>
        <v/>
      </c>
      <c r="G310" s="6" t="str">
        <f ca="1">IF($A310="","",IF(OFFSET(Nafnalisti!$A$3,MATCH('Einst staða'!$A310,Nafnalisti!$W$4:$W$430,0),5)="","",OFFSET(Nafnalisti!$A$3,MATCH('Einst staða'!$A310,Nafnalisti!$W$4:$W$430,0),5)))</f>
        <v/>
      </c>
      <c r="H310" s="6" t="str">
        <f ca="1">IF($A310="","",IF(OFFSET(Nafnalisti!$A$3,MATCH('Einst staða'!$A310,Nafnalisti!$W$4:$W$430,0),6)="","",OFFSET(Nafnalisti!$A$3,MATCH('Einst staða'!$A310,Nafnalisti!$W$4:$W$430,0),6)))</f>
        <v/>
      </c>
      <c r="I310" s="6" t="str">
        <f ca="1">IF($A310="","",IF(OFFSET(Nafnalisti!$A$3,MATCH('Einst staða'!$A310,Nafnalisti!$W$4:$W$430,0),7)="","",OFFSET(Nafnalisti!$A$3,MATCH('Einst staða'!$A310,Nafnalisti!$W$4:$W$430,0),7)))</f>
        <v/>
      </c>
      <c r="J310" s="6" t="str">
        <f ca="1">IF($A310="","",IF(OFFSET(Nafnalisti!$A$3,MATCH('Einst staða'!$A310,Nafnalisti!$W$4:$W$430,0),8)="","",OFFSET(Nafnalisti!$A$3,MATCH('Einst staða'!$A310,Nafnalisti!$W$4:$W$430,0),8)))</f>
        <v/>
      </c>
      <c r="K310" s="6" t="str">
        <f ca="1">IF($A310="","",IF(OFFSET(Nafnalisti!$A$3,MATCH('Einst staða'!$A310,Nafnalisti!$W$4:$W$430,0),9)="","",OFFSET(Nafnalisti!$A$3,MATCH('Einst staða'!$A310,Nafnalisti!$W$4:$W$430,0),9)))</f>
        <v/>
      </c>
      <c r="L310" s="6" t="str">
        <f ca="1">IF($A310="","",IF(OFFSET(Nafnalisti!$A$3,MATCH('Einst staða'!$A310,Nafnalisti!$W$4:$W$430,0),10)="","",OFFSET(Nafnalisti!$A$3,MATCH('Einst staða'!$A310,Nafnalisti!$W$4:$W$430,0),10)))</f>
        <v/>
      </c>
    </row>
    <row r="311" spans="1:12" x14ac:dyDescent="0.3">
      <c r="A311" s="4" t="str">
        <f>IF(COUNT($A$4:A310)+1&gt;Nafnalisti!$Z$4,"",A310+1)</f>
        <v/>
      </c>
      <c r="B311" t="str">
        <f ca="1">IF($A311="","",OFFSET(Nafnalisti!$A$3,MATCH('Einst staða'!$A311,Nafnalisti!$W$4:$W$430,0),1))</f>
        <v/>
      </c>
      <c r="C311" s="64" t="str">
        <f ca="1">IF($A311="","",OFFSET(Nafnalisti!$A$3,MATCH('Einst staða'!$A311,Nafnalisti!$W$4:$W$430,0),0))</f>
        <v/>
      </c>
      <c r="D311" s="5" t="str">
        <f ca="1">IF($A311="","",OFFSET(Nafnalisti!$A$3,MATCH('Einst staða'!$A311,Nafnalisti!$W$4:$W$430,0),2))</f>
        <v/>
      </c>
      <c r="E311" s="6" t="str">
        <f ca="1">IF($A311="","",IF(OFFSET(Nafnalisti!$A$3,MATCH('Einst staða'!$A311,Nafnalisti!$W$4:$W$430,0),3)="","",OFFSET(Nafnalisti!$A$3,MATCH('Einst staða'!$A311,Nafnalisti!$W$4:$W$430,0),3)))</f>
        <v/>
      </c>
      <c r="F311" s="6" t="str">
        <f ca="1">IF($A311="","",IF(OFFSET(Nafnalisti!$A$3,MATCH('Einst staða'!$A311,Nafnalisti!$W$4:$W$430,0),4)="","",OFFSET(Nafnalisti!$A$3,MATCH('Einst staða'!$A311,Nafnalisti!$W$4:$W$430,0),4)))</f>
        <v/>
      </c>
      <c r="G311" s="6" t="str">
        <f ca="1">IF($A311="","",IF(OFFSET(Nafnalisti!$A$3,MATCH('Einst staða'!$A311,Nafnalisti!$W$4:$W$430,0),5)="","",OFFSET(Nafnalisti!$A$3,MATCH('Einst staða'!$A311,Nafnalisti!$W$4:$W$430,0),5)))</f>
        <v/>
      </c>
      <c r="H311" s="6" t="str">
        <f ca="1">IF($A311="","",IF(OFFSET(Nafnalisti!$A$3,MATCH('Einst staða'!$A311,Nafnalisti!$W$4:$W$430,0),6)="","",OFFSET(Nafnalisti!$A$3,MATCH('Einst staða'!$A311,Nafnalisti!$W$4:$W$430,0),6)))</f>
        <v/>
      </c>
      <c r="I311" s="6" t="str">
        <f ca="1">IF($A311="","",IF(OFFSET(Nafnalisti!$A$3,MATCH('Einst staða'!$A311,Nafnalisti!$W$4:$W$430,0),7)="","",OFFSET(Nafnalisti!$A$3,MATCH('Einst staða'!$A311,Nafnalisti!$W$4:$W$430,0),7)))</f>
        <v/>
      </c>
      <c r="J311" s="6" t="str">
        <f ca="1">IF($A311="","",IF(OFFSET(Nafnalisti!$A$3,MATCH('Einst staða'!$A311,Nafnalisti!$W$4:$W$430,0),8)="","",OFFSET(Nafnalisti!$A$3,MATCH('Einst staða'!$A311,Nafnalisti!$W$4:$W$430,0),8)))</f>
        <v/>
      </c>
      <c r="K311" s="6" t="str">
        <f ca="1">IF($A311="","",IF(OFFSET(Nafnalisti!$A$3,MATCH('Einst staða'!$A311,Nafnalisti!$W$4:$W$430,0),9)="","",OFFSET(Nafnalisti!$A$3,MATCH('Einst staða'!$A311,Nafnalisti!$W$4:$W$430,0),9)))</f>
        <v/>
      </c>
      <c r="L311" s="6" t="str">
        <f ca="1">IF($A311="","",IF(OFFSET(Nafnalisti!$A$3,MATCH('Einst staða'!$A311,Nafnalisti!$W$4:$W$430,0),10)="","",OFFSET(Nafnalisti!$A$3,MATCH('Einst staða'!$A311,Nafnalisti!$W$4:$W$430,0),10)))</f>
        <v/>
      </c>
    </row>
    <row r="312" spans="1:12" x14ac:dyDescent="0.3">
      <c r="A312" s="4" t="str">
        <f>IF(COUNT($A$4:A311)+1&gt;Nafnalisti!$Z$4,"",A311+1)</f>
        <v/>
      </c>
      <c r="B312" t="str">
        <f ca="1">IF($A312="","",OFFSET(Nafnalisti!$A$3,MATCH('Einst staða'!$A312,Nafnalisti!$W$4:$W$430,0),1))</f>
        <v/>
      </c>
      <c r="C312" s="64" t="str">
        <f ca="1">IF($A312="","",OFFSET(Nafnalisti!$A$3,MATCH('Einst staða'!$A312,Nafnalisti!$W$4:$W$430,0),0))</f>
        <v/>
      </c>
      <c r="D312" s="5" t="str">
        <f ca="1">IF($A312="","",OFFSET(Nafnalisti!$A$3,MATCH('Einst staða'!$A312,Nafnalisti!$W$4:$W$430,0),2))</f>
        <v/>
      </c>
      <c r="E312" s="6" t="str">
        <f ca="1">IF($A312="","",IF(OFFSET(Nafnalisti!$A$3,MATCH('Einst staða'!$A312,Nafnalisti!$W$4:$W$430,0),3)="","",OFFSET(Nafnalisti!$A$3,MATCH('Einst staða'!$A312,Nafnalisti!$W$4:$W$430,0),3)))</f>
        <v/>
      </c>
      <c r="F312" s="6" t="str">
        <f ca="1">IF($A312="","",IF(OFFSET(Nafnalisti!$A$3,MATCH('Einst staða'!$A312,Nafnalisti!$W$4:$W$430,0),4)="","",OFFSET(Nafnalisti!$A$3,MATCH('Einst staða'!$A312,Nafnalisti!$W$4:$W$430,0),4)))</f>
        <v/>
      </c>
      <c r="G312" s="6" t="str">
        <f ca="1">IF($A312="","",IF(OFFSET(Nafnalisti!$A$3,MATCH('Einst staða'!$A312,Nafnalisti!$W$4:$W$430,0),5)="","",OFFSET(Nafnalisti!$A$3,MATCH('Einst staða'!$A312,Nafnalisti!$W$4:$W$430,0),5)))</f>
        <v/>
      </c>
      <c r="H312" s="6" t="str">
        <f ca="1">IF($A312="","",IF(OFFSET(Nafnalisti!$A$3,MATCH('Einst staða'!$A312,Nafnalisti!$W$4:$W$430,0),6)="","",OFFSET(Nafnalisti!$A$3,MATCH('Einst staða'!$A312,Nafnalisti!$W$4:$W$430,0),6)))</f>
        <v/>
      </c>
      <c r="I312" s="6" t="str">
        <f ca="1">IF($A312="","",IF(OFFSET(Nafnalisti!$A$3,MATCH('Einst staða'!$A312,Nafnalisti!$W$4:$W$430,0),7)="","",OFFSET(Nafnalisti!$A$3,MATCH('Einst staða'!$A312,Nafnalisti!$W$4:$W$430,0),7)))</f>
        <v/>
      </c>
      <c r="J312" s="6" t="str">
        <f ca="1">IF($A312="","",IF(OFFSET(Nafnalisti!$A$3,MATCH('Einst staða'!$A312,Nafnalisti!$W$4:$W$430,0),8)="","",OFFSET(Nafnalisti!$A$3,MATCH('Einst staða'!$A312,Nafnalisti!$W$4:$W$430,0),8)))</f>
        <v/>
      </c>
      <c r="K312" s="6" t="str">
        <f ca="1">IF($A312="","",IF(OFFSET(Nafnalisti!$A$3,MATCH('Einst staða'!$A312,Nafnalisti!$W$4:$W$430,0),9)="","",OFFSET(Nafnalisti!$A$3,MATCH('Einst staða'!$A312,Nafnalisti!$W$4:$W$430,0),9)))</f>
        <v/>
      </c>
      <c r="L312" s="6" t="str">
        <f ca="1">IF($A312="","",IF(OFFSET(Nafnalisti!$A$3,MATCH('Einst staða'!$A312,Nafnalisti!$W$4:$W$430,0),10)="","",OFFSET(Nafnalisti!$A$3,MATCH('Einst staða'!$A312,Nafnalisti!$W$4:$W$430,0),10)))</f>
        <v/>
      </c>
    </row>
    <row r="313" spans="1:12" x14ac:dyDescent="0.3">
      <c r="A313" s="4" t="str">
        <f>IF(COUNT($A$4:A312)+1&gt;Nafnalisti!$Z$4,"",A312+1)</f>
        <v/>
      </c>
      <c r="B313" t="str">
        <f ca="1">IF($A313="","",OFFSET(Nafnalisti!$A$3,MATCH('Einst staða'!$A313,Nafnalisti!$W$4:$W$430,0),1))</f>
        <v/>
      </c>
      <c r="C313" s="64" t="str">
        <f ca="1">IF($A313="","",OFFSET(Nafnalisti!$A$3,MATCH('Einst staða'!$A313,Nafnalisti!$W$4:$W$430,0),0))</f>
        <v/>
      </c>
      <c r="D313" s="5" t="str">
        <f ca="1">IF($A313="","",OFFSET(Nafnalisti!$A$3,MATCH('Einst staða'!$A313,Nafnalisti!$W$4:$W$430,0),2))</f>
        <v/>
      </c>
      <c r="E313" s="6" t="str">
        <f ca="1">IF($A313="","",IF(OFFSET(Nafnalisti!$A$3,MATCH('Einst staða'!$A313,Nafnalisti!$W$4:$W$430,0),3)="","",OFFSET(Nafnalisti!$A$3,MATCH('Einst staða'!$A313,Nafnalisti!$W$4:$W$430,0),3)))</f>
        <v/>
      </c>
      <c r="F313" s="6" t="str">
        <f ca="1">IF($A313="","",IF(OFFSET(Nafnalisti!$A$3,MATCH('Einst staða'!$A313,Nafnalisti!$W$4:$W$430,0),4)="","",OFFSET(Nafnalisti!$A$3,MATCH('Einst staða'!$A313,Nafnalisti!$W$4:$W$430,0),4)))</f>
        <v/>
      </c>
      <c r="G313" s="6" t="str">
        <f ca="1">IF($A313="","",IF(OFFSET(Nafnalisti!$A$3,MATCH('Einst staða'!$A313,Nafnalisti!$W$4:$W$430,0),5)="","",OFFSET(Nafnalisti!$A$3,MATCH('Einst staða'!$A313,Nafnalisti!$W$4:$W$430,0),5)))</f>
        <v/>
      </c>
      <c r="H313" s="6" t="str">
        <f ca="1">IF($A313="","",IF(OFFSET(Nafnalisti!$A$3,MATCH('Einst staða'!$A313,Nafnalisti!$W$4:$W$430,0),6)="","",OFFSET(Nafnalisti!$A$3,MATCH('Einst staða'!$A313,Nafnalisti!$W$4:$W$430,0),6)))</f>
        <v/>
      </c>
      <c r="I313" s="6" t="str">
        <f ca="1">IF($A313="","",IF(OFFSET(Nafnalisti!$A$3,MATCH('Einst staða'!$A313,Nafnalisti!$W$4:$W$430,0),7)="","",OFFSET(Nafnalisti!$A$3,MATCH('Einst staða'!$A313,Nafnalisti!$W$4:$W$430,0),7)))</f>
        <v/>
      </c>
      <c r="J313" s="6" t="str">
        <f ca="1">IF($A313="","",IF(OFFSET(Nafnalisti!$A$3,MATCH('Einst staða'!$A313,Nafnalisti!$W$4:$W$430,0),8)="","",OFFSET(Nafnalisti!$A$3,MATCH('Einst staða'!$A313,Nafnalisti!$W$4:$W$430,0),8)))</f>
        <v/>
      </c>
      <c r="K313" s="6" t="str">
        <f ca="1">IF($A313="","",IF(OFFSET(Nafnalisti!$A$3,MATCH('Einst staða'!$A313,Nafnalisti!$W$4:$W$430,0),9)="","",OFFSET(Nafnalisti!$A$3,MATCH('Einst staða'!$A313,Nafnalisti!$W$4:$W$430,0),9)))</f>
        <v/>
      </c>
      <c r="L313" s="6" t="str">
        <f ca="1">IF($A313="","",IF(OFFSET(Nafnalisti!$A$3,MATCH('Einst staða'!$A313,Nafnalisti!$W$4:$W$430,0),10)="","",OFFSET(Nafnalisti!$A$3,MATCH('Einst staða'!$A313,Nafnalisti!$W$4:$W$430,0),10)))</f>
        <v/>
      </c>
    </row>
    <row r="314" spans="1:12" x14ac:dyDescent="0.3">
      <c r="A314" s="4" t="str">
        <f>IF(COUNT($A$4:A313)+1&gt;Nafnalisti!$Z$4,"",A313+1)</f>
        <v/>
      </c>
      <c r="B314" t="str">
        <f ca="1">IF($A314="","",OFFSET(Nafnalisti!$A$3,MATCH('Einst staða'!$A314,Nafnalisti!$W$4:$W$430,0),1))</f>
        <v/>
      </c>
      <c r="C314" s="64" t="str">
        <f ca="1">IF($A314="","",OFFSET(Nafnalisti!$A$3,MATCH('Einst staða'!$A314,Nafnalisti!$W$4:$W$430,0),0))</f>
        <v/>
      </c>
      <c r="D314" s="5" t="str">
        <f ca="1">IF($A314="","",OFFSET(Nafnalisti!$A$3,MATCH('Einst staða'!$A314,Nafnalisti!$W$4:$W$430,0),2))</f>
        <v/>
      </c>
      <c r="E314" s="6" t="str">
        <f ca="1">IF($A314="","",IF(OFFSET(Nafnalisti!$A$3,MATCH('Einst staða'!$A314,Nafnalisti!$W$4:$W$430,0),3)="","",OFFSET(Nafnalisti!$A$3,MATCH('Einst staða'!$A314,Nafnalisti!$W$4:$W$430,0),3)))</f>
        <v/>
      </c>
      <c r="F314" s="6" t="str">
        <f ca="1">IF($A314="","",IF(OFFSET(Nafnalisti!$A$3,MATCH('Einst staða'!$A314,Nafnalisti!$W$4:$W$430,0),4)="","",OFFSET(Nafnalisti!$A$3,MATCH('Einst staða'!$A314,Nafnalisti!$W$4:$W$430,0),4)))</f>
        <v/>
      </c>
      <c r="G314" s="6" t="str">
        <f ca="1">IF($A314="","",IF(OFFSET(Nafnalisti!$A$3,MATCH('Einst staða'!$A314,Nafnalisti!$W$4:$W$430,0),5)="","",OFFSET(Nafnalisti!$A$3,MATCH('Einst staða'!$A314,Nafnalisti!$W$4:$W$430,0),5)))</f>
        <v/>
      </c>
      <c r="H314" s="6" t="str">
        <f ca="1">IF($A314="","",IF(OFFSET(Nafnalisti!$A$3,MATCH('Einst staða'!$A314,Nafnalisti!$W$4:$W$430,0),6)="","",OFFSET(Nafnalisti!$A$3,MATCH('Einst staða'!$A314,Nafnalisti!$W$4:$W$430,0),6)))</f>
        <v/>
      </c>
      <c r="I314" s="6" t="str">
        <f ca="1">IF($A314="","",IF(OFFSET(Nafnalisti!$A$3,MATCH('Einst staða'!$A314,Nafnalisti!$W$4:$W$430,0),7)="","",OFFSET(Nafnalisti!$A$3,MATCH('Einst staða'!$A314,Nafnalisti!$W$4:$W$430,0),7)))</f>
        <v/>
      </c>
      <c r="J314" s="6" t="str">
        <f ca="1">IF($A314="","",IF(OFFSET(Nafnalisti!$A$3,MATCH('Einst staða'!$A314,Nafnalisti!$W$4:$W$430,0),8)="","",OFFSET(Nafnalisti!$A$3,MATCH('Einst staða'!$A314,Nafnalisti!$W$4:$W$430,0),8)))</f>
        <v/>
      </c>
      <c r="K314" s="6" t="str">
        <f ca="1">IF($A314="","",IF(OFFSET(Nafnalisti!$A$3,MATCH('Einst staða'!$A314,Nafnalisti!$W$4:$W$430,0),9)="","",OFFSET(Nafnalisti!$A$3,MATCH('Einst staða'!$A314,Nafnalisti!$W$4:$W$430,0),9)))</f>
        <v/>
      </c>
      <c r="L314" s="6" t="str">
        <f ca="1">IF($A314="","",IF(OFFSET(Nafnalisti!$A$3,MATCH('Einst staða'!$A314,Nafnalisti!$W$4:$W$430,0),10)="","",OFFSET(Nafnalisti!$A$3,MATCH('Einst staða'!$A314,Nafnalisti!$W$4:$W$430,0),10)))</f>
        <v/>
      </c>
    </row>
    <row r="315" spans="1:12" x14ac:dyDescent="0.3">
      <c r="A315" s="4" t="str">
        <f>IF(COUNT($A$4:A314)+1&gt;Nafnalisti!$Z$4,"",A314+1)</f>
        <v/>
      </c>
      <c r="B315" t="str">
        <f ca="1">IF($A315="","",OFFSET(Nafnalisti!$A$3,MATCH('Einst staða'!$A315,Nafnalisti!$W$4:$W$430,0),1))</f>
        <v/>
      </c>
      <c r="C315" s="64" t="str">
        <f ca="1">IF($A315="","",OFFSET(Nafnalisti!$A$3,MATCH('Einst staða'!$A315,Nafnalisti!$W$4:$W$430,0),0))</f>
        <v/>
      </c>
      <c r="D315" s="5" t="str">
        <f ca="1">IF($A315="","",OFFSET(Nafnalisti!$A$3,MATCH('Einst staða'!$A315,Nafnalisti!$W$4:$W$430,0),2))</f>
        <v/>
      </c>
      <c r="E315" s="6" t="str">
        <f ca="1">IF($A315="","",IF(OFFSET(Nafnalisti!$A$3,MATCH('Einst staða'!$A315,Nafnalisti!$W$4:$W$430,0),3)="","",OFFSET(Nafnalisti!$A$3,MATCH('Einst staða'!$A315,Nafnalisti!$W$4:$W$430,0),3)))</f>
        <v/>
      </c>
      <c r="F315" s="6" t="str">
        <f ca="1">IF($A315="","",IF(OFFSET(Nafnalisti!$A$3,MATCH('Einst staða'!$A315,Nafnalisti!$W$4:$W$430,0),4)="","",OFFSET(Nafnalisti!$A$3,MATCH('Einst staða'!$A315,Nafnalisti!$W$4:$W$430,0),4)))</f>
        <v/>
      </c>
      <c r="G315" s="6" t="str">
        <f ca="1">IF($A315="","",IF(OFFSET(Nafnalisti!$A$3,MATCH('Einst staða'!$A315,Nafnalisti!$W$4:$W$430,0),5)="","",OFFSET(Nafnalisti!$A$3,MATCH('Einst staða'!$A315,Nafnalisti!$W$4:$W$430,0),5)))</f>
        <v/>
      </c>
      <c r="H315" s="6" t="str">
        <f ca="1">IF($A315="","",IF(OFFSET(Nafnalisti!$A$3,MATCH('Einst staða'!$A315,Nafnalisti!$W$4:$W$430,0),6)="","",OFFSET(Nafnalisti!$A$3,MATCH('Einst staða'!$A315,Nafnalisti!$W$4:$W$430,0),6)))</f>
        <v/>
      </c>
      <c r="I315" s="6" t="str">
        <f ca="1">IF($A315="","",IF(OFFSET(Nafnalisti!$A$3,MATCH('Einst staða'!$A315,Nafnalisti!$W$4:$W$430,0),7)="","",OFFSET(Nafnalisti!$A$3,MATCH('Einst staða'!$A315,Nafnalisti!$W$4:$W$430,0),7)))</f>
        <v/>
      </c>
      <c r="J315" s="6" t="str">
        <f ca="1">IF($A315="","",IF(OFFSET(Nafnalisti!$A$3,MATCH('Einst staða'!$A315,Nafnalisti!$W$4:$W$430,0),8)="","",OFFSET(Nafnalisti!$A$3,MATCH('Einst staða'!$A315,Nafnalisti!$W$4:$W$430,0),8)))</f>
        <v/>
      </c>
      <c r="K315" s="6" t="str">
        <f ca="1">IF($A315="","",IF(OFFSET(Nafnalisti!$A$3,MATCH('Einst staða'!$A315,Nafnalisti!$W$4:$W$430,0),9)="","",OFFSET(Nafnalisti!$A$3,MATCH('Einst staða'!$A315,Nafnalisti!$W$4:$W$430,0),9)))</f>
        <v/>
      </c>
      <c r="L315" s="6" t="str">
        <f ca="1">IF($A315="","",IF(OFFSET(Nafnalisti!$A$3,MATCH('Einst staða'!$A315,Nafnalisti!$W$4:$W$430,0),10)="","",OFFSET(Nafnalisti!$A$3,MATCH('Einst staða'!$A315,Nafnalisti!$W$4:$W$430,0),10)))</f>
        <v/>
      </c>
    </row>
    <row r="316" spans="1:12" x14ac:dyDescent="0.3">
      <c r="A316" s="4" t="str">
        <f>IF(COUNT($A$4:A315)+1&gt;Nafnalisti!$Z$4,"",A315+1)</f>
        <v/>
      </c>
      <c r="B316" t="str">
        <f ca="1">IF($A316="","",OFFSET(Nafnalisti!$A$3,MATCH('Einst staða'!$A316,Nafnalisti!$W$4:$W$430,0),1))</f>
        <v/>
      </c>
      <c r="C316" s="64" t="str">
        <f ca="1">IF($A316="","",OFFSET(Nafnalisti!$A$3,MATCH('Einst staða'!$A316,Nafnalisti!$W$4:$W$430,0),0))</f>
        <v/>
      </c>
      <c r="D316" s="5" t="str">
        <f ca="1">IF($A316="","",OFFSET(Nafnalisti!$A$3,MATCH('Einst staða'!$A316,Nafnalisti!$W$4:$W$430,0),2))</f>
        <v/>
      </c>
      <c r="E316" s="6" t="str">
        <f ca="1">IF($A316="","",IF(OFFSET(Nafnalisti!$A$3,MATCH('Einst staða'!$A316,Nafnalisti!$W$4:$W$430,0),3)="","",OFFSET(Nafnalisti!$A$3,MATCH('Einst staða'!$A316,Nafnalisti!$W$4:$W$430,0),3)))</f>
        <v/>
      </c>
      <c r="F316" s="6" t="str">
        <f ca="1">IF($A316="","",IF(OFFSET(Nafnalisti!$A$3,MATCH('Einst staða'!$A316,Nafnalisti!$W$4:$W$430,0),4)="","",OFFSET(Nafnalisti!$A$3,MATCH('Einst staða'!$A316,Nafnalisti!$W$4:$W$430,0),4)))</f>
        <v/>
      </c>
      <c r="G316" s="6" t="str">
        <f ca="1">IF($A316="","",IF(OFFSET(Nafnalisti!$A$3,MATCH('Einst staða'!$A316,Nafnalisti!$W$4:$W$430,0),5)="","",OFFSET(Nafnalisti!$A$3,MATCH('Einst staða'!$A316,Nafnalisti!$W$4:$W$430,0),5)))</f>
        <v/>
      </c>
      <c r="H316" s="6" t="str">
        <f ca="1">IF($A316="","",IF(OFFSET(Nafnalisti!$A$3,MATCH('Einst staða'!$A316,Nafnalisti!$W$4:$W$430,0),6)="","",OFFSET(Nafnalisti!$A$3,MATCH('Einst staða'!$A316,Nafnalisti!$W$4:$W$430,0),6)))</f>
        <v/>
      </c>
      <c r="I316" s="6" t="str">
        <f ca="1">IF($A316="","",IF(OFFSET(Nafnalisti!$A$3,MATCH('Einst staða'!$A316,Nafnalisti!$W$4:$W$430,0),7)="","",OFFSET(Nafnalisti!$A$3,MATCH('Einst staða'!$A316,Nafnalisti!$W$4:$W$430,0),7)))</f>
        <v/>
      </c>
      <c r="J316" s="6" t="str">
        <f ca="1">IF($A316="","",IF(OFFSET(Nafnalisti!$A$3,MATCH('Einst staða'!$A316,Nafnalisti!$W$4:$W$430,0),8)="","",OFFSET(Nafnalisti!$A$3,MATCH('Einst staða'!$A316,Nafnalisti!$W$4:$W$430,0),8)))</f>
        <v/>
      </c>
      <c r="K316" s="6" t="str">
        <f ca="1">IF($A316="","",IF(OFFSET(Nafnalisti!$A$3,MATCH('Einst staða'!$A316,Nafnalisti!$W$4:$W$430,0),9)="","",OFFSET(Nafnalisti!$A$3,MATCH('Einst staða'!$A316,Nafnalisti!$W$4:$W$430,0),9)))</f>
        <v/>
      </c>
      <c r="L316" s="6" t="str">
        <f ca="1">IF($A316="","",IF(OFFSET(Nafnalisti!$A$3,MATCH('Einst staða'!$A316,Nafnalisti!$W$4:$W$430,0),10)="","",OFFSET(Nafnalisti!$A$3,MATCH('Einst staða'!$A316,Nafnalisti!$W$4:$W$430,0),10)))</f>
        <v/>
      </c>
    </row>
    <row r="317" spans="1:12" x14ac:dyDescent="0.3">
      <c r="A317" s="4" t="str">
        <f>IF(COUNT($A$4:A316)+1&gt;Nafnalisti!$Z$4,"",A316+1)</f>
        <v/>
      </c>
      <c r="B317" t="str">
        <f ca="1">IF($A317="","",OFFSET(Nafnalisti!$A$3,MATCH('Einst staða'!$A317,Nafnalisti!$W$4:$W$430,0),1))</f>
        <v/>
      </c>
      <c r="C317" s="64" t="str">
        <f ca="1">IF($A317="","",OFFSET(Nafnalisti!$A$3,MATCH('Einst staða'!$A317,Nafnalisti!$W$4:$W$430,0),0))</f>
        <v/>
      </c>
      <c r="D317" s="5" t="str">
        <f ca="1">IF($A317="","",OFFSET(Nafnalisti!$A$3,MATCH('Einst staða'!$A317,Nafnalisti!$W$4:$W$430,0),2))</f>
        <v/>
      </c>
      <c r="E317" s="6" t="str">
        <f ca="1">IF($A317="","",IF(OFFSET(Nafnalisti!$A$3,MATCH('Einst staða'!$A317,Nafnalisti!$W$4:$W$430,0),3)="","",OFFSET(Nafnalisti!$A$3,MATCH('Einst staða'!$A317,Nafnalisti!$W$4:$W$430,0),3)))</f>
        <v/>
      </c>
      <c r="F317" s="6" t="str">
        <f ca="1">IF($A317="","",IF(OFFSET(Nafnalisti!$A$3,MATCH('Einst staða'!$A317,Nafnalisti!$W$4:$W$430,0),4)="","",OFFSET(Nafnalisti!$A$3,MATCH('Einst staða'!$A317,Nafnalisti!$W$4:$W$430,0),4)))</f>
        <v/>
      </c>
      <c r="G317" s="6" t="str">
        <f ca="1">IF($A317="","",IF(OFFSET(Nafnalisti!$A$3,MATCH('Einst staða'!$A317,Nafnalisti!$W$4:$W$430,0),5)="","",OFFSET(Nafnalisti!$A$3,MATCH('Einst staða'!$A317,Nafnalisti!$W$4:$W$430,0),5)))</f>
        <v/>
      </c>
      <c r="H317" s="6" t="str">
        <f ca="1">IF($A317="","",IF(OFFSET(Nafnalisti!$A$3,MATCH('Einst staða'!$A317,Nafnalisti!$W$4:$W$430,0),6)="","",OFFSET(Nafnalisti!$A$3,MATCH('Einst staða'!$A317,Nafnalisti!$W$4:$W$430,0),6)))</f>
        <v/>
      </c>
      <c r="I317" s="6" t="str">
        <f ca="1">IF($A317="","",IF(OFFSET(Nafnalisti!$A$3,MATCH('Einst staða'!$A317,Nafnalisti!$W$4:$W$430,0),7)="","",OFFSET(Nafnalisti!$A$3,MATCH('Einst staða'!$A317,Nafnalisti!$W$4:$W$430,0),7)))</f>
        <v/>
      </c>
      <c r="J317" s="6" t="str">
        <f ca="1">IF($A317="","",IF(OFFSET(Nafnalisti!$A$3,MATCH('Einst staða'!$A317,Nafnalisti!$W$4:$W$430,0),8)="","",OFFSET(Nafnalisti!$A$3,MATCH('Einst staða'!$A317,Nafnalisti!$W$4:$W$430,0),8)))</f>
        <v/>
      </c>
      <c r="K317" s="6" t="str">
        <f ca="1">IF($A317="","",IF(OFFSET(Nafnalisti!$A$3,MATCH('Einst staða'!$A317,Nafnalisti!$W$4:$W$430,0),9)="","",OFFSET(Nafnalisti!$A$3,MATCH('Einst staða'!$A317,Nafnalisti!$W$4:$W$430,0),9)))</f>
        <v/>
      </c>
      <c r="L317" s="6" t="str">
        <f ca="1">IF($A317="","",IF(OFFSET(Nafnalisti!$A$3,MATCH('Einst staða'!$A317,Nafnalisti!$W$4:$W$430,0),10)="","",OFFSET(Nafnalisti!$A$3,MATCH('Einst staða'!$A317,Nafnalisti!$W$4:$W$430,0),10)))</f>
        <v/>
      </c>
    </row>
    <row r="318" spans="1:12" x14ac:dyDescent="0.3">
      <c r="A318" s="4" t="str">
        <f>IF(COUNT($A$4:A317)+1&gt;Nafnalisti!$Z$4,"",A317+1)</f>
        <v/>
      </c>
      <c r="B318" t="str">
        <f ca="1">IF($A318="","",OFFSET(Nafnalisti!$A$3,MATCH('Einst staða'!$A318,Nafnalisti!$W$4:$W$430,0),1))</f>
        <v/>
      </c>
      <c r="C318" s="64" t="str">
        <f ca="1">IF($A318="","",OFFSET(Nafnalisti!$A$3,MATCH('Einst staða'!$A318,Nafnalisti!$W$4:$W$430,0),0))</f>
        <v/>
      </c>
      <c r="D318" s="5" t="str">
        <f ca="1">IF($A318="","",OFFSET(Nafnalisti!$A$3,MATCH('Einst staða'!$A318,Nafnalisti!$W$4:$W$430,0),2))</f>
        <v/>
      </c>
      <c r="E318" s="6" t="str">
        <f ca="1">IF($A318="","",IF(OFFSET(Nafnalisti!$A$3,MATCH('Einst staða'!$A318,Nafnalisti!$W$4:$W$430,0),3)="","",OFFSET(Nafnalisti!$A$3,MATCH('Einst staða'!$A318,Nafnalisti!$W$4:$W$430,0),3)))</f>
        <v/>
      </c>
      <c r="F318" s="6" t="str">
        <f ca="1">IF($A318="","",IF(OFFSET(Nafnalisti!$A$3,MATCH('Einst staða'!$A318,Nafnalisti!$W$4:$W$430,0),4)="","",OFFSET(Nafnalisti!$A$3,MATCH('Einst staða'!$A318,Nafnalisti!$W$4:$W$430,0),4)))</f>
        <v/>
      </c>
      <c r="G318" s="6" t="str">
        <f ca="1">IF($A318="","",IF(OFFSET(Nafnalisti!$A$3,MATCH('Einst staða'!$A318,Nafnalisti!$W$4:$W$430,0),5)="","",OFFSET(Nafnalisti!$A$3,MATCH('Einst staða'!$A318,Nafnalisti!$W$4:$W$430,0),5)))</f>
        <v/>
      </c>
      <c r="H318" s="6" t="str">
        <f ca="1">IF($A318="","",IF(OFFSET(Nafnalisti!$A$3,MATCH('Einst staða'!$A318,Nafnalisti!$W$4:$W$430,0),6)="","",OFFSET(Nafnalisti!$A$3,MATCH('Einst staða'!$A318,Nafnalisti!$W$4:$W$430,0),6)))</f>
        <v/>
      </c>
      <c r="I318" s="6" t="str">
        <f ca="1">IF($A318="","",IF(OFFSET(Nafnalisti!$A$3,MATCH('Einst staða'!$A318,Nafnalisti!$W$4:$W$430,0),7)="","",OFFSET(Nafnalisti!$A$3,MATCH('Einst staða'!$A318,Nafnalisti!$W$4:$W$430,0),7)))</f>
        <v/>
      </c>
      <c r="J318" s="6" t="str">
        <f ca="1">IF($A318="","",IF(OFFSET(Nafnalisti!$A$3,MATCH('Einst staða'!$A318,Nafnalisti!$W$4:$W$430,0),8)="","",OFFSET(Nafnalisti!$A$3,MATCH('Einst staða'!$A318,Nafnalisti!$W$4:$W$430,0),8)))</f>
        <v/>
      </c>
      <c r="K318" s="6" t="str">
        <f ca="1">IF($A318="","",IF(OFFSET(Nafnalisti!$A$3,MATCH('Einst staða'!$A318,Nafnalisti!$W$4:$W$430,0),9)="","",OFFSET(Nafnalisti!$A$3,MATCH('Einst staða'!$A318,Nafnalisti!$W$4:$W$430,0),9)))</f>
        <v/>
      </c>
      <c r="L318" s="6" t="str">
        <f ca="1">IF($A318="","",IF(OFFSET(Nafnalisti!$A$3,MATCH('Einst staða'!$A318,Nafnalisti!$W$4:$W$430,0),10)="","",OFFSET(Nafnalisti!$A$3,MATCH('Einst staða'!$A318,Nafnalisti!$W$4:$W$430,0),10)))</f>
        <v/>
      </c>
    </row>
    <row r="319" spans="1:12" x14ac:dyDescent="0.3">
      <c r="A319" s="4" t="str">
        <f>IF(COUNT($A$4:A318)+1&gt;Nafnalisti!$Z$4,"",A318+1)</f>
        <v/>
      </c>
      <c r="B319" t="str">
        <f ca="1">IF($A319="","",OFFSET(Nafnalisti!$A$3,MATCH('Einst staða'!$A319,Nafnalisti!$W$4:$W$430,0),1))</f>
        <v/>
      </c>
      <c r="C319" s="64" t="str">
        <f ca="1">IF($A319="","",OFFSET(Nafnalisti!$A$3,MATCH('Einst staða'!$A319,Nafnalisti!$W$4:$W$430,0),0))</f>
        <v/>
      </c>
      <c r="D319" s="5" t="str">
        <f ca="1">IF($A319="","",OFFSET(Nafnalisti!$A$3,MATCH('Einst staða'!$A319,Nafnalisti!$W$4:$W$430,0),2))</f>
        <v/>
      </c>
      <c r="E319" s="6" t="str">
        <f ca="1">IF($A319="","",IF(OFFSET(Nafnalisti!$A$3,MATCH('Einst staða'!$A319,Nafnalisti!$W$4:$W$430,0),3)="","",OFFSET(Nafnalisti!$A$3,MATCH('Einst staða'!$A319,Nafnalisti!$W$4:$W$430,0),3)))</f>
        <v/>
      </c>
      <c r="F319" s="6" t="str">
        <f ca="1">IF($A319="","",IF(OFFSET(Nafnalisti!$A$3,MATCH('Einst staða'!$A319,Nafnalisti!$W$4:$W$430,0),4)="","",OFFSET(Nafnalisti!$A$3,MATCH('Einst staða'!$A319,Nafnalisti!$W$4:$W$430,0),4)))</f>
        <v/>
      </c>
      <c r="G319" s="6" t="str">
        <f ca="1">IF($A319="","",IF(OFFSET(Nafnalisti!$A$3,MATCH('Einst staða'!$A319,Nafnalisti!$W$4:$W$430,0),5)="","",OFFSET(Nafnalisti!$A$3,MATCH('Einst staða'!$A319,Nafnalisti!$W$4:$W$430,0),5)))</f>
        <v/>
      </c>
      <c r="H319" s="6" t="str">
        <f ca="1">IF($A319="","",IF(OFFSET(Nafnalisti!$A$3,MATCH('Einst staða'!$A319,Nafnalisti!$W$4:$W$430,0),6)="","",OFFSET(Nafnalisti!$A$3,MATCH('Einst staða'!$A319,Nafnalisti!$W$4:$W$430,0),6)))</f>
        <v/>
      </c>
      <c r="I319" s="6" t="str">
        <f ca="1">IF($A319="","",IF(OFFSET(Nafnalisti!$A$3,MATCH('Einst staða'!$A319,Nafnalisti!$W$4:$W$430,0),7)="","",OFFSET(Nafnalisti!$A$3,MATCH('Einst staða'!$A319,Nafnalisti!$W$4:$W$430,0),7)))</f>
        <v/>
      </c>
      <c r="J319" s="6" t="str">
        <f ca="1">IF($A319="","",IF(OFFSET(Nafnalisti!$A$3,MATCH('Einst staða'!$A319,Nafnalisti!$W$4:$W$430,0),8)="","",OFFSET(Nafnalisti!$A$3,MATCH('Einst staða'!$A319,Nafnalisti!$W$4:$W$430,0),8)))</f>
        <v/>
      </c>
      <c r="K319" s="6" t="str">
        <f ca="1">IF($A319="","",IF(OFFSET(Nafnalisti!$A$3,MATCH('Einst staða'!$A319,Nafnalisti!$W$4:$W$430,0),9)="","",OFFSET(Nafnalisti!$A$3,MATCH('Einst staða'!$A319,Nafnalisti!$W$4:$W$430,0),9)))</f>
        <v/>
      </c>
      <c r="L319" s="6" t="str">
        <f ca="1">IF($A319="","",IF(OFFSET(Nafnalisti!$A$3,MATCH('Einst staða'!$A319,Nafnalisti!$W$4:$W$430,0),10)="","",OFFSET(Nafnalisti!$A$3,MATCH('Einst staða'!$A319,Nafnalisti!$W$4:$W$430,0),10)))</f>
        <v/>
      </c>
    </row>
    <row r="320" spans="1:12" x14ac:dyDescent="0.3">
      <c r="A320" s="4" t="str">
        <f>IF(COUNT($A$4:A319)+1&gt;Nafnalisti!$Z$4,"",A319+1)</f>
        <v/>
      </c>
      <c r="B320" t="str">
        <f ca="1">IF($A320="","",OFFSET(Nafnalisti!$A$3,MATCH('Einst staða'!$A320,Nafnalisti!$W$4:$W$430,0),1))</f>
        <v/>
      </c>
      <c r="C320" s="64" t="str">
        <f ca="1">IF($A320="","",OFFSET(Nafnalisti!$A$3,MATCH('Einst staða'!$A320,Nafnalisti!$W$4:$W$430,0),0))</f>
        <v/>
      </c>
      <c r="D320" s="5" t="str">
        <f ca="1">IF($A320="","",OFFSET(Nafnalisti!$A$3,MATCH('Einst staða'!$A320,Nafnalisti!$W$4:$W$430,0),2))</f>
        <v/>
      </c>
      <c r="E320" s="6" t="str">
        <f ca="1">IF($A320="","",IF(OFFSET(Nafnalisti!$A$3,MATCH('Einst staða'!$A320,Nafnalisti!$W$4:$W$430,0),3)="","",OFFSET(Nafnalisti!$A$3,MATCH('Einst staða'!$A320,Nafnalisti!$W$4:$W$430,0),3)))</f>
        <v/>
      </c>
      <c r="F320" s="6" t="str">
        <f ca="1">IF($A320="","",IF(OFFSET(Nafnalisti!$A$3,MATCH('Einst staða'!$A320,Nafnalisti!$W$4:$W$430,0),4)="","",OFFSET(Nafnalisti!$A$3,MATCH('Einst staða'!$A320,Nafnalisti!$W$4:$W$430,0),4)))</f>
        <v/>
      </c>
      <c r="G320" s="6" t="str">
        <f ca="1">IF($A320="","",IF(OFFSET(Nafnalisti!$A$3,MATCH('Einst staða'!$A320,Nafnalisti!$W$4:$W$430,0),5)="","",OFFSET(Nafnalisti!$A$3,MATCH('Einst staða'!$A320,Nafnalisti!$W$4:$W$430,0),5)))</f>
        <v/>
      </c>
      <c r="H320" s="6" t="str">
        <f ca="1">IF($A320="","",IF(OFFSET(Nafnalisti!$A$3,MATCH('Einst staða'!$A320,Nafnalisti!$W$4:$W$430,0),6)="","",OFFSET(Nafnalisti!$A$3,MATCH('Einst staða'!$A320,Nafnalisti!$W$4:$W$430,0),6)))</f>
        <v/>
      </c>
      <c r="I320" s="6" t="str">
        <f ca="1">IF($A320="","",IF(OFFSET(Nafnalisti!$A$3,MATCH('Einst staða'!$A320,Nafnalisti!$W$4:$W$430,0),7)="","",OFFSET(Nafnalisti!$A$3,MATCH('Einst staða'!$A320,Nafnalisti!$W$4:$W$430,0),7)))</f>
        <v/>
      </c>
      <c r="J320" s="6" t="str">
        <f ca="1">IF($A320="","",IF(OFFSET(Nafnalisti!$A$3,MATCH('Einst staða'!$A320,Nafnalisti!$W$4:$W$430,0),8)="","",OFFSET(Nafnalisti!$A$3,MATCH('Einst staða'!$A320,Nafnalisti!$W$4:$W$430,0),8)))</f>
        <v/>
      </c>
      <c r="K320" s="6" t="str">
        <f ca="1">IF($A320="","",IF(OFFSET(Nafnalisti!$A$3,MATCH('Einst staða'!$A320,Nafnalisti!$W$4:$W$430,0),9)="","",OFFSET(Nafnalisti!$A$3,MATCH('Einst staða'!$A320,Nafnalisti!$W$4:$W$430,0),9)))</f>
        <v/>
      </c>
      <c r="L320" s="6" t="str">
        <f ca="1">IF($A320="","",IF(OFFSET(Nafnalisti!$A$3,MATCH('Einst staða'!$A320,Nafnalisti!$W$4:$W$430,0),10)="","",OFFSET(Nafnalisti!$A$3,MATCH('Einst staða'!$A320,Nafnalisti!$W$4:$W$430,0),10)))</f>
        <v/>
      </c>
    </row>
    <row r="321" spans="1:12" x14ac:dyDescent="0.3">
      <c r="A321" s="4" t="str">
        <f>IF(COUNT($A$4:A320)+1&gt;Nafnalisti!$Z$4,"",A320+1)</f>
        <v/>
      </c>
      <c r="B321" t="str">
        <f ca="1">IF($A321="","",OFFSET(Nafnalisti!$A$3,MATCH('Einst staða'!$A321,Nafnalisti!$W$4:$W$430,0),1))</f>
        <v/>
      </c>
      <c r="C321" s="64" t="str">
        <f ca="1">IF($A321="","",OFFSET(Nafnalisti!$A$3,MATCH('Einst staða'!$A321,Nafnalisti!$W$4:$W$430,0),0))</f>
        <v/>
      </c>
      <c r="D321" s="5" t="str">
        <f ca="1">IF($A321="","",OFFSET(Nafnalisti!$A$3,MATCH('Einst staða'!$A321,Nafnalisti!$W$4:$W$430,0),2))</f>
        <v/>
      </c>
      <c r="E321" s="6" t="str">
        <f ca="1">IF($A321="","",IF(OFFSET(Nafnalisti!$A$3,MATCH('Einst staða'!$A321,Nafnalisti!$W$4:$W$430,0),3)="","",OFFSET(Nafnalisti!$A$3,MATCH('Einst staða'!$A321,Nafnalisti!$W$4:$W$430,0),3)))</f>
        <v/>
      </c>
      <c r="F321" s="6" t="str">
        <f ca="1">IF($A321="","",IF(OFFSET(Nafnalisti!$A$3,MATCH('Einst staða'!$A321,Nafnalisti!$W$4:$W$430,0),4)="","",OFFSET(Nafnalisti!$A$3,MATCH('Einst staða'!$A321,Nafnalisti!$W$4:$W$430,0),4)))</f>
        <v/>
      </c>
      <c r="G321" s="6" t="str">
        <f ca="1">IF($A321="","",IF(OFFSET(Nafnalisti!$A$3,MATCH('Einst staða'!$A321,Nafnalisti!$W$4:$W$430,0),5)="","",OFFSET(Nafnalisti!$A$3,MATCH('Einst staða'!$A321,Nafnalisti!$W$4:$W$430,0),5)))</f>
        <v/>
      </c>
      <c r="H321" s="6" t="str">
        <f ca="1">IF($A321="","",IF(OFFSET(Nafnalisti!$A$3,MATCH('Einst staða'!$A321,Nafnalisti!$W$4:$W$430,0),6)="","",OFFSET(Nafnalisti!$A$3,MATCH('Einst staða'!$A321,Nafnalisti!$W$4:$W$430,0),6)))</f>
        <v/>
      </c>
      <c r="I321" s="6" t="str">
        <f ca="1">IF($A321="","",IF(OFFSET(Nafnalisti!$A$3,MATCH('Einst staða'!$A321,Nafnalisti!$W$4:$W$430,0),7)="","",OFFSET(Nafnalisti!$A$3,MATCH('Einst staða'!$A321,Nafnalisti!$W$4:$W$430,0),7)))</f>
        <v/>
      </c>
      <c r="J321" s="6" t="str">
        <f ca="1">IF($A321="","",IF(OFFSET(Nafnalisti!$A$3,MATCH('Einst staða'!$A321,Nafnalisti!$W$4:$W$430,0),8)="","",OFFSET(Nafnalisti!$A$3,MATCH('Einst staða'!$A321,Nafnalisti!$W$4:$W$430,0),8)))</f>
        <v/>
      </c>
      <c r="K321" s="6" t="str">
        <f ca="1">IF($A321="","",IF(OFFSET(Nafnalisti!$A$3,MATCH('Einst staða'!$A321,Nafnalisti!$W$4:$W$430,0),9)="","",OFFSET(Nafnalisti!$A$3,MATCH('Einst staða'!$A321,Nafnalisti!$W$4:$W$430,0),9)))</f>
        <v/>
      </c>
      <c r="L321" s="6" t="str">
        <f ca="1">IF($A321="","",IF(OFFSET(Nafnalisti!$A$3,MATCH('Einst staða'!$A321,Nafnalisti!$W$4:$W$430,0),10)="","",OFFSET(Nafnalisti!$A$3,MATCH('Einst staða'!$A321,Nafnalisti!$W$4:$W$430,0),10)))</f>
        <v/>
      </c>
    </row>
    <row r="322" spans="1:12" x14ac:dyDescent="0.3">
      <c r="A322" s="4" t="str">
        <f>IF(COUNT($A$4:A321)+1&gt;Nafnalisti!$Z$4,"",A321+1)</f>
        <v/>
      </c>
      <c r="B322" t="str">
        <f ca="1">IF($A322="","",OFFSET(Nafnalisti!$A$3,MATCH('Einst staða'!$A322,Nafnalisti!$W$4:$W$430,0),1))</f>
        <v/>
      </c>
      <c r="C322" s="64" t="str">
        <f ca="1">IF($A322="","",OFFSET(Nafnalisti!$A$3,MATCH('Einst staða'!$A322,Nafnalisti!$W$4:$W$430,0),0))</f>
        <v/>
      </c>
      <c r="D322" s="5" t="str">
        <f ca="1">IF($A322="","",OFFSET(Nafnalisti!$A$3,MATCH('Einst staða'!$A322,Nafnalisti!$W$4:$W$430,0),2))</f>
        <v/>
      </c>
      <c r="E322" s="6" t="str">
        <f ca="1">IF($A322="","",IF(OFFSET(Nafnalisti!$A$3,MATCH('Einst staða'!$A322,Nafnalisti!$W$4:$W$430,0),3)="","",OFFSET(Nafnalisti!$A$3,MATCH('Einst staða'!$A322,Nafnalisti!$W$4:$W$430,0),3)))</f>
        <v/>
      </c>
      <c r="F322" s="6" t="str">
        <f ca="1">IF($A322="","",IF(OFFSET(Nafnalisti!$A$3,MATCH('Einst staða'!$A322,Nafnalisti!$W$4:$W$430,0),4)="","",OFFSET(Nafnalisti!$A$3,MATCH('Einst staða'!$A322,Nafnalisti!$W$4:$W$430,0),4)))</f>
        <v/>
      </c>
      <c r="G322" s="6" t="str">
        <f ca="1">IF($A322="","",IF(OFFSET(Nafnalisti!$A$3,MATCH('Einst staða'!$A322,Nafnalisti!$W$4:$W$430,0),5)="","",OFFSET(Nafnalisti!$A$3,MATCH('Einst staða'!$A322,Nafnalisti!$W$4:$W$430,0),5)))</f>
        <v/>
      </c>
      <c r="H322" s="6" t="str">
        <f ca="1">IF($A322="","",IF(OFFSET(Nafnalisti!$A$3,MATCH('Einst staða'!$A322,Nafnalisti!$W$4:$W$430,0),6)="","",OFFSET(Nafnalisti!$A$3,MATCH('Einst staða'!$A322,Nafnalisti!$W$4:$W$430,0),6)))</f>
        <v/>
      </c>
      <c r="I322" s="6" t="str">
        <f ca="1">IF($A322="","",IF(OFFSET(Nafnalisti!$A$3,MATCH('Einst staða'!$A322,Nafnalisti!$W$4:$W$430,0),7)="","",OFFSET(Nafnalisti!$A$3,MATCH('Einst staða'!$A322,Nafnalisti!$W$4:$W$430,0),7)))</f>
        <v/>
      </c>
      <c r="J322" s="6" t="str">
        <f ca="1">IF($A322="","",IF(OFFSET(Nafnalisti!$A$3,MATCH('Einst staða'!$A322,Nafnalisti!$W$4:$W$430,0),8)="","",OFFSET(Nafnalisti!$A$3,MATCH('Einst staða'!$A322,Nafnalisti!$W$4:$W$430,0),8)))</f>
        <v/>
      </c>
      <c r="K322" s="6" t="str">
        <f ca="1">IF($A322="","",IF(OFFSET(Nafnalisti!$A$3,MATCH('Einst staða'!$A322,Nafnalisti!$W$4:$W$430,0),9)="","",OFFSET(Nafnalisti!$A$3,MATCH('Einst staða'!$A322,Nafnalisti!$W$4:$W$430,0),9)))</f>
        <v/>
      </c>
      <c r="L322" s="6" t="str">
        <f ca="1">IF($A322="","",IF(OFFSET(Nafnalisti!$A$3,MATCH('Einst staða'!$A322,Nafnalisti!$W$4:$W$430,0),10)="","",OFFSET(Nafnalisti!$A$3,MATCH('Einst staða'!$A322,Nafnalisti!$W$4:$W$430,0),10)))</f>
        <v/>
      </c>
    </row>
    <row r="323" spans="1:12" x14ac:dyDescent="0.3">
      <c r="A323" s="4" t="str">
        <f>IF(COUNT($A$4:A322)+1&gt;Nafnalisti!$Z$4,"",A322+1)</f>
        <v/>
      </c>
      <c r="B323" t="str">
        <f ca="1">IF($A323="","",OFFSET(Nafnalisti!$A$3,MATCH('Einst staða'!$A323,Nafnalisti!$W$4:$W$430,0),1))</f>
        <v/>
      </c>
      <c r="C323" s="64" t="str">
        <f ca="1">IF($A323="","",OFFSET(Nafnalisti!$A$3,MATCH('Einst staða'!$A323,Nafnalisti!$W$4:$W$430,0),0))</f>
        <v/>
      </c>
      <c r="D323" s="5" t="str">
        <f ca="1">IF($A323="","",OFFSET(Nafnalisti!$A$3,MATCH('Einst staða'!$A323,Nafnalisti!$W$4:$W$430,0),2))</f>
        <v/>
      </c>
      <c r="E323" s="6" t="str">
        <f ca="1">IF($A323="","",IF(OFFSET(Nafnalisti!$A$3,MATCH('Einst staða'!$A323,Nafnalisti!$W$4:$W$430,0),3)="","",OFFSET(Nafnalisti!$A$3,MATCH('Einst staða'!$A323,Nafnalisti!$W$4:$W$430,0),3)))</f>
        <v/>
      </c>
      <c r="F323" s="6" t="str">
        <f ca="1">IF($A323="","",IF(OFFSET(Nafnalisti!$A$3,MATCH('Einst staða'!$A323,Nafnalisti!$W$4:$W$430,0),4)="","",OFFSET(Nafnalisti!$A$3,MATCH('Einst staða'!$A323,Nafnalisti!$W$4:$W$430,0),4)))</f>
        <v/>
      </c>
      <c r="G323" s="6" t="str">
        <f ca="1">IF($A323="","",IF(OFFSET(Nafnalisti!$A$3,MATCH('Einst staða'!$A323,Nafnalisti!$W$4:$W$430,0),5)="","",OFFSET(Nafnalisti!$A$3,MATCH('Einst staða'!$A323,Nafnalisti!$W$4:$W$430,0),5)))</f>
        <v/>
      </c>
      <c r="H323" s="6" t="str">
        <f ca="1">IF($A323="","",IF(OFFSET(Nafnalisti!$A$3,MATCH('Einst staða'!$A323,Nafnalisti!$W$4:$W$430,0),6)="","",OFFSET(Nafnalisti!$A$3,MATCH('Einst staða'!$A323,Nafnalisti!$W$4:$W$430,0),6)))</f>
        <v/>
      </c>
      <c r="I323" s="6" t="str">
        <f ca="1">IF($A323="","",IF(OFFSET(Nafnalisti!$A$3,MATCH('Einst staða'!$A323,Nafnalisti!$W$4:$W$430,0),7)="","",OFFSET(Nafnalisti!$A$3,MATCH('Einst staða'!$A323,Nafnalisti!$W$4:$W$430,0),7)))</f>
        <v/>
      </c>
      <c r="J323" s="6" t="str">
        <f ca="1">IF($A323="","",IF(OFFSET(Nafnalisti!$A$3,MATCH('Einst staða'!$A323,Nafnalisti!$W$4:$W$430,0),8)="","",OFFSET(Nafnalisti!$A$3,MATCH('Einst staða'!$A323,Nafnalisti!$W$4:$W$430,0),8)))</f>
        <v/>
      </c>
      <c r="K323" s="6" t="str">
        <f ca="1">IF($A323="","",IF(OFFSET(Nafnalisti!$A$3,MATCH('Einst staða'!$A323,Nafnalisti!$W$4:$W$430,0),9)="","",OFFSET(Nafnalisti!$A$3,MATCH('Einst staða'!$A323,Nafnalisti!$W$4:$W$430,0),9)))</f>
        <v/>
      </c>
      <c r="L323" s="6" t="str">
        <f ca="1">IF($A323="","",IF(OFFSET(Nafnalisti!$A$3,MATCH('Einst staða'!$A323,Nafnalisti!$W$4:$W$430,0),10)="","",OFFSET(Nafnalisti!$A$3,MATCH('Einst staða'!$A323,Nafnalisti!$W$4:$W$430,0),10)))</f>
        <v/>
      </c>
    </row>
    <row r="324" spans="1:12" x14ac:dyDescent="0.3">
      <c r="A324" s="4" t="str">
        <f>IF(COUNT($A$4:A323)+1&gt;Nafnalisti!$Z$4,"",A323+1)</f>
        <v/>
      </c>
      <c r="B324" t="str">
        <f ca="1">IF($A324="","",OFFSET(Nafnalisti!$A$3,MATCH('Einst staða'!$A324,Nafnalisti!$W$4:$W$430,0),1))</f>
        <v/>
      </c>
      <c r="C324" s="64" t="str">
        <f ca="1">IF($A324="","",OFFSET(Nafnalisti!$A$3,MATCH('Einst staða'!$A324,Nafnalisti!$W$4:$W$430,0),0))</f>
        <v/>
      </c>
      <c r="D324" s="5" t="str">
        <f ca="1">IF($A324="","",OFFSET(Nafnalisti!$A$3,MATCH('Einst staða'!$A324,Nafnalisti!$W$4:$W$430,0),2))</f>
        <v/>
      </c>
      <c r="E324" s="6" t="str">
        <f ca="1">IF($A324="","",IF(OFFSET(Nafnalisti!$A$3,MATCH('Einst staða'!$A324,Nafnalisti!$W$4:$W$430,0),3)="","",OFFSET(Nafnalisti!$A$3,MATCH('Einst staða'!$A324,Nafnalisti!$W$4:$W$430,0),3)))</f>
        <v/>
      </c>
      <c r="F324" s="6" t="str">
        <f ca="1">IF($A324="","",IF(OFFSET(Nafnalisti!$A$3,MATCH('Einst staða'!$A324,Nafnalisti!$W$4:$W$430,0),4)="","",OFFSET(Nafnalisti!$A$3,MATCH('Einst staða'!$A324,Nafnalisti!$W$4:$W$430,0),4)))</f>
        <v/>
      </c>
      <c r="G324" s="6" t="str">
        <f ca="1">IF($A324="","",IF(OFFSET(Nafnalisti!$A$3,MATCH('Einst staða'!$A324,Nafnalisti!$W$4:$W$430,0),5)="","",OFFSET(Nafnalisti!$A$3,MATCH('Einst staða'!$A324,Nafnalisti!$W$4:$W$430,0),5)))</f>
        <v/>
      </c>
      <c r="H324" s="6" t="str">
        <f ca="1">IF($A324="","",IF(OFFSET(Nafnalisti!$A$3,MATCH('Einst staða'!$A324,Nafnalisti!$W$4:$W$430,0),6)="","",OFFSET(Nafnalisti!$A$3,MATCH('Einst staða'!$A324,Nafnalisti!$W$4:$W$430,0),6)))</f>
        <v/>
      </c>
      <c r="I324" s="6" t="str">
        <f ca="1">IF($A324="","",IF(OFFSET(Nafnalisti!$A$3,MATCH('Einst staða'!$A324,Nafnalisti!$W$4:$W$430,0),7)="","",OFFSET(Nafnalisti!$A$3,MATCH('Einst staða'!$A324,Nafnalisti!$W$4:$W$430,0),7)))</f>
        <v/>
      </c>
      <c r="J324" s="6" t="str">
        <f ca="1">IF($A324="","",IF(OFFSET(Nafnalisti!$A$3,MATCH('Einst staða'!$A324,Nafnalisti!$W$4:$W$430,0),8)="","",OFFSET(Nafnalisti!$A$3,MATCH('Einst staða'!$A324,Nafnalisti!$W$4:$W$430,0),8)))</f>
        <v/>
      </c>
      <c r="K324" s="6" t="str">
        <f ca="1">IF($A324="","",IF(OFFSET(Nafnalisti!$A$3,MATCH('Einst staða'!$A324,Nafnalisti!$W$4:$W$430,0),9)="","",OFFSET(Nafnalisti!$A$3,MATCH('Einst staða'!$A324,Nafnalisti!$W$4:$W$430,0),9)))</f>
        <v/>
      </c>
      <c r="L324" s="6" t="str">
        <f ca="1">IF($A324="","",IF(OFFSET(Nafnalisti!$A$3,MATCH('Einst staða'!$A324,Nafnalisti!$W$4:$W$430,0),10)="","",OFFSET(Nafnalisti!$A$3,MATCH('Einst staða'!$A324,Nafnalisti!$W$4:$W$430,0),10)))</f>
        <v/>
      </c>
    </row>
    <row r="325" spans="1:12" x14ac:dyDescent="0.3">
      <c r="A325" s="4" t="str">
        <f>IF(COUNT($A$4:A324)+1&gt;Nafnalisti!$Z$4,"",A324+1)</f>
        <v/>
      </c>
      <c r="B325" t="str">
        <f ca="1">IF($A325="","",OFFSET(Nafnalisti!$A$3,MATCH('Einst staða'!$A325,Nafnalisti!$W$4:$W$430,0),1))</f>
        <v/>
      </c>
      <c r="C325" s="64" t="str">
        <f ca="1">IF($A325="","",OFFSET(Nafnalisti!$A$3,MATCH('Einst staða'!$A325,Nafnalisti!$W$4:$W$430,0),0))</f>
        <v/>
      </c>
      <c r="D325" s="5" t="str">
        <f ca="1">IF($A325="","",OFFSET(Nafnalisti!$A$3,MATCH('Einst staða'!$A325,Nafnalisti!$W$4:$W$430,0),2))</f>
        <v/>
      </c>
      <c r="E325" s="6" t="str">
        <f ca="1">IF($A325="","",IF(OFFSET(Nafnalisti!$A$3,MATCH('Einst staða'!$A325,Nafnalisti!$W$4:$W$430,0),3)="","",OFFSET(Nafnalisti!$A$3,MATCH('Einst staða'!$A325,Nafnalisti!$W$4:$W$430,0),3)))</f>
        <v/>
      </c>
      <c r="F325" s="6" t="str">
        <f ca="1">IF($A325="","",IF(OFFSET(Nafnalisti!$A$3,MATCH('Einst staða'!$A325,Nafnalisti!$W$4:$W$430,0),4)="","",OFFSET(Nafnalisti!$A$3,MATCH('Einst staða'!$A325,Nafnalisti!$W$4:$W$430,0),4)))</f>
        <v/>
      </c>
      <c r="G325" s="6" t="str">
        <f ca="1">IF($A325="","",IF(OFFSET(Nafnalisti!$A$3,MATCH('Einst staða'!$A325,Nafnalisti!$W$4:$W$430,0),5)="","",OFFSET(Nafnalisti!$A$3,MATCH('Einst staða'!$A325,Nafnalisti!$W$4:$W$430,0),5)))</f>
        <v/>
      </c>
      <c r="H325" s="6" t="str">
        <f ca="1">IF($A325="","",IF(OFFSET(Nafnalisti!$A$3,MATCH('Einst staða'!$A325,Nafnalisti!$W$4:$W$430,0),6)="","",OFFSET(Nafnalisti!$A$3,MATCH('Einst staða'!$A325,Nafnalisti!$W$4:$W$430,0),6)))</f>
        <v/>
      </c>
      <c r="I325" s="6" t="str">
        <f ca="1">IF($A325="","",IF(OFFSET(Nafnalisti!$A$3,MATCH('Einst staða'!$A325,Nafnalisti!$W$4:$W$430,0),7)="","",OFFSET(Nafnalisti!$A$3,MATCH('Einst staða'!$A325,Nafnalisti!$W$4:$W$430,0),7)))</f>
        <v/>
      </c>
      <c r="J325" s="6" t="str">
        <f ca="1">IF($A325="","",IF(OFFSET(Nafnalisti!$A$3,MATCH('Einst staða'!$A325,Nafnalisti!$W$4:$W$430,0),8)="","",OFFSET(Nafnalisti!$A$3,MATCH('Einst staða'!$A325,Nafnalisti!$W$4:$W$430,0),8)))</f>
        <v/>
      </c>
      <c r="K325" s="6" t="str">
        <f ca="1">IF($A325="","",IF(OFFSET(Nafnalisti!$A$3,MATCH('Einst staða'!$A325,Nafnalisti!$W$4:$W$430,0),9)="","",OFFSET(Nafnalisti!$A$3,MATCH('Einst staða'!$A325,Nafnalisti!$W$4:$W$430,0),9)))</f>
        <v/>
      </c>
      <c r="L325" s="6" t="str">
        <f ca="1">IF($A325="","",IF(OFFSET(Nafnalisti!$A$3,MATCH('Einst staða'!$A325,Nafnalisti!$W$4:$W$430,0),10)="","",OFFSET(Nafnalisti!$A$3,MATCH('Einst staða'!$A325,Nafnalisti!$W$4:$W$430,0),10)))</f>
        <v/>
      </c>
    </row>
    <row r="326" spans="1:12" x14ac:dyDescent="0.3">
      <c r="A326" s="4" t="str">
        <f>IF(COUNT($A$4:A325)+1&gt;Nafnalisti!$Z$4,"",A325+1)</f>
        <v/>
      </c>
      <c r="B326" t="str">
        <f ca="1">IF($A326="","",OFFSET(Nafnalisti!$A$3,MATCH('Einst staða'!$A326,Nafnalisti!$W$4:$W$430,0),1))</f>
        <v/>
      </c>
      <c r="C326" s="64" t="str">
        <f ca="1">IF($A326="","",OFFSET(Nafnalisti!$A$3,MATCH('Einst staða'!$A326,Nafnalisti!$W$4:$W$430,0),0))</f>
        <v/>
      </c>
      <c r="D326" s="5" t="str">
        <f ca="1">IF($A326="","",OFFSET(Nafnalisti!$A$3,MATCH('Einst staða'!$A326,Nafnalisti!$W$4:$W$430,0),2))</f>
        <v/>
      </c>
      <c r="E326" s="6" t="str">
        <f ca="1">IF($A326="","",IF(OFFSET(Nafnalisti!$A$3,MATCH('Einst staða'!$A326,Nafnalisti!$W$4:$W$430,0),3)="","",OFFSET(Nafnalisti!$A$3,MATCH('Einst staða'!$A326,Nafnalisti!$W$4:$W$430,0),3)))</f>
        <v/>
      </c>
      <c r="F326" s="6" t="str">
        <f ca="1">IF($A326="","",IF(OFFSET(Nafnalisti!$A$3,MATCH('Einst staða'!$A326,Nafnalisti!$W$4:$W$430,0),4)="","",OFFSET(Nafnalisti!$A$3,MATCH('Einst staða'!$A326,Nafnalisti!$W$4:$W$430,0),4)))</f>
        <v/>
      </c>
      <c r="G326" s="6" t="str">
        <f ca="1">IF($A326="","",IF(OFFSET(Nafnalisti!$A$3,MATCH('Einst staða'!$A326,Nafnalisti!$W$4:$W$430,0),5)="","",OFFSET(Nafnalisti!$A$3,MATCH('Einst staða'!$A326,Nafnalisti!$W$4:$W$430,0),5)))</f>
        <v/>
      </c>
      <c r="H326" s="6" t="str">
        <f ca="1">IF($A326="","",IF(OFFSET(Nafnalisti!$A$3,MATCH('Einst staða'!$A326,Nafnalisti!$W$4:$W$430,0),6)="","",OFFSET(Nafnalisti!$A$3,MATCH('Einst staða'!$A326,Nafnalisti!$W$4:$W$430,0),6)))</f>
        <v/>
      </c>
      <c r="I326" s="6" t="str">
        <f ca="1">IF($A326="","",IF(OFFSET(Nafnalisti!$A$3,MATCH('Einst staða'!$A326,Nafnalisti!$W$4:$W$430,0),7)="","",OFFSET(Nafnalisti!$A$3,MATCH('Einst staða'!$A326,Nafnalisti!$W$4:$W$430,0),7)))</f>
        <v/>
      </c>
      <c r="J326" s="6" t="str">
        <f ca="1">IF($A326="","",IF(OFFSET(Nafnalisti!$A$3,MATCH('Einst staða'!$A326,Nafnalisti!$W$4:$W$430,0),8)="","",OFFSET(Nafnalisti!$A$3,MATCH('Einst staða'!$A326,Nafnalisti!$W$4:$W$430,0),8)))</f>
        <v/>
      </c>
      <c r="K326" s="6" t="str">
        <f ca="1">IF($A326="","",IF(OFFSET(Nafnalisti!$A$3,MATCH('Einst staða'!$A326,Nafnalisti!$W$4:$W$430,0),9)="","",OFFSET(Nafnalisti!$A$3,MATCH('Einst staða'!$A326,Nafnalisti!$W$4:$W$430,0),9)))</f>
        <v/>
      </c>
      <c r="L326" s="6" t="str">
        <f ca="1">IF($A326="","",IF(OFFSET(Nafnalisti!$A$3,MATCH('Einst staða'!$A326,Nafnalisti!$W$4:$W$430,0),10)="","",OFFSET(Nafnalisti!$A$3,MATCH('Einst staða'!$A326,Nafnalisti!$W$4:$W$430,0),10)))</f>
        <v/>
      </c>
    </row>
    <row r="327" spans="1:12" x14ac:dyDescent="0.3">
      <c r="A327" s="4" t="str">
        <f>IF(COUNT($A$4:A326)+1&gt;Nafnalisti!$Z$4,"",A326+1)</f>
        <v/>
      </c>
      <c r="B327" t="str">
        <f ca="1">IF($A327="","",OFFSET(Nafnalisti!$A$3,MATCH('Einst staða'!$A327,Nafnalisti!$W$4:$W$430,0),1))</f>
        <v/>
      </c>
      <c r="C327" s="64" t="str">
        <f ca="1">IF($A327="","",OFFSET(Nafnalisti!$A$3,MATCH('Einst staða'!$A327,Nafnalisti!$W$4:$W$430,0),0))</f>
        <v/>
      </c>
      <c r="D327" s="5" t="str">
        <f ca="1">IF($A327="","",OFFSET(Nafnalisti!$A$3,MATCH('Einst staða'!$A327,Nafnalisti!$W$4:$W$430,0),2))</f>
        <v/>
      </c>
      <c r="E327" s="6" t="str">
        <f ca="1">IF($A327="","",IF(OFFSET(Nafnalisti!$A$3,MATCH('Einst staða'!$A327,Nafnalisti!$W$4:$W$430,0),3)="","",OFFSET(Nafnalisti!$A$3,MATCH('Einst staða'!$A327,Nafnalisti!$W$4:$W$430,0),3)))</f>
        <v/>
      </c>
      <c r="F327" s="6" t="str">
        <f ca="1">IF($A327="","",IF(OFFSET(Nafnalisti!$A$3,MATCH('Einst staða'!$A327,Nafnalisti!$W$4:$W$430,0),4)="","",OFFSET(Nafnalisti!$A$3,MATCH('Einst staða'!$A327,Nafnalisti!$W$4:$W$430,0),4)))</f>
        <v/>
      </c>
      <c r="G327" s="6" t="str">
        <f ca="1">IF($A327="","",IF(OFFSET(Nafnalisti!$A$3,MATCH('Einst staða'!$A327,Nafnalisti!$W$4:$W$430,0),5)="","",OFFSET(Nafnalisti!$A$3,MATCH('Einst staða'!$A327,Nafnalisti!$W$4:$W$430,0),5)))</f>
        <v/>
      </c>
      <c r="H327" s="6" t="str">
        <f ca="1">IF($A327="","",IF(OFFSET(Nafnalisti!$A$3,MATCH('Einst staða'!$A327,Nafnalisti!$W$4:$W$430,0),6)="","",OFFSET(Nafnalisti!$A$3,MATCH('Einst staða'!$A327,Nafnalisti!$W$4:$W$430,0),6)))</f>
        <v/>
      </c>
      <c r="I327" s="6" t="str">
        <f ca="1">IF($A327="","",IF(OFFSET(Nafnalisti!$A$3,MATCH('Einst staða'!$A327,Nafnalisti!$W$4:$W$430,0),7)="","",OFFSET(Nafnalisti!$A$3,MATCH('Einst staða'!$A327,Nafnalisti!$W$4:$W$430,0),7)))</f>
        <v/>
      </c>
      <c r="J327" s="6" t="str">
        <f ca="1">IF($A327="","",IF(OFFSET(Nafnalisti!$A$3,MATCH('Einst staða'!$A327,Nafnalisti!$W$4:$W$430,0),8)="","",OFFSET(Nafnalisti!$A$3,MATCH('Einst staða'!$A327,Nafnalisti!$W$4:$W$430,0),8)))</f>
        <v/>
      </c>
      <c r="K327" s="6" t="str">
        <f ca="1">IF($A327="","",IF(OFFSET(Nafnalisti!$A$3,MATCH('Einst staða'!$A327,Nafnalisti!$W$4:$W$430,0),9)="","",OFFSET(Nafnalisti!$A$3,MATCH('Einst staða'!$A327,Nafnalisti!$W$4:$W$430,0),9)))</f>
        <v/>
      </c>
      <c r="L327" s="6" t="str">
        <f ca="1">IF($A327="","",IF(OFFSET(Nafnalisti!$A$3,MATCH('Einst staða'!$A327,Nafnalisti!$W$4:$W$430,0),10)="","",OFFSET(Nafnalisti!$A$3,MATCH('Einst staða'!$A327,Nafnalisti!$W$4:$W$430,0),10)))</f>
        <v/>
      </c>
    </row>
    <row r="328" spans="1:12" x14ac:dyDescent="0.3">
      <c r="A328" s="4" t="str">
        <f>IF(COUNT($A$4:A327)+1&gt;Nafnalisti!$Z$4,"",A327+1)</f>
        <v/>
      </c>
      <c r="B328" t="str">
        <f ca="1">IF($A328="","",OFFSET(Nafnalisti!$A$3,MATCH('Einst staða'!$A328,Nafnalisti!$W$4:$W$430,0),1))</f>
        <v/>
      </c>
      <c r="C328" s="64" t="str">
        <f ca="1">IF($A328="","",OFFSET(Nafnalisti!$A$3,MATCH('Einst staða'!$A328,Nafnalisti!$W$4:$W$430,0),0))</f>
        <v/>
      </c>
      <c r="D328" s="5" t="str">
        <f ca="1">IF($A328="","",OFFSET(Nafnalisti!$A$3,MATCH('Einst staða'!$A328,Nafnalisti!$W$4:$W$430,0),2))</f>
        <v/>
      </c>
      <c r="E328" s="6" t="str">
        <f ca="1">IF($A328="","",IF(OFFSET(Nafnalisti!$A$3,MATCH('Einst staða'!$A328,Nafnalisti!$W$4:$W$430,0),3)="","",OFFSET(Nafnalisti!$A$3,MATCH('Einst staða'!$A328,Nafnalisti!$W$4:$W$430,0),3)))</f>
        <v/>
      </c>
      <c r="F328" s="6" t="str">
        <f ca="1">IF($A328="","",IF(OFFSET(Nafnalisti!$A$3,MATCH('Einst staða'!$A328,Nafnalisti!$W$4:$W$430,0),4)="","",OFFSET(Nafnalisti!$A$3,MATCH('Einst staða'!$A328,Nafnalisti!$W$4:$W$430,0),4)))</f>
        <v/>
      </c>
      <c r="G328" s="6" t="str">
        <f ca="1">IF($A328="","",IF(OFFSET(Nafnalisti!$A$3,MATCH('Einst staða'!$A328,Nafnalisti!$W$4:$W$430,0),5)="","",OFFSET(Nafnalisti!$A$3,MATCH('Einst staða'!$A328,Nafnalisti!$W$4:$W$430,0),5)))</f>
        <v/>
      </c>
      <c r="H328" s="6" t="str">
        <f ca="1">IF($A328="","",IF(OFFSET(Nafnalisti!$A$3,MATCH('Einst staða'!$A328,Nafnalisti!$W$4:$W$430,0),6)="","",OFFSET(Nafnalisti!$A$3,MATCH('Einst staða'!$A328,Nafnalisti!$W$4:$W$430,0),6)))</f>
        <v/>
      </c>
      <c r="I328" s="6" t="str">
        <f ca="1">IF($A328="","",IF(OFFSET(Nafnalisti!$A$3,MATCH('Einst staða'!$A328,Nafnalisti!$W$4:$W$430,0),7)="","",OFFSET(Nafnalisti!$A$3,MATCH('Einst staða'!$A328,Nafnalisti!$W$4:$W$430,0),7)))</f>
        <v/>
      </c>
      <c r="J328" s="6" t="str">
        <f ca="1">IF($A328="","",IF(OFFSET(Nafnalisti!$A$3,MATCH('Einst staða'!$A328,Nafnalisti!$W$4:$W$430,0),8)="","",OFFSET(Nafnalisti!$A$3,MATCH('Einst staða'!$A328,Nafnalisti!$W$4:$W$430,0),8)))</f>
        <v/>
      </c>
      <c r="K328" s="6" t="str">
        <f ca="1">IF($A328="","",IF(OFFSET(Nafnalisti!$A$3,MATCH('Einst staða'!$A328,Nafnalisti!$W$4:$W$430,0),9)="","",OFFSET(Nafnalisti!$A$3,MATCH('Einst staða'!$A328,Nafnalisti!$W$4:$W$430,0),9)))</f>
        <v/>
      </c>
      <c r="L328" s="6" t="str">
        <f ca="1">IF($A328="","",IF(OFFSET(Nafnalisti!$A$3,MATCH('Einst staða'!$A328,Nafnalisti!$W$4:$W$430,0),10)="","",OFFSET(Nafnalisti!$A$3,MATCH('Einst staða'!$A328,Nafnalisti!$W$4:$W$430,0),10)))</f>
        <v/>
      </c>
    </row>
    <row r="329" spans="1:12" x14ac:dyDescent="0.3">
      <c r="A329" s="4" t="str">
        <f>IF(COUNT($A$4:A328)+1&gt;Nafnalisti!$Z$4,"",A328+1)</f>
        <v/>
      </c>
      <c r="B329" t="str">
        <f ca="1">IF($A329="","",OFFSET(Nafnalisti!$A$3,MATCH('Einst staða'!$A329,Nafnalisti!$W$4:$W$430,0),1))</f>
        <v/>
      </c>
      <c r="C329" s="64" t="str">
        <f ca="1">IF($A329="","",OFFSET(Nafnalisti!$A$3,MATCH('Einst staða'!$A329,Nafnalisti!$W$4:$W$430,0),0))</f>
        <v/>
      </c>
      <c r="D329" s="5" t="str">
        <f ca="1">IF($A329="","",OFFSET(Nafnalisti!$A$3,MATCH('Einst staða'!$A329,Nafnalisti!$W$4:$W$430,0),2))</f>
        <v/>
      </c>
      <c r="E329" s="6" t="str">
        <f ca="1">IF($A329="","",IF(OFFSET(Nafnalisti!$A$3,MATCH('Einst staða'!$A329,Nafnalisti!$W$4:$W$430,0),3)="","",OFFSET(Nafnalisti!$A$3,MATCH('Einst staða'!$A329,Nafnalisti!$W$4:$W$430,0),3)))</f>
        <v/>
      </c>
      <c r="F329" s="6" t="str">
        <f ca="1">IF($A329="","",IF(OFFSET(Nafnalisti!$A$3,MATCH('Einst staða'!$A329,Nafnalisti!$W$4:$W$430,0),4)="","",OFFSET(Nafnalisti!$A$3,MATCH('Einst staða'!$A329,Nafnalisti!$W$4:$W$430,0),4)))</f>
        <v/>
      </c>
      <c r="G329" s="6" t="str">
        <f ca="1">IF($A329="","",IF(OFFSET(Nafnalisti!$A$3,MATCH('Einst staða'!$A329,Nafnalisti!$W$4:$W$430,0),5)="","",OFFSET(Nafnalisti!$A$3,MATCH('Einst staða'!$A329,Nafnalisti!$W$4:$W$430,0),5)))</f>
        <v/>
      </c>
      <c r="H329" s="6" t="str">
        <f ca="1">IF($A329="","",IF(OFFSET(Nafnalisti!$A$3,MATCH('Einst staða'!$A329,Nafnalisti!$W$4:$W$430,0),6)="","",OFFSET(Nafnalisti!$A$3,MATCH('Einst staða'!$A329,Nafnalisti!$W$4:$W$430,0),6)))</f>
        <v/>
      </c>
      <c r="I329" s="6" t="str">
        <f ca="1">IF($A329="","",IF(OFFSET(Nafnalisti!$A$3,MATCH('Einst staða'!$A329,Nafnalisti!$W$4:$W$430,0),7)="","",OFFSET(Nafnalisti!$A$3,MATCH('Einst staða'!$A329,Nafnalisti!$W$4:$W$430,0),7)))</f>
        <v/>
      </c>
      <c r="J329" s="6" t="str">
        <f ca="1">IF($A329="","",IF(OFFSET(Nafnalisti!$A$3,MATCH('Einst staða'!$A329,Nafnalisti!$W$4:$W$430,0),8)="","",OFFSET(Nafnalisti!$A$3,MATCH('Einst staða'!$A329,Nafnalisti!$W$4:$W$430,0),8)))</f>
        <v/>
      </c>
      <c r="K329" s="6" t="str">
        <f ca="1">IF($A329="","",IF(OFFSET(Nafnalisti!$A$3,MATCH('Einst staða'!$A329,Nafnalisti!$W$4:$W$430,0),9)="","",OFFSET(Nafnalisti!$A$3,MATCH('Einst staða'!$A329,Nafnalisti!$W$4:$W$430,0),9)))</f>
        <v/>
      </c>
      <c r="L329" s="6" t="str">
        <f ca="1">IF($A329="","",IF(OFFSET(Nafnalisti!$A$3,MATCH('Einst staða'!$A329,Nafnalisti!$W$4:$W$430,0),10)="","",OFFSET(Nafnalisti!$A$3,MATCH('Einst staða'!$A329,Nafnalisti!$W$4:$W$430,0),10)))</f>
        <v/>
      </c>
    </row>
    <row r="330" spans="1:12" x14ac:dyDescent="0.3">
      <c r="A330" s="4" t="str">
        <f>IF(COUNT($A$4:A329)+1&gt;Nafnalisti!$Z$4,"",A329+1)</f>
        <v/>
      </c>
      <c r="B330" t="str">
        <f ca="1">IF($A330="","",OFFSET(Nafnalisti!$A$3,MATCH('Einst staða'!$A330,Nafnalisti!$W$4:$W$430,0),1))</f>
        <v/>
      </c>
      <c r="C330" s="64" t="str">
        <f ca="1">IF($A330="","",OFFSET(Nafnalisti!$A$3,MATCH('Einst staða'!$A330,Nafnalisti!$W$4:$W$430,0),0))</f>
        <v/>
      </c>
      <c r="D330" s="5" t="str">
        <f ca="1">IF($A330="","",OFFSET(Nafnalisti!$A$3,MATCH('Einst staða'!$A330,Nafnalisti!$W$4:$W$430,0),2))</f>
        <v/>
      </c>
      <c r="E330" s="6" t="str">
        <f ca="1">IF($A330="","",IF(OFFSET(Nafnalisti!$A$3,MATCH('Einst staða'!$A330,Nafnalisti!$W$4:$W$430,0),3)="","",OFFSET(Nafnalisti!$A$3,MATCH('Einst staða'!$A330,Nafnalisti!$W$4:$W$430,0),3)))</f>
        <v/>
      </c>
      <c r="F330" s="6" t="str">
        <f ca="1">IF($A330="","",IF(OFFSET(Nafnalisti!$A$3,MATCH('Einst staða'!$A330,Nafnalisti!$W$4:$W$430,0),4)="","",OFFSET(Nafnalisti!$A$3,MATCH('Einst staða'!$A330,Nafnalisti!$W$4:$W$430,0),4)))</f>
        <v/>
      </c>
      <c r="G330" s="6" t="str">
        <f ca="1">IF($A330="","",IF(OFFSET(Nafnalisti!$A$3,MATCH('Einst staða'!$A330,Nafnalisti!$W$4:$W$430,0),5)="","",OFFSET(Nafnalisti!$A$3,MATCH('Einst staða'!$A330,Nafnalisti!$W$4:$W$430,0),5)))</f>
        <v/>
      </c>
      <c r="H330" s="6" t="str">
        <f ca="1">IF($A330="","",IF(OFFSET(Nafnalisti!$A$3,MATCH('Einst staða'!$A330,Nafnalisti!$W$4:$W$430,0),6)="","",OFFSET(Nafnalisti!$A$3,MATCH('Einst staða'!$A330,Nafnalisti!$W$4:$W$430,0),6)))</f>
        <v/>
      </c>
      <c r="I330" s="6" t="str">
        <f ca="1">IF($A330="","",IF(OFFSET(Nafnalisti!$A$3,MATCH('Einst staða'!$A330,Nafnalisti!$W$4:$W$430,0),7)="","",OFFSET(Nafnalisti!$A$3,MATCH('Einst staða'!$A330,Nafnalisti!$W$4:$W$430,0),7)))</f>
        <v/>
      </c>
      <c r="J330" s="6" t="str">
        <f ca="1">IF($A330="","",IF(OFFSET(Nafnalisti!$A$3,MATCH('Einst staða'!$A330,Nafnalisti!$W$4:$W$430,0),8)="","",OFFSET(Nafnalisti!$A$3,MATCH('Einst staða'!$A330,Nafnalisti!$W$4:$W$430,0),8)))</f>
        <v/>
      </c>
      <c r="K330" s="6" t="str">
        <f ca="1">IF($A330="","",IF(OFFSET(Nafnalisti!$A$3,MATCH('Einst staða'!$A330,Nafnalisti!$W$4:$W$430,0),9)="","",OFFSET(Nafnalisti!$A$3,MATCH('Einst staða'!$A330,Nafnalisti!$W$4:$W$430,0),9)))</f>
        <v/>
      </c>
      <c r="L330" s="6" t="str">
        <f ca="1">IF($A330="","",IF(OFFSET(Nafnalisti!$A$3,MATCH('Einst staða'!$A330,Nafnalisti!$W$4:$W$430,0),10)="","",OFFSET(Nafnalisti!$A$3,MATCH('Einst staða'!$A330,Nafnalisti!$W$4:$W$430,0),10)))</f>
        <v/>
      </c>
    </row>
    <row r="331" spans="1:12" x14ac:dyDescent="0.3">
      <c r="A331" s="4" t="str">
        <f>IF(COUNT($A$4:A330)+1&gt;Nafnalisti!$Z$4,"",A330+1)</f>
        <v/>
      </c>
      <c r="B331" t="str">
        <f ca="1">IF($A331="","",OFFSET(Nafnalisti!$A$3,MATCH('Einst staða'!$A331,Nafnalisti!$W$4:$W$430,0),1))</f>
        <v/>
      </c>
      <c r="C331" s="64" t="str">
        <f ca="1">IF($A331="","",OFFSET(Nafnalisti!$A$3,MATCH('Einst staða'!$A331,Nafnalisti!$W$4:$W$430,0),0))</f>
        <v/>
      </c>
      <c r="D331" s="5" t="str">
        <f ca="1">IF($A331="","",OFFSET(Nafnalisti!$A$3,MATCH('Einst staða'!$A331,Nafnalisti!$W$4:$W$430,0),2))</f>
        <v/>
      </c>
      <c r="E331" s="6" t="str">
        <f ca="1">IF($A331="","",IF(OFFSET(Nafnalisti!$A$3,MATCH('Einst staða'!$A331,Nafnalisti!$W$4:$W$430,0),3)="","",OFFSET(Nafnalisti!$A$3,MATCH('Einst staða'!$A331,Nafnalisti!$W$4:$W$430,0),3)))</f>
        <v/>
      </c>
      <c r="F331" s="6" t="str">
        <f ca="1">IF($A331="","",IF(OFFSET(Nafnalisti!$A$3,MATCH('Einst staða'!$A331,Nafnalisti!$W$4:$W$430,0),4)="","",OFFSET(Nafnalisti!$A$3,MATCH('Einst staða'!$A331,Nafnalisti!$W$4:$W$430,0),4)))</f>
        <v/>
      </c>
      <c r="G331" s="6" t="str">
        <f ca="1">IF($A331="","",IF(OFFSET(Nafnalisti!$A$3,MATCH('Einst staða'!$A331,Nafnalisti!$W$4:$W$430,0),5)="","",OFFSET(Nafnalisti!$A$3,MATCH('Einst staða'!$A331,Nafnalisti!$W$4:$W$430,0),5)))</f>
        <v/>
      </c>
      <c r="H331" s="6" t="str">
        <f ca="1">IF($A331="","",IF(OFFSET(Nafnalisti!$A$3,MATCH('Einst staða'!$A331,Nafnalisti!$W$4:$W$430,0),6)="","",OFFSET(Nafnalisti!$A$3,MATCH('Einst staða'!$A331,Nafnalisti!$W$4:$W$430,0),6)))</f>
        <v/>
      </c>
      <c r="I331" s="6" t="str">
        <f ca="1">IF($A331="","",IF(OFFSET(Nafnalisti!$A$3,MATCH('Einst staða'!$A331,Nafnalisti!$W$4:$W$430,0),7)="","",OFFSET(Nafnalisti!$A$3,MATCH('Einst staða'!$A331,Nafnalisti!$W$4:$W$430,0),7)))</f>
        <v/>
      </c>
      <c r="J331" s="6" t="str">
        <f ca="1">IF($A331="","",IF(OFFSET(Nafnalisti!$A$3,MATCH('Einst staða'!$A331,Nafnalisti!$W$4:$W$430,0),8)="","",OFFSET(Nafnalisti!$A$3,MATCH('Einst staða'!$A331,Nafnalisti!$W$4:$W$430,0),8)))</f>
        <v/>
      </c>
      <c r="K331" s="6" t="str">
        <f ca="1">IF($A331="","",IF(OFFSET(Nafnalisti!$A$3,MATCH('Einst staða'!$A331,Nafnalisti!$W$4:$W$430,0),9)="","",OFFSET(Nafnalisti!$A$3,MATCH('Einst staða'!$A331,Nafnalisti!$W$4:$W$430,0),9)))</f>
        <v/>
      </c>
      <c r="L331" s="6" t="str">
        <f ca="1">IF($A331="","",IF(OFFSET(Nafnalisti!$A$3,MATCH('Einst staða'!$A331,Nafnalisti!$W$4:$W$430,0),10)="","",OFFSET(Nafnalisti!$A$3,MATCH('Einst staða'!$A331,Nafnalisti!$W$4:$W$430,0),10)))</f>
        <v/>
      </c>
    </row>
    <row r="332" spans="1:12" x14ac:dyDescent="0.3">
      <c r="A332" s="4" t="str">
        <f>IF(COUNT($A$4:A331)+1&gt;Nafnalisti!$Z$4,"",A331+1)</f>
        <v/>
      </c>
      <c r="B332" t="str">
        <f ca="1">IF($A332="","",OFFSET(Nafnalisti!$A$3,MATCH('Einst staða'!$A332,Nafnalisti!$W$4:$W$430,0),1))</f>
        <v/>
      </c>
      <c r="C332" s="64" t="str">
        <f ca="1">IF($A332="","",OFFSET(Nafnalisti!$A$3,MATCH('Einst staða'!$A332,Nafnalisti!$W$4:$W$430,0),0))</f>
        <v/>
      </c>
      <c r="D332" s="5" t="str">
        <f ca="1">IF($A332="","",OFFSET(Nafnalisti!$A$3,MATCH('Einst staða'!$A332,Nafnalisti!$W$4:$W$430,0),2))</f>
        <v/>
      </c>
      <c r="E332" s="6" t="str">
        <f ca="1">IF($A332="","",IF(OFFSET(Nafnalisti!$A$3,MATCH('Einst staða'!$A332,Nafnalisti!$W$4:$W$430,0),3)="","",OFFSET(Nafnalisti!$A$3,MATCH('Einst staða'!$A332,Nafnalisti!$W$4:$W$430,0),3)))</f>
        <v/>
      </c>
      <c r="F332" s="6" t="str">
        <f ca="1">IF($A332="","",IF(OFFSET(Nafnalisti!$A$3,MATCH('Einst staða'!$A332,Nafnalisti!$W$4:$W$430,0),4)="","",OFFSET(Nafnalisti!$A$3,MATCH('Einst staða'!$A332,Nafnalisti!$W$4:$W$430,0),4)))</f>
        <v/>
      </c>
      <c r="G332" s="6" t="str">
        <f ca="1">IF($A332="","",IF(OFFSET(Nafnalisti!$A$3,MATCH('Einst staða'!$A332,Nafnalisti!$W$4:$W$430,0),5)="","",OFFSET(Nafnalisti!$A$3,MATCH('Einst staða'!$A332,Nafnalisti!$W$4:$W$430,0),5)))</f>
        <v/>
      </c>
      <c r="H332" s="6" t="str">
        <f ca="1">IF($A332="","",IF(OFFSET(Nafnalisti!$A$3,MATCH('Einst staða'!$A332,Nafnalisti!$W$4:$W$430,0),6)="","",OFFSET(Nafnalisti!$A$3,MATCH('Einst staða'!$A332,Nafnalisti!$W$4:$W$430,0),6)))</f>
        <v/>
      </c>
      <c r="I332" s="6" t="str">
        <f ca="1">IF($A332="","",IF(OFFSET(Nafnalisti!$A$3,MATCH('Einst staða'!$A332,Nafnalisti!$W$4:$W$430,0),7)="","",OFFSET(Nafnalisti!$A$3,MATCH('Einst staða'!$A332,Nafnalisti!$W$4:$W$430,0),7)))</f>
        <v/>
      </c>
      <c r="J332" s="6" t="str">
        <f ca="1">IF($A332="","",IF(OFFSET(Nafnalisti!$A$3,MATCH('Einst staða'!$A332,Nafnalisti!$W$4:$W$430,0),8)="","",OFFSET(Nafnalisti!$A$3,MATCH('Einst staða'!$A332,Nafnalisti!$W$4:$W$430,0),8)))</f>
        <v/>
      </c>
      <c r="K332" s="6" t="str">
        <f ca="1">IF($A332="","",IF(OFFSET(Nafnalisti!$A$3,MATCH('Einst staða'!$A332,Nafnalisti!$W$4:$W$430,0),9)="","",OFFSET(Nafnalisti!$A$3,MATCH('Einst staða'!$A332,Nafnalisti!$W$4:$W$430,0),9)))</f>
        <v/>
      </c>
      <c r="L332" s="6" t="str">
        <f ca="1">IF($A332="","",IF(OFFSET(Nafnalisti!$A$3,MATCH('Einst staða'!$A332,Nafnalisti!$W$4:$W$430,0),10)="","",OFFSET(Nafnalisti!$A$3,MATCH('Einst staða'!$A332,Nafnalisti!$W$4:$W$430,0),10)))</f>
        <v/>
      </c>
    </row>
    <row r="333" spans="1:12" x14ac:dyDescent="0.3">
      <c r="A333" s="4" t="str">
        <f>IF(COUNT($A$4:A332)+1&gt;Nafnalisti!$Z$4,"",A332+1)</f>
        <v/>
      </c>
      <c r="B333" t="str">
        <f ca="1">IF($A333="","",OFFSET(Nafnalisti!$A$3,MATCH('Einst staða'!$A333,Nafnalisti!$W$4:$W$430,0),1))</f>
        <v/>
      </c>
      <c r="C333" s="64" t="str">
        <f ca="1">IF($A333="","",OFFSET(Nafnalisti!$A$3,MATCH('Einst staða'!$A333,Nafnalisti!$W$4:$W$430,0),0))</f>
        <v/>
      </c>
      <c r="D333" s="5" t="str">
        <f ca="1">IF($A333="","",OFFSET(Nafnalisti!$A$3,MATCH('Einst staða'!$A333,Nafnalisti!$W$4:$W$430,0),2))</f>
        <v/>
      </c>
      <c r="E333" s="6" t="str">
        <f ca="1">IF($A333="","",IF(OFFSET(Nafnalisti!$A$3,MATCH('Einst staða'!$A333,Nafnalisti!$W$4:$W$430,0),3)="","",OFFSET(Nafnalisti!$A$3,MATCH('Einst staða'!$A333,Nafnalisti!$W$4:$W$430,0),3)))</f>
        <v/>
      </c>
      <c r="F333" s="6" t="str">
        <f ca="1">IF($A333="","",IF(OFFSET(Nafnalisti!$A$3,MATCH('Einst staða'!$A333,Nafnalisti!$W$4:$W$430,0),4)="","",OFFSET(Nafnalisti!$A$3,MATCH('Einst staða'!$A333,Nafnalisti!$W$4:$W$430,0),4)))</f>
        <v/>
      </c>
      <c r="G333" s="6" t="str">
        <f ca="1">IF($A333="","",IF(OFFSET(Nafnalisti!$A$3,MATCH('Einst staða'!$A333,Nafnalisti!$W$4:$W$430,0),5)="","",OFFSET(Nafnalisti!$A$3,MATCH('Einst staða'!$A333,Nafnalisti!$W$4:$W$430,0),5)))</f>
        <v/>
      </c>
      <c r="H333" s="6" t="str">
        <f ca="1">IF($A333="","",IF(OFFSET(Nafnalisti!$A$3,MATCH('Einst staða'!$A333,Nafnalisti!$W$4:$W$430,0),6)="","",OFFSET(Nafnalisti!$A$3,MATCH('Einst staða'!$A333,Nafnalisti!$W$4:$W$430,0),6)))</f>
        <v/>
      </c>
      <c r="I333" s="6" t="str">
        <f ca="1">IF($A333="","",IF(OFFSET(Nafnalisti!$A$3,MATCH('Einst staða'!$A333,Nafnalisti!$W$4:$W$430,0),7)="","",OFFSET(Nafnalisti!$A$3,MATCH('Einst staða'!$A333,Nafnalisti!$W$4:$W$430,0),7)))</f>
        <v/>
      </c>
      <c r="J333" s="6" t="str">
        <f ca="1">IF($A333="","",IF(OFFSET(Nafnalisti!$A$3,MATCH('Einst staða'!$A333,Nafnalisti!$W$4:$W$430,0),8)="","",OFFSET(Nafnalisti!$A$3,MATCH('Einst staða'!$A333,Nafnalisti!$W$4:$W$430,0),8)))</f>
        <v/>
      </c>
      <c r="K333" s="6" t="str">
        <f ca="1">IF($A333="","",IF(OFFSET(Nafnalisti!$A$3,MATCH('Einst staða'!$A333,Nafnalisti!$W$4:$W$430,0),9)="","",OFFSET(Nafnalisti!$A$3,MATCH('Einst staða'!$A333,Nafnalisti!$W$4:$W$430,0),9)))</f>
        <v/>
      </c>
      <c r="L333" s="6" t="str">
        <f ca="1">IF($A333="","",IF(OFFSET(Nafnalisti!$A$3,MATCH('Einst staða'!$A333,Nafnalisti!$W$4:$W$430,0),10)="","",OFFSET(Nafnalisti!$A$3,MATCH('Einst staða'!$A333,Nafnalisti!$W$4:$W$430,0),10)))</f>
        <v/>
      </c>
    </row>
    <row r="334" spans="1:12" x14ac:dyDescent="0.3">
      <c r="A334" s="4" t="str">
        <f>IF(COUNT($A$4:A333)+1&gt;Nafnalisti!$Z$4,"",A333+1)</f>
        <v/>
      </c>
      <c r="B334" t="str">
        <f ca="1">IF($A334="","",OFFSET(Nafnalisti!$A$3,MATCH('Einst staða'!$A334,Nafnalisti!$W$4:$W$430,0),1))</f>
        <v/>
      </c>
      <c r="C334" s="64" t="str">
        <f ca="1">IF($A334="","",OFFSET(Nafnalisti!$A$3,MATCH('Einst staða'!$A334,Nafnalisti!$W$4:$W$430,0),0))</f>
        <v/>
      </c>
      <c r="D334" s="5" t="str">
        <f ca="1">IF($A334="","",OFFSET(Nafnalisti!$A$3,MATCH('Einst staða'!$A334,Nafnalisti!$W$4:$W$430,0),2))</f>
        <v/>
      </c>
      <c r="E334" s="6" t="str">
        <f ca="1">IF($A334="","",IF(OFFSET(Nafnalisti!$A$3,MATCH('Einst staða'!$A334,Nafnalisti!$W$4:$W$430,0),3)="","",OFFSET(Nafnalisti!$A$3,MATCH('Einst staða'!$A334,Nafnalisti!$W$4:$W$430,0),3)))</f>
        <v/>
      </c>
      <c r="F334" s="6" t="str">
        <f ca="1">IF($A334="","",IF(OFFSET(Nafnalisti!$A$3,MATCH('Einst staða'!$A334,Nafnalisti!$W$4:$W$430,0),4)="","",OFFSET(Nafnalisti!$A$3,MATCH('Einst staða'!$A334,Nafnalisti!$W$4:$W$430,0),4)))</f>
        <v/>
      </c>
      <c r="G334" s="6" t="str">
        <f ca="1">IF($A334="","",IF(OFFSET(Nafnalisti!$A$3,MATCH('Einst staða'!$A334,Nafnalisti!$W$4:$W$430,0),5)="","",OFFSET(Nafnalisti!$A$3,MATCH('Einst staða'!$A334,Nafnalisti!$W$4:$W$430,0),5)))</f>
        <v/>
      </c>
      <c r="H334" s="6" t="str">
        <f ca="1">IF($A334="","",IF(OFFSET(Nafnalisti!$A$3,MATCH('Einst staða'!$A334,Nafnalisti!$W$4:$W$430,0),6)="","",OFFSET(Nafnalisti!$A$3,MATCH('Einst staða'!$A334,Nafnalisti!$W$4:$W$430,0),6)))</f>
        <v/>
      </c>
      <c r="I334" s="6" t="str">
        <f ca="1">IF($A334="","",IF(OFFSET(Nafnalisti!$A$3,MATCH('Einst staða'!$A334,Nafnalisti!$W$4:$W$430,0),7)="","",OFFSET(Nafnalisti!$A$3,MATCH('Einst staða'!$A334,Nafnalisti!$W$4:$W$430,0),7)))</f>
        <v/>
      </c>
      <c r="J334" s="6" t="str">
        <f ca="1">IF($A334="","",IF(OFFSET(Nafnalisti!$A$3,MATCH('Einst staða'!$A334,Nafnalisti!$W$4:$W$430,0),8)="","",OFFSET(Nafnalisti!$A$3,MATCH('Einst staða'!$A334,Nafnalisti!$W$4:$W$430,0),8)))</f>
        <v/>
      </c>
      <c r="K334" s="6" t="str">
        <f ca="1">IF($A334="","",IF(OFFSET(Nafnalisti!$A$3,MATCH('Einst staða'!$A334,Nafnalisti!$W$4:$W$430,0),9)="","",OFFSET(Nafnalisti!$A$3,MATCH('Einst staða'!$A334,Nafnalisti!$W$4:$W$430,0),9)))</f>
        <v/>
      </c>
      <c r="L334" s="6" t="str">
        <f ca="1">IF($A334="","",IF(OFFSET(Nafnalisti!$A$3,MATCH('Einst staða'!$A334,Nafnalisti!$W$4:$W$430,0),10)="","",OFFSET(Nafnalisti!$A$3,MATCH('Einst staða'!$A334,Nafnalisti!$W$4:$W$430,0),10)))</f>
        <v/>
      </c>
    </row>
    <row r="335" spans="1:12" x14ac:dyDescent="0.3">
      <c r="A335" s="4" t="str">
        <f>IF(COUNT($A$4:A334)+1&gt;Nafnalisti!$Z$4,"",A334+1)</f>
        <v/>
      </c>
      <c r="B335" t="str">
        <f ca="1">IF($A335="","",OFFSET(Nafnalisti!$A$3,MATCH('Einst staða'!$A335,Nafnalisti!$W$4:$W$430,0),1))</f>
        <v/>
      </c>
      <c r="C335" s="64" t="str">
        <f ca="1">IF($A335="","",OFFSET(Nafnalisti!$A$3,MATCH('Einst staða'!$A335,Nafnalisti!$W$4:$W$430,0),0))</f>
        <v/>
      </c>
      <c r="D335" s="5" t="str">
        <f ca="1">IF($A335="","",OFFSET(Nafnalisti!$A$3,MATCH('Einst staða'!$A335,Nafnalisti!$W$4:$W$430,0),2))</f>
        <v/>
      </c>
      <c r="E335" s="6" t="str">
        <f ca="1">IF($A335="","",IF(OFFSET(Nafnalisti!$A$3,MATCH('Einst staða'!$A335,Nafnalisti!$W$4:$W$430,0),3)="","",OFFSET(Nafnalisti!$A$3,MATCH('Einst staða'!$A335,Nafnalisti!$W$4:$W$430,0),3)))</f>
        <v/>
      </c>
      <c r="F335" s="6" t="str">
        <f ca="1">IF($A335="","",IF(OFFSET(Nafnalisti!$A$3,MATCH('Einst staða'!$A335,Nafnalisti!$W$4:$W$430,0),4)="","",OFFSET(Nafnalisti!$A$3,MATCH('Einst staða'!$A335,Nafnalisti!$W$4:$W$430,0),4)))</f>
        <v/>
      </c>
      <c r="G335" s="6" t="str">
        <f ca="1">IF($A335="","",IF(OFFSET(Nafnalisti!$A$3,MATCH('Einst staða'!$A335,Nafnalisti!$W$4:$W$430,0),5)="","",OFFSET(Nafnalisti!$A$3,MATCH('Einst staða'!$A335,Nafnalisti!$W$4:$W$430,0),5)))</f>
        <v/>
      </c>
      <c r="H335" s="6" t="str">
        <f ca="1">IF($A335="","",IF(OFFSET(Nafnalisti!$A$3,MATCH('Einst staða'!$A335,Nafnalisti!$W$4:$W$430,0),6)="","",OFFSET(Nafnalisti!$A$3,MATCH('Einst staða'!$A335,Nafnalisti!$W$4:$W$430,0),6)))</f>
        <v/>
      </c>
      <c r="I335" s="6" t="str">
        <f ca="1">IF($A335="","",IF(OFFSET(Nafnalisti!$A$3,MATCH('Einst staða'!$A335,Nafnalisti!$W$4:$W$430,0),7)="","",OFFSET(Nafnalisti!$A$3,MATCH('Einst staða'!$A335,Nafnalisti!$W$4:$W$430,0),7)))</f>
        <v/>
      </c>
      <c r="J335" s="6" t="str">
        <f ca="1">IF($A335="","",IF(OFFSET(Nafnalisti!$A$3,MATCH('Einst staða'!$A335,Nafnalisti!$W$4:$W$430,0),8)="","",OFFSET(Nafnalisti!$A$3,MATCH('Einst staða'!$A335,Nafnalisti!$W$4:$W$430,0),8)))</f>
        <v/>
      </c>
      <c r="K335" s="6" t="str">
        <f ca="1">IF($A335="","",IF(OFFSET(Nafnalisti!$A$3,MATCH('Einst staða'!$A335,Nafnalisti!$W$4:$W$430,0),9)="","",OFFSET(Nafnalisti!$A$3,MATCH('Einst staða'!$A335,Nafnalisti!$W$4:$W$430,0),9)))</f>
        <v/>
      </c>
      <c r="L335" s="6" t="str">
        <f ca="1">IF($A335="","",IF(OFFSET(Nafnalisti!$A$3,MATCH('Einst staða'!$A335,Nafnalisti!$W$4:$W$430,0),10)="","",OFFSET(Nafnalisti!$A$3,MATCH('Einst staða'!$A335,Nafnalisti!$W$4:$W$430,0),10)))</f>
        <v/>
      </c>
    </row>
    <row r="336" spans="1:12" x14ac:dyDescent="0.3">
      <c r="A336" s="4" t="str">
        <f>IF(COUNT($A$4:A335)+1&gt;Nafnalisti!$Z$4,"",A335+1)</f>
        <v/>
      </c>
      <c r="B336" t="str">
        <f ca="1">IF($A336="","",OFFSET(Nafnalisti!$A$3,MATCH('Einst staða'!$A336,Nafnalisti!$W$4:$W$430,0),1))</f>
        <v/>
      </c>
      <c r="C336" s="64" t="str">
        <f ca="1">IF($A336="","",OFFSET(Nafnalisti!$A$3,MATCH('Einst staða'!$A336,Nafnalisti!$W$4:$W$430,0),0))</f>
        <v/>
      </c>
      <c r="D336" s="5" t="str">
        <f ca="1">IF($A336="","",OFFSET(Nafnalisti!$A$3,MATCH('Einst staða'!$A336,Nafnalisti!$W$4:$W$430,0),2))</f>
        <v/>
      </c>
      <c r="E336" s="6" t="str">
        <f ca="1">IF($A336="","",IF(OFFSET(Nafnalisti!$A$3,MATCH('Einst staða'!$A336,Nafnalisti!$W$4:$W$430,0),3)="","",OFFSET(Nafnalisti!$A$3,MATCH('Einst staða'!$A336,Nafnalisti!$W$4:$W$430,0),3)))</f>
        <v/>
      </c>
      <c r="F336" s="6" t="str">
        <f ca="1">IF($A336="","",IF(OFFSET(Nafnalisti!$A$3,MATCH('Einst staða'!$A336,Nafnalisti!$W$4:$W$430,0),4)="","",OFFSET(Nafnalisti!$A$3,MATCH('Einst staða'!$A336,Nafnalisti!$W$4:$W$430,0),4)))</f>
        <v/>
      </c>
      <c r="G336" s="6" t="str">
        <f ca="1">IF($A336="","",IF(OFFSET(Nafnalisti!$A$3,MATCH('Einst staða'!$A336,Nafnalisti!$W$4:$W$430,0),5)="","",OFFSET(Nafnalisti!$A$3,MATCH('Einst staða'!$A336,Nafnalisti!$W$4:$W$430,0),5)))</f>
        <v/>
      </c>
      <c r="H336" s="6" t="str">
        <f ca="1">IF($A336="","",IF(OFFSET(Nafnalisti!$A$3,MATCH('Einst staða'!$A336,Nafnalisti!$W$4:$W$430,0),6)="","",OFFSET(Nafnalisti!$A$3,MATCH('Einst staða'!$A336,Nafnalisti!$W$4:$W$430,0),6)))</f>
        <v/>
      </c>
      <c r="I336" s="6" t="str">
        <f ca="1">IF($A336="","",IF(OFFSET(Nafnalisti!$A$3,MATCH('Einst staða'!$A336,Nafnalisti!$W$4:$W$430,0),7)="","",OFFSET(Nafnalisti!$A$3,MATCH('Einst staða'!$A336,Nafnalisti!$W$4:$W$430,0),7)))</f>
        <v/>
      </c>
      <c r="J336" s="6" t="str">
        <f ca="1">IF($A336="","",IF(OFFSET(Nafnalisti!$A$3,MATCH('Einst staða'!$A336,Nafnalisti!$W$4:$W$430,0),8)="","",OFFSET(Nafnalisti!$A$3,MATCH('Einst staða'!$A336,Nafnalisti!$W$4:$W$430,0),8)))</f>
        <v/>
      </c>
      <c r="K336" s="6" t="str">
        <f ca="1">IF($A336="","",IF(OFFSET(Nafnalisti!$A$3,MATCH('Einst staða'!$A336,Nafnalisti!$W$4:$W$430,0),9)="","",OFFSET(Nafnalisti!$A$3,MATCH('Einst staða'!$A336,Nafnalisti!$W$4:$W$430,0),9)))</f>
        <v/>
      </c>
      <c r="L336" s="6" t="str">
        <f ca="1">IF($A336="","",IF(OFFSET(Nafnalisti!$A$3,MATCH('Einst staða'!$A336,Nafnalisti!$W$4:$W$430,0),10)="","",OFFSET(Nafnalisti!$A$3,MATCH('Einst staða'!$A336,Nafnalisti!$W$4:$W$430,0),10)))</f>
        <v/>
      </c>
    </row>
    <row r="337" spans="1:12" x14ac:dyDescent="0.3">
      <c r="A337" s="4" t="str">
        <f>IF(COUNT($A$4:A336)+1&gt;Nafnalisti!$Z$4,"",A336+1)</f>
        <v/>
      </c>
      <c r="B337" t="str">
        <f ca="1">IF($A337="","",OFFSET(Nafnalisti!$A$3,MATCH('Einst staða'!$A337,Nafnalisti!$W$4:$W$430,0),1))</f>
        <v/>
      </c>
      <c r="C337" s="64" t="str">
        <f ca="1">IF($A337="","",OFFSET(Nafnalisti!$A$3,MATCH('Einst staða'!$A337,Nafnalisti!$W$4:$W$430,0),0))</f>
        <v/>
      </c>
      <c r="D337" s="5" t="str">
        <f ca="1">IF($A337="","",OFFSET(Nafnalisti!$A$3,MATCH('Einst staða'!$A337,Nafnalisti!$W$4:$W$430,0),2))</f>
        <v/>
      </c>
      <c r="E337" s="6" t="str">
        <f ca="1">IF($A337="","",IF(OFFSET(Nafnalisti!$A$3,MATCH('Einst staða'!$A337,Nafnalisti!$W$4:$W$430,0),3)="","",OFFSET(Nafnalisti!$A$3,MATCH('Einst staða'!$A337,Nafnalisti!$W$4:$W$430,0),3)))</f>
        <v/>
      </c>
      <c r="F337" s="6" t="str">
        <f ca="1">IF($A337="","",IF(OFFSET(Nafnalisti!$A$3,MATCH('Einst staða'!$A337,Nafnalisti!$W$4:$W$430,0),4)="","",OFFSET(Nafnalisti!$A$3,MATCH('Einst staða'!$A337,Nafnalisti!$W$4:$W$430,0),4)))</f>
        <v/>
      </c>
      <c r="G337" s="6" t="str">
        <f ca="1">IF($A337="","",IF(OFFSET(Nafnalisti!$A$3,MATCH('Einst staða'!$A337,Nafnalisti!$W$4:$W$430,0),5)="","",OFFSET(Nafnalisti!$A$3,MATCH('Einst staða'!$A337,Nafnalisti!$W$4:$W$430,0),5)))</f>
        <v/>
      </c>
      <c r="H337" s="6" t="str">
        <f ca="1">IF($A337="","",IF(OFFSET(Nafnalisti!$A$3,MATCH('Einst staða'!$A337,Nafnalisti!$W$4:$W$430,0),6)="","",OFFSET(Nafnalisti!$A$3,MATCH('Einst staða'!$A337,Nafnalisti!$W$4:$W$430,0),6)))</f>
        <v/>
      </c>
      <c r="I337" s="6" t="str">
        <f ca="1">IF($A337="","",IF(OFFSET(Nafnalisti!$A$3,MATCH('Einst staða'!$A337,Nafnalisti!$W$4:$W$430,0),7)="","",OFFSET(Nafnalisti!$A$3,MATCH('Einst staða'!$A337,Nafnalisti!$W$4:$W$430,0),7)))</f>
        <v/>
      </c>
      <c r="J337" s="6" t="str">
        <f ca="1">IF($A337="","",IF(OFFSET(Nafnalisti!$A$3,MATCH('Einst staða'!$A337,Nafnalisti!$W$4:$W$430,0),8)="","",OFFSET(Nafnalisti!$A$3,MATCH('Einst staða'!$A337,Nafnalisti!$W$4:$W$430,0),8)))</f>
        <v/>
      </c>
      <c r="K337" s="6" t="str">
        <f ca="1">IF($A337="","",IF(OFFSET(Nafnalisti!$A$3,MATCH('Einst staða'!$A337,Nafnalisti!$W$4:$W$430,0),9)="","",OFFSET(Nafnalisti!$A$3,MATCH('Einst staða'!$A337,Nafnalisti!$W$4:$W$430,0),9)))</f>
        <v/>
      </c>
      <c r="L337" s="6" t="str">
        <f ca="1">IF($A337="","",IF(OFFSET(Nafnalisti!$A$3,MATCH('Einst staða'!$A337,Nafnalisti!$W$4:$W$430,0),10)="","",OFFSET(Nafnalisti!$A$3,MATCH('Einst staða'!$A337,Nafnalisti!$W$4:$W$430,0),10)))</f>
        <v/>
      </c>
    </row>
    <row r="338" spans="1:12" x14ac:dyDescent="0.3">
      <c r="A338" s="4" t="str">
        <f>IF(COUNT($A$4:A337)+1&gt;Nafnalisti!$Z$4,"",A337+1)</f>
        <v/>
      </c>
      <c r="B338" t="str">
        <f ca="1">IF($A338="","",OFFSET(Nafnalisti!$A$3,MATCH('Einst staða'!$A338,Nafnalisti!$W$4:$W$430,0),1))</f>
        <v/>
      </c>
      <c r="C338" s="64" t="str">
        <f ca="1">IF($A338="","",OFFSET(Nafnalisti!$A$3,MATCH('Einst staða'!$A338,Nafnalisti!$W$4:$W$430,0),0))</f>
        <v/>
      </c>
      <c r="D338" s="5" t="str">
        <f ca="1">IF($A338="","",OFFSET(Nafnalisti!$A$3,MATCH('Einst staða'!$A338,Nafnalisti!$W$4:$W$430,0),2))</f>
        <v/>
      </c>
      <c r="E338" s="6" t="str">
        <f ca="1">IF($A338="","",IF(OFFSET(Nafnalisti!$A$3,MATCH('Einst staða'!$A338,Nafnalisti!$W$4:$W$430,0),3)="","",OFFSET(Nafnalisti!$A$3,MATCH('Einst staða'!$A338,Nafnalisti!$W$4:$W$430,0),3)))</f>
        <v/>
      </c>
      <c r="F338" s="6" t="str">
        <f ca="1">IF($A338="","",IF(OFFSET(Nafnalisti!$A$3,MATCH('Einst staða'!$A338,Nafnalisti!$W$4:$W$430,0),4)="","",OFFSET(Nafnalisti!$A$3,MATCH('Einst staða'!$A338,Nafnalisti!$W$4:$W$430,0),4)))</f>
        <v/>
      </c>
      <c r="G338" s="6" t="str">
        <f ca="1">IF($A338="","",IF(OFFSET(Nafnalisti!$A$3,MATCH('Einst staða'!$A338,Nafnalisti!$W$4:$W$430,0),5)="","",OFFSET(Nafnalisti!$A$3,MATCH('Einst staða'!$A338,Nafnalisti!$W$4:$W$430,0),5)))</f>
        <v/>
      </c>
      <c r="H338" s="6" t="str">
        <f ca="1">IF($A338="","",IF(OFFSET(Nafnalisti!$A$3,MATCH('Einst staða'!$A338,Nafnalisti!$W$4:$W$430,0),6)="","",OFFSET(Nafnalisti!$A$3,MATCH('Einst staða'!$A338,Nafnalisti!$W$4:$W$430,0),6)))</f>
        <v/>
      </c>
      <c r="I338" s="6" t="str">
        <f ca="1">IF($A338="","",IF(OFFSET(Nafnalisti!$A$3,MATCH('Einst staða'!$A338,Nafnalisti!$W$4:$W$430,0),7)="","",OFFSET(Nafnalisti!$A$3,MATCH('Einst staða'!$A338,Nafnalisti!$W$4:$W$430,0),7)))</f>
        <v/>
      </c>
      <c r="J338" s="6" t="str">
        <f ca="1">IF($A338="","",IF(OFFSET(Nafnalisti!$A$3,MATCH('Einst staða'!$A338,Nafnalisti!$W$4:$W$430,0),8)="","",OFFSET(Nafnalisti!$A$3,MATCH('Einst staða'!$A338,Nafnalisti!$W$4:$W$430,0),8)))</f>
        <v/>
      </c>
      <c r="K338" s="6" t="str">
        <f ca="1">IF($A338="","",IF(OFFSET(Nafnalisti!$A$3,MATCH('Einst staða'!$A338,Nafnalisti!$W$4:$W$430,0),9)="","",OFFSET(Nafnalisti!$A$3,MATCH('Einst staða'!$A338,Nafnalisti!$W$4:$W$430,0),9)))</f>
        <v/>
      </c>
      <c r="L338" s="6" t="str">
        <f ca="1">IF($A338="","",IF(OFFSET(Nafnalisti!$A$3,MATCH('Einst staða'!$A338,Nafnalisti!$W$4:$W$430,0),10)="","",OFFSET(Nafnalisti!$A$3,MATCH('Einst staða'!$A338,Nafnalisti!$W$4:$W$430,0),10)))</f>
        <v/>
      </c>
    </row>
    <row r="339" spans="1:12" x14ac:dyDescent="0.3">
      <c r="A339" s="4" t="str">
        <f>IF(COUNT($A$4:A338)+1&gt;Nafnalisti!$Z$4,"",A338+1)</f>
        <v/>
      </c>
      <c r="B339" t="str">
        <f ca="1">IF($A339="","",OFFSET(Nafnalisti!$A$3,MATCH('Einst staða'!$A339,Nafnalisti!$W$4:$W$430,0),1))</f>
        <v/>
      </c>
      <c r="C339" s="64" t="str">
        <f ca="1">IF($A339="","",OFFSET(Nafnalisti!$A$3,MATCH('Einst staða'!$A339,Nafnalisti!$W$4:$W$430,0),0))</f>
        <v/>
      </c>
      <c r="D339" s="5" t="str">
        <f ca="1">IF($A339="","",OFFSET(Nafnalisti!$A$3,MATCH('Einst staða'!$A339,Nafnalisti!$W$4:$W$430,0),2))</f>
        <v/>
      </c>
      <c r="E339" s="6" t="str">
        <f ca="1">IF($A339="","",IF(OFFSET(Nafnalisti!$A$3,MATCH('Einst staða'!$A339,Nafnalisti!$W$4:$W$430,0),3)="","",OFFSET(Nafnalisti!$A$3,MATCH('Einst staða'!$A339,Nafnalisti!$W$4:$W$430,0),3)))</f>
        <v/>
      </c>
      <c r="F339" s="6" t="str">
        <f ca="1">IF($A339="","",IF(OFFSET(Nafnalisti!$A$3,MATCH('Einst staða'!$A339,Nafnalisti!$W$4:$W$430,0),4)="","",OFFSET(Nafnalisti!$A$3,MATCH('Einst staða'!$A339,Nafnalisti!$W$4:$W$430,0),4)))</f>
        <v/>
      </c>
      <c r="G339" s="6" t="str">
        <f ca="1">IF($A339="","",IF(OFFSET(Nafnalisti!$A$3,MATCH('Einst staða'!$A339,Nafnalisti!$W$4:$W$430,0),5)="","",OFFSET(Nafnalisti!$A$3,MATCH('Einst staða'!$A339,Nafnalisti!$W$4:$W$430,0),5)))</f>
        <v/>
      </c>
      <c r="H339" s="6" t="str">
        <f ca="1">IF($A339="","",IF(OFFSET(Nafnalisti!$A$3,MATCH('Einst staða'!$A339,Nafnalisti!$W$4:$W$430,0),6)="","",OFFSET(Nafnalisti!$A$3,MATCH('Einst staða'!$A339,Nafnalisti!$W$4:$W$430,0),6)))</f>
        <v/>
      </c>
      <c r="I339" s="6" t="str">
        <f ca="1">IF($A339="","",IF(OFFSET(Nafnalisti!$A$3,MATCH('Einst staða'!$A339,Nafnalisti!$W$4:$W$430,0),7)="","",OFFSET(Nafnalisti!$A$3,MATCH('Einst staða'!$A339,Nafnalisti!$W$4:$W$430,0),7)))</f>
        <v/>
      </c>
      <c r="J339" s="6" t="str">
        <f ca="1">IF($A339="","",IF(OFFSET(Nafnalisti!$A$3,MATCH('Einst staða'!$A339,Nafnalisti!$W$4:$W$430,0),8)="","",OFFSET(Nafnalisti!$A$3,MATCH('Einst staða'!$A339,Nafnalisti!$W$4:$W$430,0),8)))</f>
        <v/>
      </c>
      <c r="K339" s="6" t="str">
        <f ca="1">IF($A339="","",IF(OFFSET(Nafnalisti!$A$3,MATCH('Einst staða'!$A339,Nafnalisti!$W$4:$W$430,0),9)="","",OFFSET(Nafnalisti!$A$3,MATCH('Einst staða'!$A339,Nafnalisti!$W$4:$W$430,0),9)))</f>
        <v/>
      </c>
      <c r="L339" s="6" t="str">
        <f ca="1">IF($A339="","",IF(OFFSET(Nafnalisti!$A$3,MATCH('Einst staða'!$A339,Nafnalisti!$W$4:$W$430,0),10)="","",OFFSET(Nafnalisti!$A$3,MATCH('Einst staða'!$A339,Nafnalisti!$W$4:$W$430,0),10)))</f>
        <v/>
      </c>
    </row>
    <row r="340" spans="1:12" x14ac:dyDescent="0.3">
      <c r="A340" s="4" t="str">
        <f>IF(COUNT($A$4:A339)+1&gt;Nafnalisti!$Z$4,"",A339+1)</f>
        <v/>
      </c>
      <c r="B340" t="str">
        <f ca="1">IF($A340="","",OFFSET(Nafnalisti!$A$3,MATCH('Einst staða'!$A340,Nafnalisti!$W$4:$W$430,0),1))</f>
        <v/>
      </c>
      <c r="C340" s="64" t="str">
        <f ca="1">IF($A340="","",OFFSET(Nafnalisti!$A$3,MATCH('Einst staða'!$A340,Nafnalisti!$W$4:$W$430,0),0))</f>
        <v/>
      </c>
      <c r="D340" s="5" t="str">
        <f ca="1">IF($A340="","",OFFSET(Nafnalisti!$A$3,MATCH('Einst staða'!$A340,Nafnalisti!$W$4:$W$430,0),2))</f>
        <v/>
      </c>
      <c r="E340" s="6" t="str">
        <f ca="1">IF($A340="","",IF(OFFSET(Nafnalisti!$A$3,MATCH('Einst staða'!$A340,Nafnalisti!$W$4:$W$430,0),3)="","",OFFSET(Nafnalisti!$A$3,MATCH('Einst staða'!$A340,Nafnalisti!$W$4:$W$430,0),3)))</f>
        <v/>
      </c>
      <c r="F340" s="6" t="str">
        <f ca="1">IF($A340="","",IF(OFFSET(Nafnalisti!$A$3,MATCH('Einst staða'!$A340,Nafnalisti!$W$4:$W$430,0),4)="","",OFFSET(Nafnalisti!$A$3,MATCH('Einst staða'!$A340,Nafnalisti!$W$4:$W$430,0),4)))</f>
        <v/>
      </c>
      <c r="G340" s="6" t="str">
        <f ca="1">IF($A340="","",IF(OFFSET(Nafnalisti!$A$3,MATCH('Einst staða'!$A340,Nafnalisti!$W$4:$W$430,0),5)="","",OFFSET(Nafnalisti!$A$3,MATCH('Einst staða'!$A340,Nafnalisti!$W$4:$W$430,0),5)))</f>
        <v/>
      </c>
      <c r="H340" s="6" t="str">
        <f ca="1">IF($A340="","",IF(OFFSET(Nafnalisti!$A$3,MATCH('Einst staða'!$A340,Nafnalisti!$W$4:$W$430,0),6)="","",OFFSET(Nafnalisti!$A$3,MATCH('Einst staða'!$A340,Nafnalisti!$W$4:$W$430,0),6)))</f>
        <v/>
      </c>
      <c r="I340" s="6" t="str">
        <f ca="1">IF($A340="","",IF(OFFSET(Nafnalisti!$A$3,MATCH('Einst staða'!$A340,Nafnalisti!$W$4:$W$430,0),7)="","",OFFSET(Nafnalisti!$A$3,MATCH('Einst staða'!$A340,Nafnalisti!$W$4:$W$430,0),7)))</f>
        <v/>
      </c>
      <c r="J340" s="6" t="str">
        <f ca="1">IF($A340="","",IF(OFFSET(Nafnalisti!$A$3,MATCH('Einst staða'!$A340,Nafnalisti!$W$4:$W$430,0),8)="","",OFFSET(Nafnalisti!$A$3,MATCH('Einst staða'!$A340,Nafnalisti!$W$4:$W$430,0),8)))</f>
        <v/>
      </c>
      <c r="K340" s="6" t="str">
        <f ca="1">IF($A340="","",IF(OFFSET(Nafnalisti!$A$3,MATCH('Einst staða'!$A340,Nafnalisti!$W$4:$W$430,0),9)="","",OFFSET(Nafnalisti!$A$3,MATCH('Einst staða'!$A340,Nafnalisti!$W$4:$W$430,0),9)))</f>
        <v/>
      </c>
      <c r="L340" s="6" t="str">
        <f ca="1">IF($A340="","",IF(OFFSET(Nafnalisti!$A$3,MATCH('Einst staða'!$A340,Nafnalisti!$W$4:$W$430,0),10)="","",OFFSET(Nafnalisti!$A$3,MATCH('Einst staða'!$A340,Nafnalisti!$W$4:$W$430,0),10)))</f>
        <v/>
      </c>
    </row>
    <row r="341" spans="1:12" x14ac:dyDescent="0.3">
      <c r="A341" s="4" t="str">
        <f>IF(COUNT($A$4:A340)+1&gt;Nafnalisti!$Z$4,"",A340+1)</f>
        <v/>
      </c>
      <c r="B341" t="str">
        <f ca="1">IF($A341="","",OFFSET(Nafnalisti!$A$3,MATCH('Einst staða'!$A341,Nafnalisti!$W$4:$W$430,0),1))</f>
        <v/>
      </c>
      <c r="C341" s="64" t="str">
        <f ca="1">IF($A341="","",OFFSET(Nafnalisti!$A$3,MATCH('Einst staða'!$A341,Nafnalisti!$W$4:$W$430,0),0))</f>
        <v/>
      </c>
      <c r="D341" s="5" t="str">
        <f ca="1">IF($A341="","",OFFSET(Nafnalisti!$A$3,MATCH('Einst staða'!$A341,Nafnalisti!$W$4:$W$430,0),2))</f>
        <v/>
      </c>
      <c r="E341" s="6" t="str">
        <f ca="1">IF($A341="","",IF(OFFSET(Nafnalisti!$A$3,MATCH('Einst staða'!$A341,Nafnalisti!$W$4:$W$430,0),3)="","",OFFSET(Nafnalisti!$A$3,MATCH('Einst staða'!$A341,Nafnalisti!$W$4:$W$430,0),3)))</f>
        <v/>
      </c>
      <c r="F341" s="6" t="str">
        <f ca="1">IF($A341="","",IF(OFFSET(Nafnalisti!$A$3,MATCH('Einst staða'!$A341,Nafnalisti!$W$4:$W$430,0),4)="","",OFFSET(Nafnalisti!$A$3,MATCH('Einst staða'!$A341,Nafnalisti!$W$4:$W$430,0),4)))</f>
        <v/>
      </c>
      <c r="G341" s="6" t="str">
        <f ca="1">IF($A341="","",IF(OFFSET(Nafnalisti!$A$3,MATCH('Einst staða'!$A341,Nafnalisti!$W$4:$W$430,0),5)="","",OFFSET(Nafnalisti!$A$3,MATCH('Einst staða'!$A341,Nafnalisti!$W$4:$W$430,0),5)))</f>
        <v/>
      </c>
      <c r="H341" s="6" t="str">
        <f ca="1">IF($A341="","",IF(OFFSET(Nafnalisti!$A$3,MATCH('Einst staða'!$A341,Nafnalisti!$W$4:$W$430,0),6)="","",OFFSET(Nafnalisti!$A$3,MATCH('Einst staða'!$A341,Nafnalisti!$W$4:$W$430,0),6)))</f>
        <v/>
      </c>
      <c r="I341" s="6" t="str">
        <f ca="1">IF($A341="","",IF(OFFSET(Nafnalisti!$A$3,MATCH('Einst staða'!$A341,Nafnalisti!$W$4:$W$430,0),7)="","",OFFSET(Nafnalisti!$A$3,MATCH('Einst staða'!$A341,Nafnalisti!$W$4:$W$430,0),7)))</f>
        <v/>
      </c>
      <c r="J341" s="6" t="str">
        <f ca="1">IF($A341="","",IF(OFFSET(Nafnalisti!$A$3,MATCH('Einst staða'!$A341,Nafnalisti!$W$4:$W$430,0),8)="","",OFFSET(Nafnalisti!$A$3,MATCH('Einst staða'!$A341,Nafnalisti!$W$4:$W$430,0),8)))</f>
        <v/>
      </c>
      <c r="K341" s="6" t="str">
        <f ca="1">IF($A341="","",IF(OFFSET(Nafnalisti!$A$3,MATCH('Einst staða'!$A341,Nafnalisti!$W$4:$W$430,0),9)="","",OFFSET(Nafnalisti!$A$3,MATCH('Einst staða'!$A341,Nafnalisti!$W$4:$W$430,0),9)))</f>
        <v/>
      </c>
      <c r="L341" s="6" t="str">
        <f ca="1">IF($A341="","",IF(OFFSET(Nafnalisti!$A$3,MATCH('Einst staða'!$A341,Nafnalisti!$W$4:$W$430,0),10)="","",OFFSET(Nafnalisti!$A$3,MATCH('Einst staða'!$A341,Nafnalisti!$W$4:$W$430,0),10)))</f>
        <v/>
      </c>
    </row>
    <row r="342" spans="1:12" x14ac:dyDescent="0.3">
      <c r="A342" s="4" t="str">
        <f>IF(COUNT($A$4:A341)+1&gt;Nafnalisti!$Z$4,"",A341+1)</f>
        <v/>
      </c>
      <c r="B342" t="str">
        <f ca="1">IF($A342="","",OFFSET(Nafnalisti!$A$3,MATCH('Einst staða'!$A342,Nafnalisti!$W$4:$W$430,0),1))</f>
        <v/>
      </c>
      <c r="C342" s="64" t="str">
        <f ca="1">IF($A342="","",OFFSET(Nafnalisti!$A$3,MATCH('Einst staða'!$A342,Nafnalisti!$W$4:$W$430,0),0))</f>
        <v/>
      </c>
      <c r="D342" s="5" t="str">
        <f ca="1">IF($A342="","",OFFSET(Nafnalisti!$A$3,MATCH('Einst staða'!$A342,Nafnalisti!$W$4:$W$430,0),2))</f>
        <v/>
      </c>
      <c r="E342" s="6" t="str">
        <f ca="1">IF($A342="","",IF(OFFSET(Nafnalisti!$A$3,MATCH('Einst staða'!$A342,Nafnalisti!$W$4:$W$430,0),3)="","",OFFSET(Nafnalisti!$A$3,MATCH('Einst staða'!$A342,Nafnalisti!$W$4:$W$430,0),3)))</f>
        <v/>
      </c>
      <c r="F342" s="6" t="str">
        <f ca="1">IF($A342="","",IF(OFFSET(Nafnalisti!$A$3,MATCH('Einst staða'!$A342,Nafnalisti!$W$4:$W$430,0),4)="","",OFFSET(Nafnalisti!$A$3,MATCH('Einst staða'!$A342,Nafnalisti!$W$4:$W$430,0),4)))</f>
        <v/>
      </c>
      <c r="G342" s="6" t="str">
        <f ca="1">IF($A342="","",IF(OFFSET(Nafnalisti!$A$3,MATCH('Einst staða'!$A342,Nafnalisti!$W$4:$W$430,0),5)="","",OFFSET(Nafnalisti!$A$3,MATCH('Einst staða'!$A342,Nafnalisti!$W$4:$W$430,0),5)))</f>
        <v/>
      </c>
      <c r="H342" s="6" t="str">
        <f ca="1">IF($A342="","",IF(OFFSET(Nafnalisti!$A$3,MATCH('Einst staða'!$A342,Nafnalisti!$W$4:$W$430,0),6)="","",OFFSET(Nafnalisti!$A$3,MATCH('Einst staða'!$A342,Nafnalisti!$W$4:$W$430,0),6)))</f>
        <v/>
      </c>
      <c r="I342" s="6" t="str">
        <f ca="1">IF($A342="","",IF(OFFSET(Nafnalisti!$A$3,MATCH('Einst staða'!$A342,Nafnalisti!$W$4:$W$430,0),7)="","",OFFSET(Nafnalisti!$A$3,MATCH('Einst staða'!$A342,Nafnalisti!$W$4:$W$430,0),7)))</f>
        <v/>
      </c>
      <c r="J342" s="6" t="str">
        <f ca="1">IF($A342="","",IF(OFFSET(Nafnalisti!$A$3,MATCH('Einst staða'!$A342,Nafnalisti!$W$4:$W$430,0),8)="","",OFFSET(Nafnalisti!$A$3,MATCH('Einst staða'!$A342,Nafnalisti!$W$4:$W$430,0),8)))</f>
        <v/>
      </c>
      <c r="K342" s="6" t="str">
        <f ca="1">IF($A342="","",IF(OFFSET(Nafnalisti!$A$3,MATCH('Einst staða'!$A342,Nafnalisti!$W$4:$W$430,0),9)="","",OFFSET(Nafnalisti!$A$3,MATCH('Einst staða'!$A342,Nafnalisti!$W$4:$W$430,0),9)))</f>
        <v/>
      </c>
      <c r="L342" s="6" t="str">
        <f ca="1">IF($A342="","",IF(OFFSET(Nafnalisti!$A$3,MATCH('Einst staða'!$A342,Nafnalisti!$W$4:$W$430,0),10)="","",OFFSET(Nafnalisti!$A$3,MATCH('Einst staða'!$A342,Nafnalisti!$W$4:$W$430,0),10)))</f>
        <v/>
      </c>
    </row>
    <row r="343" spans="1:12" x14ac:dyDescent="0.3">
      <c r="A343" s="4" t="str">
        <f>IF(COUNT($A$4:A342)+1&gt;Nafnalisti!$Z$4,"",A342+1)</f>
        <v/>
      </c>
      <c r="B343" t="str">
        <f ca="1">IF($A343="","",OFFSET(Nafnalisti!$A$3,MATCH('Einst staða'!$A343,Nafnalisti!$W$4:$W$430,0),1))</f>
        <v/>
      </c>
      <c r="C343" s="64" t="str">
        <f ca="1">IF($A343="","",OFFSET(Nafnalisti!$A$3,MATCH('Einst staða'!$A343,Nafnalisti!$W$4:$W$430,0),0))</f>
        <v/>
      </c>
      <c r="D343" s="5" t="str">
        <f ca="1">IF($A343="","",OFFSET(Nafnalisti!$A$3,MATCH('Einst staða'!$A343,Nafnalisti!$W$4:$W$430,0),2))</f>
        <v/>
      </c>
      <c r="E343" s="6" t="str">
        <f ca="1">IF($A343="","",IF(OFFSET(Nafnalisti!$A$3,MATCH('Einst staða'!$A343,Nafnalisti!$W$4:$W$430,0),3)="","",OFFSET(Nafnalisti!$A$3,MATCH('Einst staða'!$A343,Nafnalisti!$W$4:$W$430,0),3)))</f>
        <v/>
      </c>
      <c r="F343" s="6" t="str">
        <f ca="1">IF($A343="","",IF(OFFSET(Nafnalisti!$A$3,MATCH('Einst staða'!$A343,Nafnalisti!$W$4:$W$430,0),4)="","",OFFSET(Nafnalisti!$A$3,MATCH('Einst staða'!$A343,Nafnalisti!$W$4:$W$430,0),4)))</f>
        <v/>
      </c>
      <c r="G343" s="6" t="str">
        <f ca="1">IF($A343="","",IF(OFFSET(Nafnalisti!$A$3,MATCH('Einst staða'!$A343,Nafnalisti!$W$4:$W$430,0),5)="","",OFFSET(Nafnalisti!$A$3,MATCH('Einst staða'!$A343,Nafnalisti!$W$4:$W$430,0),5)))</f>
        <v/>
      </c>
      <c r="H343" s="6" t="str">
        <f ca="1">IF($A343="","",IF(OFFSET(Nafnalisti!$A$3,MATCH('Einst staða'!$A343,Nafnalisti!$W$4:$W$430,0),6)="","",OFFSET(Nafnalisti!$A$3,MATCH('Einst staða'!$A343,Nafnalisti!$W$4:$W$430,0),6)))</f>
        <v/>
      </c>
      <c r="I343" s="6" t="str">
        <f ca="1">IF($A343="","",IF(OFFSET(Nafnalisti!$A$3,MATCH('Einst staða'!$A343,Nafnalisti!$W$4:$W$430,0),7)="","",OFFSET(Nafnalisti!$A$3,MATCH('Einst staða'!$A343,Nafnalisti!$W$4:$W$430,0),7)))</f>
        <v/>
      </c>
      <c r="J343" s="6" t="str">
        <f ca="1">IF($A343="","",IF(OFFSET(Nafnalisti!$A$3,MATCH('Einst staða'!$A343,Nafnalisti!$W$4:$W$430,0),8)="","",OFFSET(Nafnalisti!$A$3,MATCH('Einst staða'!$A343,Nafnalisti!$W$4:$W$430,0),8)))</f>
        <v/>
      </c>
      <c r="K343" s="6" t="str">
        <f ca="1">IF($A343="","",IF(OFFSET(Nafnalisti!$A$3,MATCH('Einst staða'!$A343,Nafnalisti!$W$4:$W$430,0),9)="","",OFFSET(Nafnalisti!$A$3,MATCH('Einst staða'!$A343,Nafnalisti!$W$4:$W$430,0),9)))</f>
        <v/>
      </c>
      <c r="L343" s="6" t="str">
        <f ca="1">IF($A343="","",IF(OFFSET(Nafnalisti!$A$3,MATCH('Einst staða'!$A343,Nafnalisti!$W$4:$W$430,0),10)="","",OFFSET(Nafnalisti!$A$3,MATCH('Einst staða'!$A343,Nafnalisti!$W$4:$W$430,0),10)))</f>
        <v/>
      </c>
    </row>
    <row r="344" spans="1:12" x14ac:dyDescent="0.3">
      <c r="A344" s="4" t="str">
        <f>IF(COUNT($A$4:A343)+1&gt;Nafnalisti!$Z$4,"",A343+1)</f>
        <v/>
      </c>
      <c r="B344" t="str">
        <f ca="1">IF($A344="","",OFFSET(Nafnalisti!$A$3,MATCH('Einst staða'!$A344,Nafnalisti!$W$4:$W$430,0),1))</f>
        <v/>
      </c>
      <c r="C344" s="64" t="str">
        <f ca="1">IF($A344="","",OFFSET(Nafnalisti!$A$3,MATCH('Einst staða'!$A344,Nafnalisti!$W$4:$W$430,0),0))</f>
        <v/>
      </c>
      <c r="D344" s="5" t="str">
        <f ca="1">IF($A344="","",OFFSET(Nafnalisti!$A$3,MATCH('Einst staða'!$A344,Nafnalisti!$W$4:$W$430,0),2))</f>
        <v/>
      </c>
      <c r="E344" s="6" t="str">
        <f ca="1">IF($A344="","",IF(OFFSET(Nafnalisti!$A$3,MATCH('Einst staða'!$A344,Nafnalisti!$W$4:$W$430,0),3)="","",OFFSET(Nafnalisti!$A$3,MATCH('Einst staða'!$A344,Nafnalisti!$W$4:$W$430,0),3)))</f>
        <v/>
      </c>
      <c r="F344" s="6" t="str">
        <f ca="1">IF($A344="","",IF(OFFSET(Nafnalisti!$A$3,MATCH('Einst staða'!$A344,Nafnalisti!$W$4:$W$430,0),4)="","",OFFSET(Nafnalisti!$A$3,MATCH('Einst staða'!$A344,Nafnalisti!$W$4:$W$430,0),4)))</f>
        <v/>
      </c>
      <c r="G344" s="6" t="str">
        <f ca="1">IF($A344="","",IF(OFFSET(Nafnalisti!$A$3,MATCH('Einst staða'!$A344,Nafnalisti!$W$4:$W$430,0),5)="","",OFFSET(Nafnalisti!$A$3,MATCH('Einst staða'!$A344,Nafnalisti!$W$4:$W$430,0),5)))</f>
        <v/>
      </c>
      <c r="H344" s="6" t="str">
        <f ca="1">IF($A344="","",IF(OFFSET(Nafnalisti!$A$3,MATCH('Einst staða'!$A344,Nafnalisti!$W$4:$W$430,0),6)="","",OFFSET(Nafnalisti!$A$3,MATCH('Einst staða'!$A344,Nafnalisti!$W$4:$W$430,0),6)))</f>
        <v/>
      </c>
      <c r="I344" s="6" t="str">
        <f ca="1">IF($A344="","",IF(OFFSET(Nafnalisti!$A$3,MATCH('Einst staða'!$A344,Nafnalisti!$W$4:$W$430,0),7)="","",OFFSET(Nafnalisti!$A$3,MATCH('Einst staða'!$A344,Nafnalisti!$W$4:$W$430,0),7)))</f>
        <v/>
      </c>
      <c r="J344" s="6" t="str">
        <f ca="1">IF($A344="","",IF(OFFSET(Nafnalisti!$A$3,MATCH('Einst staða'!$A344,Nafnalisti!$W$4:$W$430,0),8)="","",OFFSET(Nafnalisti!$A$3,MATCH('Einst staða'!$A344,Nafnalisti!$W$4:$W$430,0),8)))</f>
        <v/>
      </c>
      <c r="K344" s="6" t="str">
        <f ca="1">IF($A344="","",IF(OFFSET(Nafnalisti!$A$3,MATCH('Einst staða'!$A344,Nafnalisti!$W$4:$W$430,0),9)="","",OFFSET(Nafnalisti!$A$3,MATCH('Einst staða'!$A344,Nafnalisti!$W$4:$W$430,0),9)))</f>
        <v/>
      </c>
      <c r="L344" s="6" t="str">
        <f ca="1">IF($A344="","",IF(OFFSET(Nafnalisti!$A$3,MATCH('Einst staða'!$A344,Nafnalisti!$W$4:$W$430,0),10)="","",OFFSET(Nafnalisti!$A$3,MATCH('Einst staða'!$A344,Nafnalisti!$W$4:$W$430,0),10)))</f>
        <v/>
      </c>
    </row>
    <row r="345" spans="1:12" x14ac:dyDescent="0.3">
      <c r="A345" s="4" t="str">
        <f>IF(COUNT($A$4:A344)+1&gt;Nafnalisti!$Z$4,"",A344+1)</f>
        <v/>
      </c>
      <c r="B345" t="str">
        <f ca="1">IF($A345="","",OFFSET(Nafnalisti!$A$3,MATCH('Einst staða'!$A345,Nafnalisti!$W$4:$W$430,0),1))</f>
        <v/>
      </c>
      <c r="C345" s="64" t="str">
        <f ca="1">IF($A345="","",OFFSET(Nafnalisti!$A$3,MATCH('Einst staða'!$A345,Nafnalisti!$W$4:$W$430,0),0))</f>
        <v/>
      </c>
      <c r="D345" s="5" t="str">
        <f ca="1">IF($A345="","",OFFSET(Nafnalisti!$A$3,MATCH('Einst staða'!$A345,Nafnalisti!$W$4:$W$430,0),2))</f>
        <v/>
      </c>
      <c r="E345" s="6" t="str">
        <f ca="1">IF($A345="","",IF(OFFSET(Nafnalisti!$A$3,MATCH('Einst staða'!$A345,Nafnalisti!$W$4:$W$430,0),3)="","",OFFSET(Nafnalisti!$A$3,MATCH('Einst staða'!$A345,Nafnalisti!$W$4:$W$430,0),3)))</f>
        <v/>
      </c>
      <c r="F345" s="6" t="str">
        <f ca="1">IF($A345="","",IF(OFFSET(Nafnalisti!$A$3,MATCH('Einst staða'!$A345,Nafnalisti!$W$4:$W$430,0),4)="","",OFFSET(Nafnalisti!$A$3,MATCH('Einst staða'!$A345,Nafnalisti!$W$4:$W$430,0),4)))</f>
        <v/>
      </c>
      <c r="G345" s="6" t="str">
        <f ca="1">IF($A345="","",IF(OFFSET(Nafnalisti!$A$3,MATCH('Einst staða'!$A345,Nafnalisti!$W$4:$W$430,0),5)="","",OFFSET(Nafnalisti!$A$3,MATCH('Einst staða'!$A345,Nafnalisti!$W$4:$W$430,0),5)))</f>
        <v/>
      </c>
      <c r="H345" s="6" t="str">
        <f ca="1">IF($A345="","",IF(OFFSET(Nafnalisti!$A$3,MATCH('Einst staða'!$A345,Nafnalisti!$W$4:$W$430,0),6)="","",OFFSET(Nafnalisti!$A$3,MATCH('Einst staða'!$A345,Nafnalisti!$W$4:$W$430,0),6)))</f>
        <v/>
      </c>
      <c r="I345" s="6" t="str">
        <f ca="1">IF($A345="","",IF(OFFSET(Nafnalisti!$A$3,MATCH('Einst staða'!$A345,Nafnalisti!$W$4:$W$430,0),7)="","",OFFSET(Nafnalisti!$A$3,MATCH('Einst staða'!$A345,Nafnalisti!$W$4:$W$430,0),7)))</f>
        <v/>
      </c>
      <c r="J345" s="6" t="str">
        <f ca="1">IF($A345="","",IF(OFFSET(Nafnalisti!$A$3,MATCH('Einst staða'!$A345,Nafnalisti!$W$4:$W$430,0),8)="","",OFFSET(Nafnalisti!$A$3,MATCH('Einst staða'!$A345,Nafnalisti!$W$4:$W$430,0),8)))</f>
        <v/>
      </c>
      <c r="K345" s="6" t="str">
        <f ca="1">IF($A345="","",IF(OFFSET(Nafnalisti!$A$3,MATCH('Einst staða'!$A345,Nafnalisti!$W$4:$W$430,0),9)="","",OFFSET(Nafnalisti!$A$3,MATCH('Einst staða'!$A345,Nafnalisti!$W$4:$W$430,0),9)))</f>
        <v/>
      </c>
      <c r="L345" s="6" t="str">
        <f ca="1">IF($A345="","",IF(OFFSET(Nafnalisti!$A$3,MATCH('Einst staða'!$A345,Nafnalisti!$W$4:$W$430,0),10)="","",OFFSET(Nafnalisti!$A$3,MATCH('Einst staða'!$A345,Nafnalisti!$W$4:$W$430,0),10)))</f>
        <v/>
      </c>
    </row>
    <row r="346" spans="1:12" x14ac:dyDescent="0.3">
      <c r="A346" s="4" t="str">
        <f>IF(COUNT($A$4:A345)+1&gt;Nafnalisti!$Z$4,"",A345+1)</f>
        <v/>
      </c>
      <c r="B346" t="str">
        <f ca="1">IF($A346="","",OFFSET(Nafnalisti!$A$3,MATCH('Einst staða'!$A346,Nafnalisti!$W$4:$W$430,0),1))</f>
        <v/>
      </c>
      <c r="C346" s="64" t="str">
        <f ca="1">IF($A346="","",OFFSET(Nafnalisti!$A$3,MATCH('Einst staða'!$A346,Nafnalisti!$W$4:$W$430,0),0))</f>
        <v/>
      </c>
      <c r="D346" s="5" t="str">
        <f ca="1">IF($A346="","",OFFSET(Nafnalisti!$A$3,MATCH('Einst staða'!$A346,Nafnalisti!$W$4:$W$430,0),2))</f>
        <v/>
      </c>
      <c r="E346" s="6" t="str">
        <f ca="1">IF($A346="","",IF(OFFSET(Nafnalisti!$A$3,MATCH('Einst staða'!$A346,Nafnalisti!$W$4:$W$430,0),3)="","",OFFSET(Nafnalisti!$A$3,MATCH('Einst staða'!$A346,Nafnalisti!$W$4:$W$430,0),3)))</f>
        <v/>
      </c>
      <c r="F346" s="6" t="str">
        <f ca="1">IF($A346="","",IF(OFFSET(Nafnalisti!$A$3,MATCH('Einst staða'!$A346,Nafnalisti!$W$4:$W$430,0),4)="","",OFFSET(Nafnalisti!$A$3,MATCH('Einst staða'!$A346,Nafnalisti!$W$4:$W$430,0),4)))</f>
        <v/>
      </c>
      <c r="G346" s="6" t="str">
        <f ca="1">IF($A346="","",IF(OFFSET(Nafnalisti!$A$3,MATCH('Einst staða'!$A346,Nafnalisti!$W$4:$W$430,0),5)="","",OFFSET(Nafnalisti!$A$3,MATCH('Einst staða'!$A346,Nafnalisti!$W$4:$W$430,0),5)))</f>
        <v/>
      </c>
      <c r="H346" s="6" t="str">
        <f ca="1">IF($A346="","",IF(OFFSET(Nafnalisti!$A$3,MATCH('Einst staða'!$A346,Nafnalisti!$W$4:$W$430,0),6)="","",OFFSET(Nafnalisti!$A$3,MATCH('Einst staða'!$A346,Nafnalisti!$W$4:$W$430,0),6)))</f>
        <v/>
      </c>
      <c r="I346" s="6" t="str">
        <f ca="1">IF($A346="","",IF(OFFSET(Nafnalisti!$A$3,MATCH('Einst staða'!$A346,Nafnalisti!$W$4:$W$430,0),7)="","",OFFSET(Nafnalisti!$A$3,MATCH('Einst staða'!$A346,Nafnalisti!$W$4:$W$430,0),7)))</f>
        <v/>
      </c>
      <c r="J346" s="6" t="str">
        <f ca="1">IF($A346="","",IF(OFFSET(Nafnalisti!$A$3,MATCH('Einst staða'!$A346,Nafnalisti!$W$4:$W$430,0),8)="","",OFFSET(Nafnalisti!$A$3,MATCH('Einst staða'!$A346,Nafnalisti!$W$4:$W$430,0),8)))</f>
        <v/>
      </c>
      <c r="K346" s="6" t="str">
        <f ca="1">IF($A346="","",IF(OFFSET(Nafnalisti!$A$3,MATCH('Einst staða'!$A346,Nafnalisti!$W$4:$W$430,0),9)="","",OFFSET(Nafnalisti!$A$3,MATCH('Einst staða'!$A346,Nafnalisti!$W$4:$W$430,0),9)))</f>
        <v/>
      </c>
      <c r="L346" s="6" t="str">
        <f ca="1">IF($A346="","",IF(OFFSET(Nafnalisti!$A$3,MATCH('Einst staða'!$A346,Nafnalisti!$W$4:$W$430,0),10)="","",OFFSET(Nafnalisti!$A$3,MATCH('Einst staða'!$A346,Nafnalisti!$W$4:$W$430,0),10)))</f>
        <v/>
      </c>
    </row>
    <row r="347" spans="1:12" x14ac:dyDescent="0.3">
      <c r="A347" s="4" t="str">
        <f>IF(COUNT($A$4:A346)+1&gt;Nafnalisti!$Z$4,"",A346+1)</f>
        <v/>
      </c>
      <c r="B347" t="str">
        <f ca="1">IF($A347="","",OFFSET(Nafnalisti!$A$3,MATCH('Einst staða'!$A347,Nafnalisti!$W$4:$W$430,0),1))</f>
        <v/>
      </c>
      <c r="C347" s="64" t="str">
        <f ca="1">IF($A347="","",OFFSET(Nafnalisti!$A$3,MATCH('Einst staða'!$A347,Nafnalisti!$W$4:$W$430,0),0))</f>
        <v/>
      </c>
      <c r="D347" s="5" t="str">
        <f ca="1">IF($A347="","",OFFSET(Nafnalisti!$A$3,MATCH('Einst staða'!$A347,Nafnalisti!$W$4:$W$430,0),2))</f>
        <v/>
      </c>
      <c r="E347" s="6" t="str">
        <f ca="1">IF($A347="","",IF(OFFSET(Nafnalisti!$A$3,MATCH('Einst staða'!$A347,Nafnalisti!$W$4:$W$430,0),3)="","",OFFSET(Nafnalisti!$A$3,MATCH('Einst staða'!$A347,Nafnalisti!$W$4:$W$430,0),3)))</f>
        <v/>
      </c>
      <c r="F347" s="6" t="str">
        <f ca="1">IF($A347="","",IF(OFFSET(Nafnalisti!$A$3,MATCH('Einst staða'!$A347,Nafnalisti!$W$4:$W$430,0),4)="","",OFFSET(Nafnalisti!$A$3,MATCH('Einst staða'!$A347,Nafnalisti!$W$4:$W$430,0),4)))</f>
        <v/>
      </c>
      <c r="G347" s="6" t="str">
        <f ca="1">IF($A347="","",IF(OFFSET(Nafnalisti!$A$3,MATCH('Einst staða'!$A347,Nafnalisti!$W$4:$W$430,0),5)="","",OFFSET(Nafnalisti!$A$3,MATCH('Einst staða'!$A347,Nafnalisti!$W$4:$W$430,0),5)))</f>
        <v/>
      </c>
      <c r="H347" s="6" t="str">
        <f ca="1">IF($A347="","",IF(OFFSET(Nafnalisti!$A$3,MATCH('Einst staða'!$A347,Nafnalisti!$W$4:$W$430,0),6)="","",OFFSET(Nafnalisti!$A$3,MATCH('Einst staða'!$A347,Nafnalisti!$W$4:$W$430,0),6)))</f>
        <v/>
      </c>
      <c r="I347" s="6" t="str">
        <f ca="1">IF($A347="","",IF(OFFSET(Nafnalisti!$A$3,MATCH('Einst staða'!$A347,Nafnalisti!$W$4:$W$430,0),7)="","",OFFSET(Nafnalisti!$A$3,MATCH('Einst staða'!$A347,Nafnalisti!$W$4:$W$430,0),7)))</f>
        <v/>
      </c>
      <c r="J347" s="6" t="str">
        <f ca="1">IF($A347="","",IF(OFFSET(Nafnalisti!$A$3,MATCH('Einst staða'!$A347,Nafnalisti!$W$4:$W$430,0),8)="","",OFFSET(Nafnalisti!$A$3,MATCH('Einst staða'!$A347,Nafnalisti!$W$4:$W$430,0),8)))</f>
        <v/>
      </c>
      <c r="K347" s="6" t="str">
        <f ca="1">IF($A347="","",IF(OFFSET(Nafnalisti!$A$3,MATCH('Einst staða'!$A347,Nafnalisti!$W$4:$W$430,0),9)="","",OFFSET(Nafnalisti!$A$3,MATCH('Einst staða'!$A347,Nafnalisti!$W$4:$W$430,0),9)))</f>
        <v/>
      </c>
      <c r="L347" s="6" t="str">
        <f ca="1">IF($A347="","",IF(OFFSET(Nafnalisti!$A$3,MATCH('Einst staða'!$A347,Nafnalisti!$W$4:$W$430,0),10)="","",OFFSET(Nafnalisti!$A$3,MATCH('Einst staða'!$A347,Nafnalisti!$W$4:$W$430,0),10)))</f>
        <v/>
      </c>
    </row>
    <row r="348" spans="1:12" x14ac:dyDescent="0.3">
      <c r="A348" s="4" t="str">
        <f>IF(COUNT($A$4:A347)+1&gt;Nafnalisti!$Z$4,"",A347+1)</f>
        <v/>
      </c>
      <c r="B348" t="str">
        <f ca="1">IF($A348="","",OFFSET(Nafnalisti!$A$3,MATCH('Einst staða'!$A348,Nafnalisti!$W$4:$W$430,0),1))</f>
        <v/>
      </c>
      <c r="C348" s="64" t="str">
        <f ca="1">IF($A348="","",OFFSET(Nafnalisti!$A$3,MATCH('Einst staða'!$A348,Nafnalisti!$W$4:$W$430,0),0))</f>
        <v/>
      </c>
      <c r="D348" s="5" t="str">
        <f ca="1">IF($A348="","",OFFSET(Nafnalisti!$A$3,MATCH('Einst staða'!$A348,Nafnalisti!$W$4:$W$430,0),2))</f>
        <v/>
      </c>
      <c r="E348" s="6" t="str">
        <f ca="1">IF($A348="","",IF(OFFSET(Nafnalisti!$A$3,MATCH('Einst staða'!$A348,Nafnalisti!$W$4:$W$430,0),3)="","",OFFSET(Nafnalisti!$A$3,MATCH('Einst staða'!$A348,Nafnalisti!$W$4:$W$430,0),3)))</f>
        <v/>
      </c>
      <c r="F348" s="6" t="str">
        <f ca="1">IF($A348="","",IF(OFFSET(Nafnalisti!$A$3,MATCH('Einst staða'!$A348,Nafnalisti!$W$4:$W$430,0),4)="","",OFFSET(Nafnalisti!$A$3,MATCH('Einst staða'!$A348,Nafnalisti!$W$4:$W$430,0),4)))</f>
        <v/>
      </c>
      <c r="G348" s="6" t="str">
        <f ca="1">IF($A348="","",IF(OFFSET(Nafnalisti!$A$3,MATCH('Einst staða'!$A348,Nafnalisti!$W$4:$W$430,0),5)="","",OFFSET(Nafnalisti!$A$3,MATCH('Einst staða'!$A348,Nafnalisti!$W$4:$W$430,0),5)))</f>
        <v/>
      </c>
      <c r="H348" s="6" t="str">
        <f ca="1">IF($A348="","",IF(OFFSET(Nafnalisti!$A$3,MATCH('Einst staða'!$A348,Nafnalisti!$W$4:$W$430,0),6)="","",OFFSET(Nafnalisti!$A$3,MATCH('Einst staða'!$A348,Nafnalisti!$W$4:$W$430,0),6)))</f>
        <v/>
      </c>
      <c r="I348" s="6" t="str">
        <f ca="1">IF($A348="","",IF(OFFSET(Nafnalisti!$A$3,MATCH('Einst staða'!$A348,Nafnalisti!$W$4:$W$430,0),7)="","",OFFSET(Nafnalisti!$A$3,MATCH('Einst staða'!$A348,Nafnalisti!$W$4:$W$430,0),7)))</f>
        <v/>
      </c>
      <c r="J348" s="6" t="str">
        <f ca="1">IF($A348="","",IF(OFFSET(Nafnalisti!$A$3,MATCH('Einst staða'!$A348,Nafnalisti!$W$4:$W$430,0),8)="","",OFFSET(Nafnalisti!$A$3,MATCH('Einst staða'!$A348,Nafnalisti!$W$4:$W$430,0),8)))</f>
        <v/>
      </c>
      <c r="K348" s="6" t="str">
        <f ca="1">IF($A348="","",IF(OFFSET(Nafnalisti!$A$3,MATCH('Einst staða'!$A348,Nafnalisti!$W$4:$W$430,0),9)="","",OFFSET(Nafnalisti!$A$3,MATCH('Einst staða'!$A348,Nafnalisti!$W$4:$W$430,0),9)))</f>
        <v/>
      </c>
      <c r="L348" s="6" t="str">
        <f ca="1">IF($A348="","",IF(OFFSET(Nafnalisti!$A$3,MATCH('Einst staða'!$A348,Nafnalisti!$W$4:$W$430,0),10)="","",OFFSET(Nafnalisti!$A$3,MATCH('Einst staða'!$A348,Nafnalisti!$W$4:$W$430,0),10)))</f>
        <v/>
      </c>
    </row>
    <row r="349" spans="1:12" x14ac:dyDescent="0.3">
      <c r="A349" s="4" t="str">
        <f>IF(COUNT($A$4:A348)+1&gt;Nafnalisti!$Z$4,"",A348+1)</f>
        <v/>
      </c>
      <c r="B349" t="str">
        <f ca="1">IF($A349="","",OFFSET(Nafnalisti!$A$3,MATCH('Einst staða'!$A349,Nafnalisti!$W$4:$W$430,0),1))</f>
        <v/>
      </c>
      <c r="C349" s="64" t="str">
        <f ca="1">IF($A349="","",OFFSET(Nafnalisti!$A$3,MATCH('Einst staða'!$A349,Nafnalisti!$W$4:$W$430,0),0))</f>
        <v/>
      </c>
      <c r="D349" s="5" t="str">
        <f ca="1">IF($A349="","",OFFSET(Nafnalisti!$A$3,MATCH('Einst staða'!$A349,Nafnalisti!$W$4:$W$430,0),2))</f>
        <v/>
      </c>
      <c r="E349" s="6" t="str">
        <f ca="1">IF($A349="","",IF(OFFSET(Nafnalisti!$A$3,MATCH('Einst staða'!$A349,Nafnalisti!$W$4:$W$430,0),3)="","",OFFSET(Nafnalisti!$A$3,MATCH('Einst staða'!$A349,Nafnalisti!$W$4:$W$430,0),3)))</f>
        <v/>
      </c>
      <c r="F349" s="6" t="str">
        <f ca="1">IF($A349="","",IF(OFFSET(Nafnalisti!$A$3,MATCH('Einst staða'!$A349,Nafnalisti!$W$4:$W$430,0),4)="","",OFFSET(Nafnalisti!$A$3,MATCH('Einst staða'!$A349,Nafnalisti!$W$4:$W$430,0),4)))</f>
        <v/>
      </c>
      <c r="G349" s="6" t="str">
        <f ca="1">IF($A349="","",IF(OFFSET(Nafnalisti!$A$3,MATCH('Einst staða'!$A349,Nafnalisti!$W$4:$W$430,0),5)="","",OFFSET(Nafnalisti!$A$3,MATCH('Einst staða'!$A349,Nafnalisti!$W$4:$W$430,0),5)))</f>
        <v/>
      </c>
      <c r="H349" s="6" t="str">
        <f ca="1">IF($A349="","",IF(OFFSET(Nafnalisti!$A$3,MATCH('Einst staða'!$A349,Nafnalisti!$W$4:$W$430,0),6)="","",OFFSET(Nafnalisti!$A$3,MATCH('Einst staða'!$A349,Nafnalisti!$W$4:$W$430,0),6)))</f>
        <v/>
      </c>
      <c r="I349" s="6" t="str">
        <f ca="1">IF($A349="","",IF(OFFSET(Nafnalisti!$A$3,MATCH('Einst staða'!$A349,Nafnalisti!$W$4:$W$430,0),7)="","",OFFSET(Nafnalisti!$A$3,MATCH('Einst staða'!$A349,Nafnalisti!$W$4:$W$430,0),7)))</f>
        <v/>
      </c>
      <c r="J349" s="6" t="str">
        <f ca="1">IF($A349="","",IF(OFFSET(Nafnalisti!$A$3,MATCH('Einst staða'!$A349,Nafnalisti!$W$4:$W$430,0),8)="","",OFFSET(Nafnalisti!$A$3,MATCH('Einst staða'!$A349,Nafnalisti!$W$4:$W$430,0),8)))</f>
        <v/>
      </c>
      <c r="K349" s="6" t="str">
        <f ca="1">IF($A349="","",IF(OFFSET(Nafnalisti!$A$3,MATCH('Einst staða'!$A349,Nafnalisti!$W$4:$W$430,0),9)="","",OFFSET(Nafnalisti!$A$3,MATCH('Einst staða'!$A349,Nafnalisti!$W$4:$W$430,0),9)))</f>
        <v/>
      </c>
      <c r="L349" s="6" t="str">
        <f ca="1">IF($A349="","",IF(OFFSET(Nafnalisti!$A$3,MATCH('Einst staða'!$A349,Nafnalisti!$W$4:$W$430,0),10)="","",OFFSET(Nafnalisti!$A$3,MATCH('Einst staða'!$A349,Nafnalisti!$W$4:$W$430,0),10)))</f>
        <v/>
      </c>
    </row>
    <row r="350" spans="1:12" x14ac:dyDescent="0.3">
      <c r="A350" s="4" t="str">
        <f>IF(COUNT($A$4:A349)+1&gt;Nafnalisti!$Z$4,"",A349+1)</f>
        <v/>
      </c>
      <c r="B350" t="str">
        <f ca="1">IF($A350="","",OFFSET(Nafnalisti!$A$3,MATCH('Einst staða'!$A350,Nafnalisti!$W$4:$W$430,0),1))</f>
        <v/>
      </c>
      <c r="C350" s="64" t="str">
        <f ca="1">IF($A350="","",OFFSET(Nafnalisti!$A$3,MATCH('Einst staða'!$A350,Nafnalisti!$W$4:$W$430,0),0))</f>
        <v/>
      </c>
      <c r="D350" s="5" t="str">
        <f ca="1">IF($A350="","",OFFSET(Nafnalisti!$A$3,MATCH('Einst staða'!$A350,Nafnalisti!$W$4:$W$430,0),2))</f>
        <v/>
      </c>
      <c r="E350" s="6" t="str">
        <f ca="1">IF($A350="","",IF(OFFSET(Nafnalisti!$A$3,MATCH('Einst staða'!$A350,Nafnalisti!$W$4:$W$430,0),3)="","",OFFSET(Nafnalisti!$A$3,MATCH('Einst staða'!$A350,Nafnalisti!$W$4:$W$430,0),3)))</f>
        <v/>
      </c>
      <c r="F350" s="6" t="str">
        <f ca="1">IF($A350="","",IF(OFFSET(Nafnalisti!$A$3,MATCH('Einst staða'!$A350,Nafnalisti!$W$4:$W$430,0),4)="","",OFFSET(Nafnalisti!$A$3,MATCH('Einst staða'!$A350,Nafnalisti!$W$4:$W$430,0),4)))</f>
        <v/>
      </c>
      <c r="G350" s="6" t="str">
        <f ca="1">IF($A350="","",IF(OFFSET(Nafnalisti!$A$3,MATCH('Einst staða'!$A350,Nafnalisti!$W$4:$W$430,0),5)="","",OFFSET(Nafnalisti!$A$3,MATCH('Einst staða'!$A350,Nafnalisti!$W$4:$W$430,0),5)))</f>
        <v/>
      </c>
      <c r="H350" s="6" t="str">
        <f ca="1">IF($A350="","",IF(OFFSET(Nafnalisti!$A$3,MATCH('Einst staða'!$A350,Nafnalisti!$W$4:$W$430,0),6)="","",OFFSET(Nafnalisti!$A$3,MATCH('Einst staða'!$A350,Nafnalisti!$W$4:$W$430,0),6)))</f>
        <v/>
      </c>
      <c r="I350" s="6" t="str">
        <f ca="1">IF($A350="","",IF(OFFSET(Nafnalisti!$A$3,MATCH('Einst staða'!$A350,Nafnalisti!$W$4:$W$430,0),7)="","",OFFSET(Nafnalisti!$A$3,MATCH('Einst staða'!$A350,Nafnalisti!$W$4:$W$430,0),7)))</f>
        <v/>
      </c>
      <c r="J350" s="6" t="str">
        <f ca="1">IF($A350="","",IF(OFFSET(Nafnalisti!$A$3,MATCH('Einst staða'!$A350,Nafnalisti!$W$4:$W$430,0),8)="","",OFFSET(Nafnalisti!$A$3,MATCH('Einst staða'!$A350,Nafnalisti!$W$4:$W$430,0),8)))</f>
        <v/>
      </c>
      <c r="K350" s="6" t="str">
        <f ca="1">IF($A350="","",IF(OFFSET(Nafnalisti!$A$3,MATCH('Einst staða'!$A350,Nafnalisti!$W$4:$W$430,0),9)="","",OFFSET(Nafnalisti!$A$3,MATCH('Einst staða'!$A350,Nafnalisti!$W$4:$W$430,0),9)))</f>
        <v/>
      </c>
      <c r="L350" s="6" t="str">
        <f ca="1">IF($A350="","",IF(OFFSET(Nafnalisti!$A$3,MATCH('Einst staða'!$A350,Nafnalisti!$W$4:$W$430,0),10)="","",OFFSET(Nafnalisti!$A$3,MATCH('Einst staða'!$A350,Nafnalisti!$W$4:$W$430,0),10)))</f>
        <v/>
      </c>
    </row>
    <row r="351" spans="1:12" x14ac:dyDescent="0.3">
      <c r="A351" s="4" t="str">
        <f>IF(COUNT($A$4:A350)+1&gt;Nafnalisti!$Z$4,"",A350+1)</f>
        <v/>
      </c>
      <c r="B351" t="str">
        <f ca="1">IF($A351="","",OFFSET(Nafnalisti!$A$3,MATCH('Einst staða'!$A351,Nafnalisti!$W$4:$W$430,0),1))</f>
        <v/>
      </c>
      <c r="C351" s="64" t="str">
        <f ca="1">IF($A351="","",OFFSET(Nafnalisti!$A$3,MATCH('Einst staða'!$A351,Nafnalisti!$W$4:$W$430,0),0))</f>
        <v/>
      </c>
      <c r="D351" s="5" t="str">
        <f ca="1">IF($A351="","",OFFSET(Nafnalisti!$A$3,MATCH('Einst staða'!$A351,Nafnalisti!$W$4:$W$430,0),2))</f>
        <v/>
      </c>
      <c r="E351" s="6" t="str">
        <f ca="1">IF($A351="","",IF(OFFSET(Nafnalisti!$A$3,MATCH('Einst staða'!$A351,Nafnalisti!$W$4:$W$430,0),3)="","",OFFSET(Nafnalisti!$A$3,MATCH('Einst staða'!$A351,Nafnalisti!$W$4:$W$430,0),3)))</f>
        <v/>
      </c>
      <c r="F351" s="6" t="str">
        <f ca="1">IF($A351="","",IF(OFFSET(Nafnalisti!$A$3,MATCH('Einst staða'!$A351,Nafnalisti!$W$4:$W$430,0),4)="","",OFFSET(Nafnalisti!$A$3,MATCH('Einst staða'!$A351,Nafnalisti!$W$4:$W$430,0),4)))</f>
        <v/>
      </c>
      <c r="G351" s="6" t="str">
        <f ca="1">IF($A351="","",IF(OFFSET(Nafnalisti!$A$3,MATCH('Einst staða'!$A351,Nafnalisti!$W$4:$W$430,0),5)="","",OFFSET(Nafnalisti!$A$3,MATCH('Einst staða'!$A351,Nafnalisti!$W$4:$W$430,0),5)))</f>
        <v/>
      </c>
      <c r="H351" s="6" t="str">
        <f ca="1">IF($A351="","",IF(OFFSET(Nafnalisti!$A$3,MATCH('Einst staða'!$A351,Nafnalisti!$W$4:$W$430,0),6)="","",OFFSET(Nafnalisti!$A$3,MATCH('Einst staða'!$A351,Nafnalisti!$W$4:$W$430,0),6)))</f>
        <v/>
      </c>
      <c r="I351" s="6" t="str">
        <f ca="1">IF($A351="","",IF(OFFSET(Nafnalisti!$A$3,MATCH('Einst staða'!$A351,Nafnalisti!$W$4:$W$430,0),7)="","",OFFSET(Nafnalisti!$A$3,MATCH('Einst staða'!$A351,Nafnalisti!$W$4:$W$430,0),7)))</f>
        <v/>
      </c>
      <c r="J351" s="6" t="str">
        <f ca="1">IF($A351="","",IF(OFFSET(Nafnalisti!$A$3,MATCH('Einst staða'!$A351,Nafnalisti!$W$4:$W$430,0),8)="","",OFFSET(Nafnalisti!$A$3,MATCH('Einst staða'!$A351,Nafnalisti!$W$4:$W$430,0),8)))</f>
        <v/>
      </c>
      <c r="K351" s="6" t="str">
        <f ca="1">IF($A351="","",IF(OFFSET(Nafnalisti!$A$3,MATCH('Einst staða'!$A351,Nafnalisti!$W$4:$W$430,0),9)="","",OFFSET(Nafnalisti!$A$3,MATCH('Einst staða'!$A351,Nafnalisti!$W$4:$W$430,0),9)))</f>
        <v/>
      </c>
      <c r="L351" s="6" t="str">
        <f ca="1">IF($A351="","",IF(OFFSET(Nafnalisti!$A$3,MATCH('Einst staða'!$A351,Nafnalisti!$W$4:$W$430,0),10)="","",OFFSET(Nafnalisti!$A$3,MATCH('Einst staða'!$A351,Nafnalisti!$W$4:$W$430,0),10)))</f>
        <v/>
      </c>
    </row>
    <row r="352" spans="1:12" x14ac:dyDescent="0.3">
      <c r="A352" s="4" t="str">
        <f>IF(COUNT($A$4:A351)+1&gt;Nafnalisti!$Z$4,"",A351+1)</f>
        <v/>
      </c>
      <c r="B352" t="str">
        <f ca="1">IF($A352="","",OFFSET(Nafnalisti!$A$3,MATCH('Einst staða'!$A352,Nafnalisti!$W$4:$W$430,0),1))</f>
        <v/>
      </c>
      <c r="C352" s="64" t="str">
        <f ca="1">IF($A352="","",OFFSET(Nafnalisti!$A$3,MATCH('Einst staða'!$A352,Nafnalisti!$W$4:$W$430,0),0))</f>
        <v/>
      </c>
      <c r="D352" s="5" t="str">
        <f ca="1">IF($A352="","",OFFSET(Nafnalisti!$A$3,MATCH('Einst staða'!$A352,Nafnalisti!$W$4:$W$430,0),2))</f>
        <v/>
      </c>
      <c r="E352" s="6" t="str">
        <f ca="1">IF($A352="","",IF(OFFSET(Nafnalisti!$A$3,MATCH('Einst staða'!$A352,Nafnalisti!$W$4:$W$430,0),3)="","",OFFSET(Nafnalisti!$A$3,MATCH('Einst staða'!$A352,Nafnalisti!$W$4:$W$430,0),3)))</f>
        <v/>
      </c>
      <c r="F352" s="6" t="str">
        <f ca="1">IF($A352="","",IF(OFFSET(Nafnalisti!$A$3,MATCH('Einst staða'!$A352,Nafnalisti!$W$4:$W$430,0),4)="","",OFFSET(Nafnalisti!$A$3,MATCH('Einst staða'!$A352,Nafnalisti!$W$4:$W$430,0),4)))</f>
        <v/>
      </c>
      <c r="G352" s="6" t="str">
        <f ca="1">IF($A352="","",IF(OFFSET(Nafnalisti!$A$3,MATCH('Einst staða'!$A352,Nafnalisti!$W$4:$W$430,0),5)="","",OFFSET(Nafnalisti!$A$3,MATCH('Einst staða'!$A352,Nafnalisti!$W$4:$W$430,0),5)))</f>
        <v/>
      </c>
      <c r="H352" s="6" t="str">
        <f ca="1">IF($A352="","",IF(OFFSET(Nafnalisti!$A$3,MATCH('Einst staða'!$A352,Nafnalisti!$W$4:$W$430,0),6)="","",OFFSET(Nafnalisti!$A$3,MATCH('Einst staða'!$A352,Nafnalisti!$W$4:$W$430,0),6)))</f>
        <v/>
      </c>
      <c r="I352" s="6" t="str">
        <f ca="1">IF($A352="","",IF(OFFSET(Nafnalisti!$A$3,MATCH('Einst staða'!$A352,Nafnalisti!$W$4:$W$430,0),7)="","",OFFSET(Nafnalisti!$A$3,MATCH('Einst staða'!$A352,Nafnalisti!$W$4:$W$430,0),7)))</f>
        <v/>
      </c>
      <c r="J352" s="6" t="str">
        <f ca="1">IF($A352="","",IF(OFFSET(Nafnalisti!$A$3,MATCH('Einst staða'!$A352,Nafnalisti!$W$4:$W$430,0),8)="","",OFFSET(Nafnalisti!$A$3,MATCH('Einst staða'!$A352,Nafnalisti!$W$4:$W$430,0),8)))</f>
        <v/>
      </c>
      <c r="K352" s="6" t="str">
        <f ca="1">IF($A352="","",IF(OFFSET(Nafnalisti!$A$3,MATCH('Einst staða'!$A352,Nafnalisti!$W$4:$W$430,0),9)="","",OFFSET(Nafnalisti!$A$3,MATCH('Einst staða'!$A352,Nafnalisti!$W$4:$W$430,0),9)))</f>
        <v/>
      </c>
      <c r="L352" s="6" t="str">
        <f ca="1">IF($A352="","",IF(OFFSET(Nafnalisti!$A$3,MATCH('Einst staða'!$A352,Nafnalisti!$W$4:$W$430,0),10)="","",OFFSET(Nafnalisti!$A$3,MATCH('Einst staða'!$A352,Nafnalisti!$W$4:$W$430,0),10)))</f>
        <v/>
      </c>
    </row>
    <row r="353" spans="1:12" x14ac:dyDescent="0.3">
      <c r="A353" s="4" t="str">
        <f>IF(COUNT($A$4:A352)+1&gt;Nafnalisti!$Z$4,"",A352+1)</f>
        <v/>
      </c>
      <c r="B353" t="str">
        <f ca="1">IF($A353="","",OFFSET(Nafnalisti!$A$3,MATCH('Einst staða'!$A353,Nafnalisti!$W$4:$W$430,0),1))</f>
        <v/>
      </c>
      <c r="C353" s="64" t="str">
        <f ca="1">IF($A353="","",OFFSET(Nafnalisti!$A$3,MATCH('Einst staða'!$A353,Nafnalisti!$W$4:$W$430,0),0))</f>
        <v/>
      </c>
      <c r="D353" s="5" t="str">
        <f ca="1">IF($A353="","",OFFSET(Nafnalisti!$A$3,MATCH('Einst staða'!$A353,Nafnalisti!$W$4:$W$430,0),2))</f>
        <v/>
      </c>
      <c r="E353" s="6" t="str">
        <f ca="1">IF($A353="","",IF(OFFSET(Nafnalisti!$A$3,MATCH('Einst staða'!$A353,Nafnalisti!$W$4:$W$430,0),3)="","",OFFSET(Nafnalisti!$A$3,MATCH('Einst staða'!$A353,Nafnalisti!$W$4:$W$430,0),3)))</f>
        <v/>
      </c>
      <c r="F353" s="6" t="str">
        <f ca="1">IF($A353="","",IF(OFFSET(Nafnalisti!$A$3,MATCH('Einst staða'!$A353,Nafnalisti!$W$4:$W$430,0),4)="","",OFFSET(Nafnalisti!$A$3,MATCH('Einst staða'!$A353,Nafnalisti!$W$4:$W$430,0),4)))</f>
        <v/>
      </c>
      <c r="G353" s="6" t="str">
        <f ca="1">IF($A353="","",IF(OFFSET(Nafnalisti!$A$3,MATCH('Einst staða'!$A353,Nafnalisti!$W$4:$W$430,0),5)="","",OFFSET(Nafnalisti!$A$3,MATCH('Einst staða'!$A353,Nafnalisti!$W$4:$W$430,0),5)))</f>
        <v/>
      </c>
      <c r="H353" s="6" t="str">
        <f ca="1">IF($A353="","",IF(OFFSET(Nafnalisti!$A$3,MATCH('Einst staða'!$A353,Nafnalisti!$W$4:$W$430,0),6)="","",OFFSET(Nafnalisti!$A$3,MATCH('Einst staða'!$A353,Nafnalisti!$W$4:$W$430,0),6)))</f>
        <v/>
      </c>
      <c r="I353" s="6" t="str">
        <f ca="1">IF($A353="","",IF(OFFSET(Nafnalisti!$A$3,MATCH('Einst staða'!$A353,Nafnalisti!$W$4:$W$430,0),7)="","",OFFSET(Nafnalisti!$A$3,MATCH('Einst staða'!$A353,Nafnalisti!$W$4:$W$430,0),7)))</f>
        <v/>
      </c>
      <c r="J353" s="6" t="str">
        <f ca="1">IF($A353="","",IF(OFFSET(Nafnalisti!$A$3,MATCH('Einst staða'!$A353,Nafnalisti!$W$4:$W$430,0),8)="","",OFFSET(Nafnalisti!$A$3,MATCH('Einst staða'!$A353,Nafnalisti!$W$4:$W$430,0),8)))</f>
        <v/>
      </c>
      <c r="K353" s="6" t="str">
        <f ca="1">IF($A353="","",IF(OFFSET(Nafnalisti!$A$3,MATCH('Einst staða'!$A353,Nafnalisti!$W$4:$W$430,0),9)="","",OFFSET(Nafnalisti!$A$3,MATCH('Einst staða'!$A353,Nafnalisti!$W$4:$W$430,0),9)))</f>
        <v/>
      </c>
      <c r="L353" s="6" t="str">
        <f ca="1">IF($A353="","",IF(OFFSET(Nafnalisti!$A$3,MATCH('Einst staða'!$A353,Nafnalisti!$W$4:$W$430,0),10)="","",OFFSET(Nafnalisti!$A$3,MATCH('Einst staða'!$A353,Nafnalisti!$W$4:$W$430,0),10)))</f>
        <v/>
      </c>
    </row>
    <row r="354" spans="1:12" x14ac:dyDescent="0.3">
      <c r="A354" s="4" t="str">
        <f>IF(COUNT($A$4:A353)+1&gt;Nafnalisti!$Z$4,"",A353+1)</f>
        <v/>
      </c>
      <c r="B354" t="str">
        <f ca="1">IF($A354="","",OFFSET(Nafnalisti!$A$3,MATCH('Einst staða'!$A354,Nafnalisti!$W$4:$W$430,0),1))</f>
        <v/>
      </c>
      <c r="C354" s="64" t="str">
        <f ca="1">IF($A354="","",OFFSET(Nafnalisti!$A$3,MATCH('Einst staða'!$A354,Nafnalisti!$W$4:$W$430,0),0))</f>
        <v/>
      </c>
      <c r="D354" s="5" t="str">
        <f ca="1">IF($A354="","",OFFSET(Nafnalisti!$A$3,MATCH('Einst staða'!$A354,Nafnalisti!$W$4:$W$430,0),2))</f>
        <v/>
      </c>
      <c r="E354" s="6" t="str">
        <f ca="1">IF($A354="","",IF(OFFSET(Nafnalisti!$A$3,MATCH('Einst staða'!$A354,Nafnalisti!$W$4:$W$430,0),3)="","",OFFSET(Nafnalisti!$A$3,MATCH('Einst staða'!$A354,Nafnalisti!$W$4:$W$430,0),3)))</f>
        <v/>
      </c>
      <c r="F354" s="6" t="str">
        <f ca="1">IF($A354="","",IF(OFFSET(Nafnalisti!$A$3,MATCH('Einst staða'!$A354,Nafnalisti!$W$4:$W$430,0),4)="","",OFFSET(Nafnalisti!$A$3,MATCH('Einst staða'!$A354,Nafnalisti!$W$4:$W$430,0),4)))</f>
        <v/>
      </c>
      <c r="G354" s="6" t="str">
        <f ca="1">IF($A354="","",IF(OFFSET(Nafnalisti!$A$3,MATCH('Einst staða'!$A354,Nafnalisti!$W$4:$W$430,0),5)="","",OFFSET(Nafnalisti!$A$3,MATCH('Einst staða'!$A354,Nafnalisti!$W$4:$W$430,0),5)))</f>
        <v/>
      </c>
      <c r="H354" s="6" t="str">
        <f ca="1">IF($A354="","",IF(OFFSET(Nafnalisti!$A$3,MATCH('Einst staða'!$A354,Nafnalisti!$W$4:$W$430,0),6)="","",OFFSET(Nafnalisti!$A$3,MATCH('Einst staða'!$A354,Nafnalisti!$W$4:$W$430,0),6)))</f>
        <v/>
      </c>
      <c r="I354" s="6" t="str">
        <f ca="1">IF($A354="","",IF(OFFSET(Nafnalisti!$A$3,MATCH('Einst staða'!$A354,Nafnalisti!$W$4:$W$430,0),7)="","",OFFSET(Nafnalisti!$A$3,MATCH('Einst staða'!$A354,Nafnalisti!$W$4:$W$430,0),7)))</f>
        <v/>
      </c>
      <c r="J354" s="6" t="str">
        <f ca="1">IF($A354="","",IF(OFFSET(Nafnalisti!$A$3,MATCH('Einst staða'!$A354,Nafnalisti!$W$4:$W$430,0),8)="","",OFFSET(Nafnalisti!$A$3,MATCH('Einst staða'!$A354,Nafnalisti!$W$4:$W$430,0),8)))</f>
        <v/>
      </c>
      <c r="K354" s="6" t="str">
        <f ca="1">IF($A354="","",IF(OFFSET(Nafnalisti!$A$3,MATCH('Einst staða'!$A354,Nafnalisti!$W$4:$W$430,0),9)="","",OFFSET(Nafnalisti!$A$3,MATCH('Einst staða'!$A354,Nafnalisti!$W$4:$W$430,0),9)))</f>
        <v/>
      </c>
      <c r="L354" s="6" t="str">
        <f ca="1">IF($A354="","",IF(OFFSET(Nafnalisti!$A$3,MATCH('Einst staða'!$A354,Nafnalisti!$W$4:$W$430,0),10)="","",OFFSET(Nafnalisti!$A$3,MATCH('Einst staða'!$A354,Nafnalisti!$W$4:$W$430,0),10)))</f>
        <v/>
      </c>
    </row>
    <row r="355" spans="1:12" x14ac:dyDescent="0.3">
      <c r="A355" s="4" t="str">
        <f>IF(COUNT($A$4:A354)+1&gt;Nafnalisti!$Z$4,"",A354+1)</f>
        <v/>
      </c>
      <c r="B355" t="str">
        <f ca="1">IF($A355="","",OFFSET(Nafnalisti!$A$3,MATCH('Einst staða'!$A355,Nafnalisti!$W$4:$W$430,0),1))</f>
        <v/>
      </c>
      <c r="C355" s="64" t="str">
        <f ca="1">IF($A355="","",OFFSET(Nafnalisti!$A$3,MATCH('Einst staða'!$A355,Nafnalisti!$W$4:$W$430,0),0))</f>
        <v/>
      </c>
      <c r="D355" s="5" t="str">
        <f ca="1">IF($A355="","",OFFSET(Nafnalisti!$A$3,MATCH('Einst staða'!$A355,Nafnalisti!$W$4:$W$430,0),2))</f>
        <v/>
      </c>
      <c r="E355" s="6" t="str">
        <f ca="1">IF($A355="","",IF(OFFSET(Nafnalisti!$A$3,MATCH('Einst staða'!$A355,Nafnalisti!$W$4:$W$430,0),3)="","",OFFSET(Nafnalisti!$A$3,MATCH('Einst staða'!$A355,Nafnalisti!$W$4:$W$430,0),3)))</f>
        <v/>
      </c>
      <c r="F355" s="6" t="str">
        <f ca="1">IF($A355="","",IF(OFFSET(Nafnalisti!$A$3,MATCH('Einst staða'!$A355,Nafnalisti!$W$4:$W$430,0),4)="","",OFFSET(Nafnalisti!$A$3,MATCH('Einst staða'!$A355,Nafnalisti!$W$4:$W$430,0),4)))</f>
        <v/>
      </c>
      <c r="G355" s="6" t="str">
        <f ca="1">IF($A355="","",IF(OFFSET(Nafnalisti!$A$3,MATCH('Einst staða'!$A355,Nafnalisti!$W$4:$W$430,0),5)="","",OFFSET(Nafnalisti!$A$3,MATCH('Einst staða'!$A355,Nafnalisti!$W$4:$W$430,0),5)))</f>
        <v/>
      </c>
      <c r="H355" s="6" t="str">
        <f ca="1">IF($A355="","",IF(OFFSET(Nafnalisti!$A$3,MATCH('Einst staða'!$A355,Nafnalisti!$W$4:$W$430,0),6)="","",OFFSET(Nafnalisti!$A$3,MATCH('Einst staða'!$A355,Nafnalisti!$W$4:$W$430,0),6)))</f>
        <v/>
      </c>
      <c r="I355" s="6" t="str">
        <f ca="1">IF($A355="","",IF(OFFSET(Nafnalisti!$A$3,MATCH('Einst staða'!$A355,Nafnalisti!$W$4:$W$430,0),7)="","",OFFSET(Nafnalisti!$A$3,MATCH('Einst staða'!$A355,Nafnalisti!$W$4:$W$430,0),7)))</f>
        <v/>
      </c>
      <c r="J355" s="6" t="str">
        <f ca="1">IF($A355="","",IF(OFFSET(Nafnalisti!$A$3,MATCH('Einst staða'!$A355,Nafnalisti!$W$4:$W$430,0),8)="","",OFFSET(Nafnalisti!$A$3,MATCH('Einst staða'!$A355,Nafnalisti!$W$4:$W$430,0),8)))</f>
        <v/>
      </c>
      <c r="K355" s="6" t="str">
        <f ca="1">IF($A355="","",IF(OFFSET(Nafnalisti!$A$3,MATCH('Einst staða'!$A355,Nafnalisti!$W$4:$W$430,0),9)="","",OFFSET(Nafnalisti!$A$3,MATCH('Einst staða'!$A355,Nafnalisti!$W$4:$W$430,0),9)))</f>
        <v/>
      </c>
      <c r="L355" s="6" t="str">
        <f ca="1">IF($A355="","",IF(OFFSET(Nafnalisti!$A$3,MATCH('Einst staða'!$A355,Nafnalisti!$W$4:$W$430,0),10)="","",OFFSET(Nafnalisti!$A$3,MATCH('Einst staða'!$A355,Nafnalisti!$W$4:$W$430,0),10)))</f>
        <v/>
      </c>
    </row>
    <row r="356" spans="1:12" x14ac:dyDescent="0.3">
      <c r="A356" s="4" t="str">
        <f>IF(COUNT($A$4:A355)+1&gt;Nafnalisti!$Z$4,"",A355+1)</f>
        <v/>
      </c>
      <c r="B356" t="str">
        <f ca="1">IF($A356="","",OFFSET(Nafnalisti!$A$3,MATCH('Einst staða'!$A356,Nafnalisti!$W$4:$W$430,0),1))</f>
        <v/>
      </c>
      <c r="C356" s="64" t="str">
        <f ca="1">IF($A356="","",OFFSET(Nafnalisti!$A$3,MATCH('Einst staða'!$A356,Nafnalisti!$W$4:$W$430,0),0))</f>
        <v/>
      </c>
      <c r="D356" s="5" t="str">
        <f ca="1">IF($A356="","",OFFSET(Nafnalisti!$A$3,MATCH('Einst staða'!$A356,Nafnalisti!$W$4:$W$430,0),2))</f>
        <v/>
      </c>
      <c r="E356" s="6" t="str">
        <f ca="1">IF($A356="","",IF(OFFSET(Nafnalisti!$A$3,MATCH('Einst staða'!$A356,Nafnalisti!$W$4:$W$430,0),3)="","",OFFSET(Nafnalisti!$A$3,MATCH('Einst staða'!$A356,Nafnalisti!$W$4:$W$430,0),3)))</f>
        <v/>
      </c>
      <c r="F356" s="6" t="str">
        <f ca="1">IF($A356="","",IF(OFFSET(Nafnalisti!$A$3,MATCH('Einst staða'!$A356,Nafnalisti!$W$4:$W$430,0),4)="","",OFFSET(Nafnalisti!$A$3,MATCH('Einst staða'!$A356,Nafnalisti!$W$4:$W$430,0),4)))</f>
        <v/>
      </c>
      <c r="G356" s="6" t="str">
        <f ca="1">IF($A356="","",IF(OFFSET(Nafnalisti!$A$3,MATCH('Einst staða'!$A356,Nafnalisti!$W$4:$W$430,0),5)="","",OFFSET(Nafnalisti!$A$3,MATCH('Einst staða'!$A356,Nafnalisti!$W$4:$W$430,0),5)))</f>
        <v/>
      </c>
      <c r="H356" s="6" t="str">
        <f ca="1">IF($A356="","",IF(OFFSET(Nafnalisti!$A$3,MATCH('Einst staða'!$A356,Nafnalisti!$W$4:$W$430,0),6)="","",OFFSET(Nafnalisti!$A$3,MATCH('Einst staða'!$A356,Nafnalisti!$W$4:$W$430,0),6)))</f>
        <v/>
      </c>
      <c r="I356" s="6" t="str">
        <f ca="1">IF($A356="","",IF(OFFSET(Nafnalisti!$A$3,MATCH('Einst staða'!$A356,Nafnalisti!$W$4:$W$430,0),7)="","",OFFSET(Nafnalisti!$A$3,MATCH('Einst staða'!$A356,Nafnalisti!$W$4:$W$430,0),7)))</f>
        <v/>
      </c>
      <c r="J356" s="6" t="str">
        <f ca="1">IF($A356="","",IF(OFFSET(Nafnalisti!$A$3,MATCH('Einst staða'!$A356,Nafnalisti!$W$4:$W$430,0),8)="","",OFFSET(Nafnalisti!$A$3,MATCH('Einst staða'!$A356,Nafnalisti!$W$4:$W$430,0),8)))</f>
        <v/>
      </c>
      <c r="K356" s="6" t="str">
        <f ca="1">IF($A356="","",IF(OFFSET(Nafnalisti!$A$3,MATCH('Einst staða'!$A356,Nafnalisti!$W$4:$W$430,0),9)="","",OFFSET(Nafnalisti!$A$3,MATCH('Einst staða'!$A356,Nafnalisti!$W$4:$W$430,0),9)))</f>
        <v/>
      </c>
      <c r="L356" s="6" t="str">
        <f ca="1">IF($A356="","",IF(OFFSET(Nafnalisti!$A$3,MATCH('Einst staða'!$A356,Nafnalisti!$W$4:$W$430,0),10)="","",OFFSET(Nafnalisti!$A$3,MATCH('Einst staða'!$A356,Nafnalisti!$W$4:$W$430,0),10)))</f>
        <v/>
      </c>
    </row>
    <row r="357" spans="1:12" x14ac:dyDescent="0.3">
      <c r="A357" s="4" t="str">
        <f>IF(COUNT($A$4:A356)+1&gt;Nafnalisti!$Z$4,"",A356+1)</f>
        <v/>
      </c>
      <c r="B357" t="str">
        <f ca="1">IF($A357="","",OFFSET(Nafnalisti!$A$3,MATCH('Einst staða'!$A357,Nafnalisti!$W$4:$W$430,0),1))</f>
        <v/>
      </c>
      <c r="C357" s="64" t="str">
        <f ca="1">IF($A357="","",OFFSET(Nafnalisti!$A$3,MATCH('Einst staða'!$A357,Nafnalisti!$W$4:$W$430,0),0))</f>
        <v/>
      </c>
      <c r="D357" s="5" t="str">
        <f ca="1">IF($A357="","",OFFSET(Nafnalisti!$A$3,MATCH('Einst staða'!$A357,Nafnalisti!$W$4:$W$430,0),2))</f>
        <v/>
      </c>
      <c r="E357" s="6" t="str">
        <f ca="1">IF($A357="","",IF(OFFSET(Nafnalisti!$A$3,MATCH('Einst staða'!$A357,Nafnalisti!$W$4:$W$430,0),3)="","",OFFSET(Nafnalisti!$A$3,MATCH('Einst staða'!$A357,Nafnalisti!$W$4:$W$430,0),3)))</f>
        <v/>
      </c>
      <c r="F357" s="6" t="str">
        <f ca="1">IF($A357="","",IF(OFFSET(Nafnalisti!$A$3,MATCH('Einst staða'!$A357,Nafnalisti!$W$4:$W$430,0),4)="","",OFFSET(Nafnalisti!$A$3,MATCH('Einst staða'!$A357,Nafnalisti!$W$4:$W$430,0),4)))</f>
        <v/>
      </c>
      <c r="G357" s="6" t="str">
        <f ca="1">IF($A357="","",IF(OFFSET(Nafnalisti!$A$3,MATCH('Einst staða'!$A357,Nafnalisti!$W$4:$W$430,0),5)="","",OFFSET(Nafnalisti!$A$3,MATCH('Einst staða'!$A357,Nafnalisti!$W$4:$W$430,0),5)))</f>
        <v/>
      </c>
      <c r="H357" s="6" t="str">
        <f ca="1">IF($A357="","",IF(OFFSET(Nafnalisti!$A$3,MATCH('Einst staða'!$A357,Nafnalisti!$W$4:$W$430,0),6)="","",OFFSET(Nafnalisti!$A$3,MATCH('Einst staða'!$A357,Nafnalisti!$W$4:$W$430,0),6)))</f>
        <v/>
      </c>
      <c r="I357" s="6" t="str">
        <f ca="1">IF($A357="","",IF(OFFSET(Nafnalisti!$A$3,MATCH('Einst staða'!$A357,Nafnalisti!$W$4:$W$430,0),7)="","",OFFSET(Nafnalisti!$A$3,MATCH('Einst staða'!$A357,Nafnalisti!$W$4:$W$430,0),7)))</f>
        <v/>
      </c>
      <c r="J357" s="6" t="str">
        <f ca="1">IF($A357="","",IF(OFFSET(Nafnalisti!$A$3,MATCH('Einst staða'!$A357,Nafnalisti!$W$4:$W$430,0),8)="","",OFFSET(Nafnalisti!$A$3,MATCH('Einst staða'!$A357,Nafnalisti!$W$4:$W$430,0),8)))</f>
        <v/>
      </c>
      <c r="K357" s="6" t="str">
        <f ca="1">IF($A357="","",IF(OFFSET(Nafnalisti!$A$3,MATCH('Einst staða'!$A357,Nafnalisti!$W$4:$W$430,0),9)="","",OFFSET(Nafnalisti!$A$3,MATCH('Einst staða'!$A357,Nafnalisti!$W$4:$W$430,0),9)))</f>
        <v/>
      </c>
      <c r="L357" s="6" t="str">
        <f ca="1">IF($A357="","",IF(OFFSET(Nafnalisti!$A$3,MATCH('Einst staða'!$A357,Nafnalisti!$W$4:$W$430,0),10)="","",OFFSET(Nafnalisti!$A$3,MATCH('Einst staða'!$A357,Nafnalisti!$W$4:$W$430,0),10)))</f>
        <v/>
      </c>
    </row>
    <row r="358" spans="1:12" x14ac:dyDescent="0.3">
      <c r="A358" s="4" t="str">
        <f>IF(COUNT($A$4:A357)+1&gt;Nafnalisti!$Z$4,"",A357+1)</f>
        <v/>
      </c>
      <c r="B358" t="str">
        <f ca="1">IF($A358="","",OFFSET(Nafnalisti!$A$3,MATCH('Einst staða'!$A358,Nafnalisti!$W$4:$W$430,0),1))</f>
        <v/>
      </c>
      <c r="C358" s="64" t="str">
        <f ca="1">IF($A358="","",OFFSET(Nafnalisti!$A$3,MATCH('Einst staða'!$A358,Nafnalisti!$W$4:$W$430,0),0))</f>
        <v/>
      </c>
      <c r="D358" s="5" t="str">
        <f ca="1">IF($A358="","",OFFSET(Nafnalisti!$A$3,MATCH('Einst staða'!$A358,Nafnalisti!$W$4:$W$430,0),2))</f>
        <v/>
      </c>
      <c r="E358" s="6" t="str">
        <f ca="1">IF($A358="","",IF(OFFSET(Nafnalisti!$A$3,MATCH('Einst staða'!$A358,Nafnalisti!$W$4:$W$430,0),3)="","",OFFSET(Nafnalisti!$A$3,MATCH('Einst staða'!$A358,Nafnalisti!$W$4:$W$430,0),3)))</f>
        <v/>
      </c>
      <c r="F358" s="6" t="str">
        <f ca="1">IF($A358="","",IF(OFFSET(Nafnalisti!$A$3,MATCH('Einst staða'!$A358,Nafnalisti!$W$4:$W$430,0),4)="","",OFFSET(Nafnalisti!$A$3,MATCH('Einst staða'!$A358,Nafnalisti!$W$4:$W$430,0),4)))</f>
        <v/>
      </c>
      <c r="G358" s="6" t="str">
        <f ca="1">IF($A358="","",IF(OFFSET(Nafnalisti!$A$3,MATCH('Einst staða'!$A358,Nafnalisti!$W$4:$W$430,0),5)="","",OFFSET(Nafnalisti!$A$3,MATCH('Einst staða'!$A358,Nafnalisti!$W$4:$W$430,0),5)))</f>
        <v/>
      </c>
      <c r="H358" s="6" t="str">
        <f ca="1">IF($A358="","",IF(OFFSET(Nafnalisti!$A$3,MATCH('Einst staða'!$A358,Nafnalisti!$W$4:$W$430,0),6)="","",OFFSET(Nafnalisti!$A$3,MATCH('Einst staða'!$A358,Nafnalisti!$W$4:$W$430,0),6)))</f>
        <v/>
      </c>
      <c r="I358" s="6" t="str">
        <f ca="1">IF($A358="","",IF(OFFSET(Nafnalisti!$A$3,MATCH('Einst staða'!$A358,Nafnalisti!$W$4:$W$430,0),7)="","",OFFSET(Nafnalisti!$A$3,MATCH('Einst staða'!$A358,Nafnalisti!$W$4:$W$430,0),7)))</f>
        <v/>
      </c>
      <c r="J358" s="6" t="str">
        <f ca="1">IF($A358="","",IF(OFFSET(Nafnalisti!$A$3,MATCH('Einst staða'!$A358,Nafnalisti!$W$4:$W$430,0),8)="","",OFFSET(Nafnalisti!$A$3,MATCH('Einst staða'!$A358,Nafnalisti!$W$4:$W$430,0),8)))</f>
        <v/>
      </c>
      <c r="K358" s="6" t="str">
        <f ca="1">IF($A358="","",IF(OFFSET(Nafnalisti!$A$3,MATCH('Einst staða'!$A358,Nafnalisti!$W$4:$W$430,0),9)="","",OFFSET(Nafnalisti!$A$3,MATCH('Einst staða'!$A358,Nafnalisti!$W$4:$W$430,0),9)))</f>
        <v/>
      </c>
      <c r="L358" s="6" t="str">
        <f ca="1">IF($A358="","",IF(OFFSET(Nafnalisti!$A$3,MATCH('Einst staða'!$A358,Nafnalisti!$W$4:$W$430,0),10)="","",OFFSET(Nafnalisti!$A$3,MATCH('Einst staða'!$A358,Nafnalisti!$W$4:$W$430,0),10)))</f>
        <v/>
      </c>
    </row>
    <row r="359" spans="1:12" x14ac:dyDescent="0.3">
      <c r="A359" s="4" t="str">
        <f>IF(COUNT($A$4:A358)+1&gt;Nafnalisti!$Z$4,"",A358+1)</f>
        <v/>
      </c>
      <c r="B359" t="str">
        <f ca="1">IF($A359="","",OFFSET(Nafnalisti!$A$3,MATCH('Einst staða'!$A359,Nafnalisti!$W$4:$W$430,0),1))</f>
        <v/>
      </c>
      <c r="C359" s="64" t="str">
        <f ca="1">IF($A359="","",OFFSET(Nafnalisti!$A$3,MATCH('Einst staða'!$A359,Nafnalisti!$W$4:$W$430,0),0))</f>
        <v/>
      </c>
      <c r="D359" s="5" t="str">
        <f ca="1">IF($A359="","",OFFSET(Nafnalisti!$A$3,MATCH('Einst staða'!$A359,Nafnalisti!$W$4:$W$430,0),2))</f>
        <v/>
      </c>
      <c r="E359" s="6" t="str">
        <f ca="1">IF($A359="","",IF(OFFSET(Nafnalisti!$A$3,MATCH('Einst staða'!$A359,Nafnalisti!$W$4:$W$430,0),3)="","",OFFSET(Nafnalisti!$A$3,MATCH('Einst staða'!$A359,Nafnalisti!$W$4:$W$430,0),3)))</f>
        <v/>
      </c>
      <c r="F359" s="6" t="str">
        <f ca="1">IF($A359="","",IF(OFFSET(Nafnalisti!$A$3,MATCH('Einst staða'!$A359,Nafnalisti!$W$4:$W$430,0),4)="","",OFFSET(Nafnalisti!$A$3,MATCH('Einst staða'!$A359,Nafnalisti!$W$4:$W$430,0),4)))</f>
        <v/>
      </c>
      <c r="G359" s="6" t="str">
        <f ca="1">IF($A359="","",IF(OFFSET(Nafnalisti!$A$3,MATCH('Einst staða'!$A359,Nafnalisti!$W$4:$W$430,0),5)="","",OFFSET(Nafnalisti!$A$3,MATCH('Einst staða'!$A359,Nafnalisti!$W$4:$W$430,0),5)))</f>
        <v/>
      </c>
      <c r="H359" s="6" t="str">
        <f ca="1">IF($A359="","",IF(OFFSET(Nafnalisti!$A$3,MATCH('Einst staða'!$A359,Nafnalisti!$W$4:$W$430,0),6)="","",OFFSET(Nafnalisti!$A$3,MATCH('Einst staða'!$A359,Nafnalisti!$W$4:$W$430,0),6)))</f>
        <v/>
      </c>
      <c r="I359" s="6" t="str">
        <f ca="1">IF($A359="","",IF(OFFSET(Nafnalisti!$A$3,MATCH('Einst staða'!$A359,Nafnalisti!$W$4:$W$430,0),7)="","",OFFSET(Nafnalisti!$A$3,MATCH('Einst staða'!$A359,Nafnalisti!$W$4:$W$430,0),7)))</f>
        <v/>
      </c>
      <c r="J359" s="6" t="str">
        <f ca="1">IF($A359="","",IF(OFFSET(Nafnalisti!$A$3,MATCH('Einst staða'!$A359,Nafnalisti!$W$4:$W$430,0),8)="","",OFFSET(Nafnalisti!$A$3,MATCH('Einst staða'!$A359,Nafnalisti!$W$4:$W$430,0),8)))</f>
        <v/>
      </c>
      <c r="K359" s="6" t="str">
        <f ca="1">IF($A359="","",IF(OFFSET(Nafnalisti!$A$3,MATCH('Einst staða'!$A359,Nafnalisti!$W$4:$W$430,0),9)="","",OFFSET(Nafnalisti!$A$3,MATCH('Einst staða'!$A359,Nafnalisti!$W$4:$W$430,0),9)))</f>
        <v/>
      </c>
      <c r="L359" s="6" t="str">
        <f ca="1">IF($A359="","",IF(OFFSET(Nafnalisti!$A$3,MATCH('Einst staða'!$A359,Nafnalisti!$W$4:$W$430,0),10)="","",OFFSET(Nafnalisti!$A$3,MATCH('Einst staða'!$A359,Nafnalisti!$W$4:$W$430,0),10)))</f>
        <v/>
      </c>
    </row>
    <row r="360" spans="1:12" x14ac:dyDescent="0.3">
      <c r="A360" s="4" t="str">
        <f>IF(COUNT($A$4:A359)+1&gt;Nafnalisti!$Z$4,"",A359+1)</f>
        <v/>
      </c>
      <c r="B360" t="str">
        <f ca="1">IF($A360="","",OFFSET(Nafnalisti!$A$3,MATCH('Einst staða'!$A360,Nafnalisti!$W$4:$W$430,0),1))</f>
        <v/>
      </c>
      <c r="C360" s="64" t="str">
        <f ca="1">IF($A360="","",OFFSET(Nafnalisti!$A$3,MATCH('Einst staða'!$A360,Nafnalisti!$W$4:$W$430,0),0))</f>
        <v/>
      </c>
      <c r="D360" s="5" t="str">
        <f ca="1">IF($A360="","",OFFSET(Nafnalisti!$A$3,MATCH('Einst staða'!$A360,Nafnalisti!$W$4:$W$430,0),2))</f>
        <v/>
      </c>
      <c r="E360" s="6" t="str">
        <f ca="1">IF($A360="","",IF(OFFSET(Nafnalisti!$A$3,MATCH('Einst staða'!$A360,Nafnalisti!$W$4:$W$430,0),3)="","",OFFSET(Nafnalisti!$A$3,MATCH('Einst staða'!$A360,Nafnalisti!$W$4:$W$430,0),3)))</f>
        <v/>
      </c>
      <c r="F360" s="6" t="str">
        <f ca="1">IF($A360="","",IF(OFFSET(Nafnalisti!$A$3,MATCH('Einst staða'!$A360,Nafnalisti!$W$4:$W$430,0),4)="","",OFFSET(Nafnalisti!$A$3,MATCH('Einst staða'!$A360,Nafnalisti!$W$4:$W$430,0),4)))</f>
        <v/>
      </c>
      <c r="G360" s="6" t="str">
        <f ca="1">IF($A360="","",IF(OFFSET(Nafnalisti!$A$3,MATCH('Einst staða'!$A360,Nafnalisti!$W$4:$W$430,0),5)="","",OFFSET(Nafnalisti!$A$3,MATCH('Einst staða'!$A360,Nafnalisti!$W$4:$W$430,0),5)))</f>
        <v/>
      </c>
      <c r="H360" s="6" t="str">
        <f ca="1">IF($A360="","",IF(OFFSET(Nafnalisti!$A$3,MATCH('Einst staða'!$A360,Nafnalisti!$W$4:$W$430,0),6)="","",OFFSET(Nafnalisti!$A$3,MATCH('Einst staða'!$A360,Nafnalisti!$W$4:$W$430,0),6)))</f>
        <v/>
      </c>
      <c r="I360" s="6" t="str">
        <f ca="1">IF($A360="","",IF(OFFSET(Nafnalisti!$A$3,MATCH('Einst staða'!$A360,Nafnalisti!$W$4:$W$430,0),7)="","",OFFSET(Nafnalisti!$A$3,MATCH('Einst staða'!$A360,Nafnalisti!$W$4:$W$430,0),7)))</f>
        <v/>
      </c>
      <c r="J360" s="6" t="str">
        <f ca="1">IF($A360="","",IF(OFFSET(Nafnalisti!$A$3,MATCH('Einst staða'!$A360,Nafnalisti!$W$4:$W$430,0),8)="","",OFFSET(Nafnalisti!$A$3,MATCH('Einst staða'!$A360,Nafnalisti!$W$4:$W$430,0),8)))</f>
        <v/>
      </c>
      <c r="K360" s="6" t="str">
        <f ca="1">IF($A360="","",IF(OFFSET(Nafnalisti!$A$3,MATCH('Einst staða'!$A360,Nafnalisti!$W$4:$W$430,0),9)="","",OFFSET(Nafnalisti!$A$3,MATCH('Einst staða'!$A360,Nafnalisti!$W$4:$W$430,0),9)))</f>
        <v/>
      </c>
      <c r="L360" s="6" t="str">
        <f ca="1">IF($A360="","",IF(OFFSET(Nafnalisti!$A$3,MATCH('Einst staða'!$A360,Nafnalisti!$W$4:$W$430,0),10)="","",OFFSET(Nafnalisti!$A$3,MATCH('Einst staða'!$A360,Nafnalisti!$W$4:$W$430,0),10)))</f>
        <v/>
      </c>
    </row>
    <row r="361" spans="1:12" x14ac:dyDescent="0.3">
      <c r="A361" s="4" t="str">
        <f>IF(COUNT($A$4:A360)+1&gt;Nafnalisti!$Z$4,"",A360+1)</f>
        <v/>
      </c>
      <c r="B361" t="str">
        <f ca="1">IF($A361="","",OFFSET(Nafnalisti!$A$3,MATCH('Einst staða'!$A361,Nafnalisti!$W$4:$W$430,0),1))</f>
        <v/>
      </c>
      <c r="C361" s="64" t="str">
        <f ca="1">IF($A361="","",OFFSET(Nafnalisti!$A$3,MATCH('Einst staða'!$A361,Nafnalisti!$W$4:$W$430,0),0))</f>
        <v/>
      </c>
      <c r="D361" s="5" t="str">
        <f ca="1">IF($A361="","",OFFSET(Nafnalisti!$A$3,MATCH('Einst staða'!$A361,Nafnalisti!$W$4:$W$430,0),2))</f>
        <v/>
      </c>
      <c r="E361" s="6" t="str">
        <f ca="1">IF($A361="","",IF(OFFSET(Nafnalisti!$A$3,MATCH('Einst staða'!$A361,Nafnalisti!$W$4:$W$430,0),3)="","",OFFSET(Nafnalisti!$A$3,MATCH('Einst staða'!$A361,Nafnalisti!$W$4:$W$430,0),3)))</f>
        <v/>
      </c>
      <c r="F361" s="6" t="str">
        <f ca="1">IF($A361="","",IF(OFFSET(Nafnalisti!$A$3,MATCH('Einst staða'!$A361,Nafnalisti!$W$4:$W$430,0),4)="","",OFFSET(Nafnalisti!$A$3,MATCH('Einst staða'!$A361,Nafnalisti!$W$4:$W$430,0),4)))</f>
        <v/>
      </c>
      <c r="G361" s="6" t="str">
        <f ca="1">IF($A361="","",IF(OFFSET(Nafnalisti!$A$3,MATCH('Einst staða'!$A361,Nafnalisti!$W$4:$W$430,0),5)="","",OFFSET(Nafnalisti!$A$3,MATCH('Einst staða'!$A361,Nafnalisti!$W$4:$W$430,0),5)))</f>
        <v/>
      </c>
      <c r="H361" s="6" t="str">
        <f ca="1">IF($A361="","",IF(OFFSET(Nafnalisti!$A$3,MATCH('Einst staða'!$A361,Nafnalisti!$W$4:$W$430,0),6)="","",OFFSET(Nafnalisti!$A$3,MATCH('Einst staða'!$A361,Nafnalisti!$W$4:$W$430,0),6)))</f>
        <v/>
      </c>
      <c r="I361" s="6" t="str">
        <f ca="1">IF($A361="","",IF(OFFSET(Nafnalisti!$A$3,MATCH('Einst staða'!$A361,Nafnalisti!$W$4:$W$430,0),7)="","",OFFSET(Nafnalisti!$A$3,MATCH('Einst staða'!$A361,Nafnalisti!$W$4:$W$430,0),7)))</f>
        <v/>
      </c>
      <c r="J361" s="6" t="str">
        <f ca="1">IF($A361="","",IF(OFFSET(Nafnalisti!$A$3,MATCH('Einst staða'!$A361,Nafnalisti!$W$4:$W$430,0),8)="","",OFFSET(Nafnalisti!$A$3,MATCH('Einst staða'!$A361,Nafnalisti!$W$4:$W$430,0),8)))</f>
        <v/>
      </c>
      <c r="K361" s="6" t="str">
        <f ca="1">IF($A361="","",IF(OFFSET(Nafnalisti!$A$3,MATCH('Einst staða'!$A361,Nafnalisti!$W$4:$W$430,0),9)="","",OFFSET(Nafnalisti!$A$3,MATCH('Einst staða'!$A361,Nafnalisti!$W$4:$W$430,0),9)))</f>
        <v/>
      </c>
      <c r="L361" s="6" t="str">
        <f ca="1">IF($A361="","",IF(OFFSET(Nafnalisti!$A$3,MATCH('Einst staða'!$A361,Nafnalisti!$W$4:$W$430,0),10)="","",OFFSET(Nafnalisti!$A$3,MATCH('Einst staða'!$A361,Nafnalisti!$W$4:$W$430,0),10)))</f>
        <v/>
      </c>
    </row>
    <row r="362" spans="1:12" x14ac:dyDescent="0.3">
      <c r="A362" s="4" t="str">
        <f>IF(COUNT($A$4:A361)+1&gt;Nafnalisti!$Z$4,"",A361+1)</f>
        <v/>
      </c>
      <c r="B362" t="str">
        <f ca="1">IF($A362="","",OFFSET(Nafnalisti!$A$3,MATCH('Einst staða'!$A362,Nafnalisti!$W$4:$W$430,0),1))</f>
        <v/>
      </c>
      <c r="C362" s="64" t="str">
        <f ca="1">IF($A362="","",OFFSET(Nafnalisti!$A$3,MATCH('Einst staða'!$A362,Nafnalisti!$W$4:$W$430,0),0))</f>
        <v/>
      </c>
      <c r="D362" s="5" t="str">
        <f ca="1">IF($A362="","",OFFSET(Nafnalisti!$A$3,MATCH('Einst staða'!$A362,Nafnalisti!$W$4:$W$430,0),2))</f>
        <v/>
      </c>
      <c r="E362" s="6" t="str">
        <f ca="1">IF($A362="","",IF(OFFSET(Nafnalisti!$A$3,MATCH('Einst staða'!$A362,Nafnalisti!$W$4:$W$430,0),3)="","",OFFSET(Nafnalisti!$A$3,MATCH('Einst staða'!$A362,Nafnalisti!$W$4:$W$430,0),3)))</f>
        <v/>
      </c>
      <c r="F362" s="6" t="str">
        <f ca="1">IF($A362="","",IF(OFFSET(Nafnalisti!$A$3,MATCH('Einst staða'!$A362,Nafnalisti!$W$4:$W$430,0),4)="","",OFFSET(Nafnalisti!$A$3,MATCH('Einst staða'!$A362,Nafnalisti!$W$4:$W$430,0),4)))</f>
        <v/>
      </c>
      <c r="G362" s="6" t="str">
        <f ca="1">IF($A362="","",IF(OFFSET(Nafnalisti!$A$3,MATCH('Einst staða'!$A362,Nafnalisti!$W$4:$W$430,0),5)="","",OFFSET(Nafnalisti!$A$3,MATCH('Einst staða'!$A362,Nafnalisti!$W$4:$W$430,0),5)))</f>
        <v/>
      </c>
      <c r="H362" s="6" t="str">
        <f ca="1">IF($A362="","",IF(OFFSET(Nafnalisti!$A$3,MATCH('Einst staða'!$A362,Nafnalisti!$W$4:$W$430,0),6)="","",OFFSET(Nafnalisti!$A$3,MATCH('Einst staða'!$A362,Nafnalisti!$W$4:$W$430,0),6)))</f>
        <v/>
      </c>
      <c r="I362" s="6" t="str">
        <f ca="1">IF($A362="","",IF(OFFSET(Nafnalisti!$A$3,MATCH('Einst staða'!$A362,Nafnalisti!$W$4:$W$430,0),7)="","",OFFSET(Nafnalisti!$A$3,MATCH('Einst staða'!$A362,Nafnalisti!$W$4:$W$430,0),7)))</f>
        <v/>
      </c>
      <c r="J362" s="6" t="str">
        <f ca="1">IF($A362="","",IF(OFFSET(Nafnalisti!$A$3,MATCH('Einst staða'!$A362,Nafnalisti!$W$4:$W$430,0),8)="","",OFFSET(Nafnalisti!$A$3,MATCH('Einst staða'!$A362,Nafnalisti!$W$4:$W$430,0),8)))</f>
        <v/>
      </c>
      <c r="K362" s="6" t="str">
        <f ca="1">IF($A362="","",IF(OFFSET(Nafnalisti!$A$3,MATCH('Einst staða'!$A362,Nafnalisti!$W$4:$W$430,0),9)="","",OFFSET(Nafnalisti!$A$3,MATCH('Einst staða'!$A362,Nafnalisti!$W$4:$W$430,0),9)))</f>
        <v/>
      </c>
      <c r="L362" s="6" t="str">
        <f ca="1">IF($A362="","",IF(OFFSET(Nafnalisti!$A$3,MATCH('Einst staða'!$A362,Nafnalisti!$W$4:$W$430,0),10)="","",OFFSET(Nafnalisti!$A$3,MATCH('Einst staða'!$A362,Nafnalisti!$W$4:$W$430,0),10)))</f>
        <v/>
      </c>
    </row>
    <row r="363" spans="1:12" x14ac:dyDescent="0.3">
      <c r="A363" s="4" t="str">
        <f>IF(COUNT($A$4:A362)+1&gt;Nafnalisti!$Z$4,"",A362+1)</f>
        <v/>
      </c>
      <c r="B363" t="str">
        <f ca="1">IF($A363="","",OFFSET(Nafnalisti!$A$3,MATCH('Einst staða'!$A363,Nafnalisti!$W$4:$W$430,0),1))</f>
        <v/>
      </c>
      <c r="C363" s="64" t="str">
        <f ca="1">IF($A363="","",OFFSET(Nafnalisti!$A$3,MATCH('Einst staða'!$A363,Nafnalisti!$W$4:$W$430,0),0))</f>
        <v/>
      </c>
      <c r="D363" s="5" t="str">
        <f ca="1">IF($A363="","",OFFSET(Nafnalisti!$A$3,MATCH('Einst staða'!$A363,Nafnalisti!$W$4:$W$430,0),2))</f>
        <v/>
      </c>
      <c r="E363" s="6" t="str">
        <f ca="1">IF($A363="","",IF(OFFSET(Nafnalisti!$A$3,MATCH('Einst staða'!$A363,Nafnalisti!$W$4:$W$430,0),3)="","",OFFSET(Nafnalisti!$A$3,MATCH('Einst staða'!$A363,Nafnalisti!$W$4:$W$430,0),3)))</f>
        <v/>
      </c>
      <c r="F363" s="6" t="str">
        <f ca="1">IF($A363="","",IF(OFFSET(Nafnalisti!$A$3,MATCH('Einst staða'!$A363,Nafnalisti!$W$4:$W$430,0),4)="","",OFFSET(Nafnalisti!$A$3,MATCH('Einst staða'!$A363,Nafnalisti!$W$4:$W$430,0),4)))</f>
        <v/>
      </c>
      <c r="G363" s="6" t="str">
        <f ca="1">IF($A363="","",IF(OFFSET(Nafnalisti!$A$3,MATCH('Einst staða'!$A363,Nafnalisti!$W$4:$W$430,0),5)="","",OFFSET(Nafnalisti!$A$3,MATCH('Einst staða'!$A363,Nafnalisti!$W$4:$W$430,0),5)))</f>
        <v/>
      </c>
      <c r="H363" s="6" t="str">
        <f ca="1">IF($A363="","",IF(OFFSET(Nafnalisti!$A$3,MATCH('Einst staða'!$A363,Nafnalisti!$W$4:$W$430,0),6)="","",OFFSET(Nafnalisti!$A$3,MATCH('Einst staða'!$A363,Nafnalisti!$W$4:$W$430,0),6)))</f>
        <v/>
      </c>
      <c r="I363" s="6" t="str">
        <f ca="1">IF($A363="","",IF(OFFSET(Nafnalisti!$A$3,MATCH('Einst staða'!$A363,Nafnalisti!$W$4:$W$430,0),7)="","",OFFSET(Nafnalisti!$A$3,MATCH('Einst staða'!$A363,Nafnalisti!$W$4:$W$430,0),7)))</f>
        <v/>
      </c>
      <c r="J363" s="6" t="str">
        <f ca="1">IF($A363="","",IF(OFFSET(Nafnalisti!$A$3,MATCH('Einst staða'!$A363,Nafnalisti!$W$4:$W$430,0),8)="","",OFFSET(Nafnalisti!$A$3,MATCH('Einst staða'!$A363,Nafnalisti!$W$4:$W$430,0),8)))</f>
        <v/>
      </c>
      <c r="K363" s="6" t="str">
        <f ca="1">IF($A363="","",IF(OFFSET(Nafnalisti!$A$3,MATCH('Einst staða'!$A363,Nafnalisti!$W$4:$W$430,0),9)="","",OFFSET(Nafnalisti!$A$3,MATCH('Einst staða'!$A363,Nafnalisti!$W$4:$W$430,0),9)))</f>
        <v/>
      </c>
      <c r="L363" s="6" t="str">
        <f ca="1">IF($A363="","",IF(OFFSET(Nafnalisti!$A$3,MATCH('Einst staða'!$A363,Nafnalisti!$W$4:$W$430,0),10)="","",OFFSET(Nafnalisti!$A$3,MATCH('Einst staða'!$A363,Nafnalisti!$W$4:$W$430,0),10)))</f>
        <v/>
      </c>
    </row>
    <row r="364" spans="1:12" x14ac:dyDescent="0.3">
      <c r="A364" s="4" t="str">
        <f>IF(COUNT($A$4:A363)+1&gt;Nafnalisti!$Z$4,"",A363+1)</f>
        <v/>
      </c>
      <c r="B364" t="str">
        <f ca="1">IF($A364="","",OFFSET(Nafnalisti!$A$3,MATCH('Einst staða'!$A364,Nafnalisti!$W$4:$W$430,0),1))</f>
        <v/>
      </c>
      <c r="C364" s="64" t="str">
        <f ca="1">IF($A364="","",OFFSET(Nafnalisti!$A$3,MATCH('Einst staða'!$A364,Nafnalisti!$W$4:$W$430,0),0))</f>
        <v/>
      </c>
      <c r="D364" s="5" t="str">
        <f ca="1">IF($A364="","",OFFSET(Nafnalisti!$A$3,MATCH('Einst staða'!$A364,Nafnalisti!$W$4:$W$430,0),2))</f>
        <v/>
      </c>
      <c r="E364" s="6" t="str">
        <f ca="1">IF($A364="","",IF(OFFSET(Nafnalisti!$A$3,MATCH('Einst staða'!$A364,Nafnalisti!$W$4:$W$430,0),3)="","",OFFSET(Nafnalisti!$A$3,MATCH('Einst staða'!$A364,Nafnalisti!$W$4:$W$430,0),3)))</f>
        <v/>
      </c>
      <c r="F364" s="6" t="str">
        <f ca="1">IF($A364="","",IF(OFFSET(Nafnalisti!$A$3,MATCH('Einst staða'!$A364,Nafnalisti!$W$4:$W$430,0),4)="","",OFFSET(Nafnalisti!$A$3,MATCH('Einst staða'!$A364,Nafnalisti!$W$4:$W$430,0),4)))</f>
        <v/>
      </c>
      <c r="G364" s="6" t="str">
        <f ca="1">IF($A364="","",IF(OFFSET(Nafnalisti!$A$3,MATCH('Einst staða'!$A364,Nafnalisti!$W$4:$W$430,0),5)="","",OFFSET(Nafnalisti!$A$3,MATCH('Einst staða'!$A364,Nafnalisti!$W$4:$W$430,0),5)))</f>
        <v/>
      </c>
      <c r="H364" s="6" t="str">
        <f ca="1">IF($A364="","",IF(OFFSET(Nafnalisti!$A$3,MATCH('Einst staða'!$A364,Nafnalisti!$W$4:$W$430,0),6)="","",OFFSET(Nafnalisti!$A$3,MATCH('Einst staða'!$A364,Nafnalisti!$W$4:$W$430,0),6)))</f>
        <v/>
      </c>
      <c r="I364" s="6" t="str">
        <f ca="1">IF($A364="","",IF(OFFSET(Nafnalisti!$A$3,MATCH('Einst staða'!$A364,Nafnalisti!$W$4:$W$430,0),7)="","",OFFSET(Nafnalisti!$A$3,MATCH('Einst staða'!$A364,Nafnalisti!$W$4:$W$430,0),7)))</f>
        <v/>
      </c>
      <c r="J364" s="6" t="str">
        <f ca="1">IF($A364="","",IF(OFFSET(Nafnalisti!$A$3,MATCH('Einst staða'!$A364,Nafnalisti!$W$4:$W$430,0),8)="","",OFFSET(Nafnalisti!$A$3,MATCH('Einst staða'!$A364,Nafnalisti!$W$4:$W$430,0),8)))</f>
        <v/>
      </c>
      <c r="K364" s="6" t="str">
        <f ca="1">IF($A364="","",IF(OFFSET(Nafnalisti!$A$3,MATCH('Einst staða'!$A364,Nafnalisti!$W$4:$W$430,0),9)="","",OFFSET(Nafnalisti!$A$3,MATCH('Einst staða'!$A364,Nafnalisti!$W$4:$W$430,0),9)))</f>
        <v/>
      </c>
      <c r="L364" s="6" t="str">
        <f ca="1">IF($A364="","",IF(OFFSET(Nafnalisti!$A$3,MATCH('Einst staða'!$A364,Nafnalisti!$W$4:$W$430,0),10)="","",OFFSET(Nafnalisti!$A$3,MATCH('Einst staða'!$A364,Nafnalisti!$W$4:$W$430,0),10)))</f>
        <v/>
      </c>
    </row>
    <row r="365" spans="1:12" x14ac:dyDescent="0.3">
      <c r="A365" s="4" t="str">
        <f>IF(COUNT($A$4:A364)+1&gt;Nafnalisti!$Z$4,"",A364+1)</f>
        <v/>
      </c>
      <c r="B365" t="str">
        <f ca="1">IF($A365="","",OFFSET(Nafnalisti!$A$3,MATCH('Einst staða'!$A365,Nafnalisti!$W$4:$W$430,0),1))</f>
        <v/>
      </c>
      <c r="C365" s="64" t="str">
        <f ca="1">IF($A365="","",OFFSET(Nafnalisti!$A$3,MATCH('Einst staða'!$A365,Nafnalisti!$W$4:$W$430,0),0))</f>
        <v/>
      </c>
      <c r="D365" s="5" t="str">
        <f ca="1">IF($A365="","",OFFSET(Nafnalisti!$A$3,MATCH('Einst staða'!$A365,Nafnalisti!$W$4:$W$430,0),2))</f>
        <v/>
      </c>
      <c r="E365" s="6" t="str">
        <f ca="1">IF($A365="","",IF(OFFSET(Nafnalisti!$A$3,MATCH('Einst staða'!$A365,Nafnalisti!$W$4:$W$430,0),3)="","",OFFSET(Nafnalisti!$A$3,MATCH('Einst staða'!$A365,Nafnalisti!$W$4:$W$430,0),3)))</f>
        <v/>
      </c>
      <c r="F365" s="6" t="str">
        <f ca="1">IF($A365="","",IF(OFFSET(Nafnalisti!$A$3,MATCH('Einst staða'!$A365,Nafnalisti!$W$4:$W$430,0),4)="","",OFFSET(Nafnalisti!$A$3,MATCH('Einst staða'!$A365,Nafnalisti!$W$4:$W$430,0),4)))</f>
        <v/>
      </c>
      <c r="G365" s="6" t="str">
        <f ca="1">IF($A365="","",IF(OFFSET(Nafnalisti!$A$3,MATCH('Einst staða'!$A365,Nafnalisti!$W$4:$W$430,0),5)="","",OFFSET(Nafnalisti!$A$3,MATCH('Einst staða'!$A365,Nafnalisti!$W$4:$W$430,0),5)))</f>
        <v/>
      </c>
      <c r="H365" s="6" t="str">
        <f ca="1">IF($A365="","",IF(OFFSET(Nafnalisti!$A$3,MATCH('Einst staða'!$A365,Nafnalisti!$W$4:$W$430,0),6)="","",OFFSET(Nafnalisti!$A$3,MATCH('Einst staða'!$A365,Nafnalisti!$W$4:$W$430,0),6)))</f>
        <v/>
      </c>
      <c r="I365" s="6" t="str">
        <f ca="1">IF($A365="","",IF(OFFSET(Nafnalisti!$A$3,MATCH('Einst staða'!$A365,Nafnalisti!$W$4:$W$430,0),7)="","",OFFSET(Nafnalisti!$A$3,MATCH('Einst staða'!$A365,Nafnalisti!$W$4:$W$430,0),7)))</f>
        <v/>
      </c>
      <c r="J365" s="6" t="str">
        <f ca="1">IF($A365="","",IF(OFFSET(Nafnalisti!$A$3,MATCH('Einst staða'!$A365,Nafnalisti!$W$4:$W$430,0),8)="","",OFFSET(Nafnalisti!$A$3,MATCH('Einst staða'!$A365,Nafnalisti!$W$4:$W$430,0),8)))</f>
        <v/>
      </c>
      <c r="K365" s="6" t="str">
        <f ca="1">IF($A365="","",IF(OFFSET(Nafnalisti!$A$3,MATCH('Einst staða'!$A365,Nafnalisti!$W$4:$W$430,0),9)="","",OFFSET(Nafnalisti!$A$3,MATCH('Einst staða'!$A365,Nafnalisti!$W$4:$W$430,0),9)))</f>
        <v/>
      </c>
      <c r="L365" s="6" t="str">
        <f ca="1">IF($A365="","",IF(OFFSET(Nafnalisti!$A$3,MATCH('Einst staða'!$A365,Nafnalisti!$W$4:$W$430,0),10)="","",OFFSET(Nafnalisti!$A$3,MATCH('Einst staða'!$A365,Nafnalisti!$W$4:$W$430,0),10)))</f>
        <v/>
      </c>
    </row>
    <row r="366" spans="1:12" x14ac:dyDescent="0.3">
      <c r="A366" s="4" t="str">
        <f>IF(COUNT($A$4:A365)+1&gt;Nafnalisti!$Z$4,"",A365+1)</f>
        <v/>
      </c>
      <c r="B366" t="str">
        <f ca="1">IF($A366="","",OFFSET(Nafnalisti!$A$3,MATCH('Einst staða'!$A366,Nafnalisti!$W$4:$W$430,0),1))</f>
        <v/>
      </c>
      <c r="C366" s="64" t="str">
        <f ca="1">IF($A366="","",OFFSET(Nafnalisti!$A$3,MATCH('Einst staða'!$A366,Nafnalisti!$W$4:$W$430,0),0))</f>
        <v/>
      </c>
      <c r="D366" s="5" t="str">
        <f ca="1">IF($A366="","",OFFSET(Nafnalisti!$A$3,MATCH('Einst staða'!$A366,Nafnalisti!$W$4:$W$430,0),2))</f>
        <v/>
      </c>
      <c r="E366" s="6" t="str">
        <f ca="1">IF($A366="","",IF(OFFSET(Nafnalisti!$A$3,MATCH('Einst staða'!$A366,Nafnalisti!$W$4:$W$430,0),3)="","",OFFSET(Nafnalisti!$A$3,MATCH('Einst staða'!$A366,Nafnalisti!$W$4:$W$430,0),3)))</f>
        <v/>
      </c>
      <c r="F366" s="6" t="str">
        <f ca="1">IF($A366="","",IF(OFFSET(Nafnalisti!$A$3,MATCH('Einst staða'!$A366,Nafnalisti!$W$4:$W$430,0),4)="","",OFFSET(Nafnalisti!$A$3,MATCH('Einst staða'!$A366,Nafnalisti!$W$4:$W$430,0),4)))</f>
        <v/>
      </c>
      <c r="G366" s="6" t="str">
        <f ca="1">IF($A366="","",IF(OFFSET(Nafnalisti!$A$3,MATCH('Einst staða'!$A366,Nafnalisti!$W$4:$W$430,0),5)="","",OFFSET(Nafnalisti!$A$3,MATCH('Einst staða'!$A366,Nafnalisti!$W$4:$W$430,0),5)))</f>
        <v/>
      </c>
      <c r="H366" s="6" t="str">
        <f ca="1">IF($A366="","",IF(OFFSET(Nafnalisti!$A$3,MATCH('Einst staða'!$A366,Nafnalisti!$W$4:$W$430,0),6)="","",OFFSET(Nafnalisti!$A$3,MATCH('Einst staða'!$A366,Nafnalisti!$W$4:$W$430,0),6)))</f>
        <v/>
      </c>
      <c r="I366" s="6" t="str">
        <f ca="1">IF($A366="","",IF(OFFSET(Nafnalisti!$A$3,MATCH('Einst staða'!$A366,Nafnalisti!$W$4:$W$430,0),7)="","",OFFSET(Nafnalisti!$A$3,MATCH('Einst staða'!$A366,Nafnalisti!$W$4:$W$430,0),7)))</f>
        <v/>
      </c>
      <c r="J366" s="6" t="str">
        <f ca="1">IF($A366="","",IF(OFFSET(Nafnalisti!$A$3,MATCH('Einst staða'!$A366,Nafnalisti!$W$4:$W$430,0),8)="","",OFFSET(Nafnalisti!$A$3,MATCH('Einst staða'!$A366,Nafnalisti!$W$4:$W$430,0),8)))</f>
        <v/>
      </c>
      <c r="K366" s="6" t="str">
        <f ca="1">IF($A366="","",IF(OFFSET(Nafnalisti!$A$3,MATCH('Einst staða'!$A366,Nafnalisti!$W$4:$W$430,0),9)="","",OFFSET(Nafnalisti!$A$3,MATCH('Einst staða'!$A366,Nafnalisti!$W$4:$W$430,0),9)))</f>
        <v/>
      </c>
      <c r="L366" s="6" t="str">
        <f ca="1">IF($A366="","",IF(OFFSET(Nafnalisti!$A$3,MATCH('Einst staða'!$A366,Nafnalisti!$W$4:$W$430,0),10)="","",OFFSET(Nafnalisti!$A$3,MATCH('Einst staða'!$A366,Nafnalisti!$W$4:$W$430,0),10)))</f>
        <v/>
      </c>
    </row>
    <row r="367" spans="1:12" x14ac:dyDescent="0.3">
      <c r="A367" s="4" t="str">
        <f>IF(COUNT($A$4:A366)+1&gt;Nafnalisti!$Z$4,"",A366+1)</f>
        <v/>
      </c>
      <c r="B367" t="str">
        <f ca="1">IF($A367="","",OFFSET(Nafnalisti!$A$3,MATCH('Einst staða'!$A367,Nafnalisti!$W$4:$W$430,0),1))</f>
        <v/>
      </c>
      <c r="C367" s="64" t="str">
        <f ca="1">IF($A367="","",OFFSET(Nafnalisti!$A$3,MATCH('Einst staða'!$A367,Nafnalisti!$W$4:$W$430,0),0))</f>
        <v/>
      </c>
      <c r="D367" s="5" t="str">
        <f ca="1">IF($A367="","",OFFSET(Nafnalisti!$A$3,MATCH('Einst staða'!$A367,Nafnalisti!$W$4:$W$430,0),2))</f>
        <v/>
      </c>
      <c r="E367" s="6" t="str">
        <f ca="1">IF($A367="","",IF(OFFSET(Nafnalisti!$A$3,MATCH('Einst staða'!$A367,Nafnalisti!$W$4:$W$430,0),3)="","",OFFSET(Nafnalisti!$A$3,MATCH('Einst staða'!$A367,Nafnalisti!$W$4:$W$430,0),3)))</f>
        <v/>
      </c>
      <c r="F367" s="6" t="str">
        <f ca="1">IF($A367="","",IF(OFFSET(Nafnalisti!$A$3,MATCH('Einst staða'!$A367,Nafnalisti!$W$4:$W$430,0),4)="","",OFFSET(Nafnalisti!$A$3,MATCH('Einst staða'!$A367,Nafnalisti!$W$4:$W$430,0),4)))</f>
        <v/>
      </c>
      <c r="G367" s="6" t="str">
        <f ca="1">IF($A367="","",IF(OFFSET(Nafnalisti!$A$3,MATCH('Einst staða'!$A367,Nafnalisti!$W$4:$W$430,0),5)="","",OFFSET(Nafnalisti!$A$3,MATCH('Einst staða'!$A367,Nafnalisti!$W$4:$W$430,0),5)))</f>
        <v/>
      </c>
      <c r="H367" s="6" t="str">
        <f ca="1">IF($A367="","",IF(OFFSET(Nafnalisti!$A$3,MATCH('Einst staða'!$A367,Nafnalisti!$W$4:$W$430,0),6)="","",OFFSET(Nafnalisti!$A$3,MATCH('Einst staða'!$A367,Nafnalisti!$W$4:$W$430,0),6)))</f>
        <v/>
      </c>
      <c r="I367" s="6" t="str">
        <f ca="1">IF($A367="","",IF(OFFSET(Nafnalisti!$A$3,MATCH('Einst staða'!$A367,Nafnalisti!$W$4:$W$430,0),7)="","",OFFSET(Nafnalisti!$A$3,MATCH('Einst staða'!$A367,Nafnalisti!$W$4:$W$430,0),7)))</f>
        <v/>
      </c>
      <c r="J367" s="6" t="str">
        <f ca="1">IF($A367="","",IF(OFFSET(Nafnalisti!$A$3,MATCH('Einst staða'!$A367,Nafnalisti!$W$4:$W$430,0),8)="","",OFFSET(Nafnalisti!$A$3,MATCH('Einst staða'!$A367,Nafnalisti!$W$4:$W$430,0),8)))</f>
        <v/>
      </c>
      <c r="K367" s="6" t="str">
        <f ca="1">IF($A367="","",IF(OFFSET(Nafnalisti!$A$3,MATCH('Einst staða'!$A367,Nafnalisti!$W$4:$W$430,0),9)="","",OFFSET(Nafnalisti!$A$3,MATCH('Einst staða'!$A367,Nafnalisti!$W$4:$W$430,0),9)))</f>
        <v/>
      </c>
      <c r="L367" s="6" t="str">
        <f ca="1">IF($A367="","",IF(OFFSET(Nafnalisti!$A$3,MATCH('Einst staða'!$A367,Nafnalisti!$W$4:$W$430,0),10)="","",OFFSET(Nafnalisti!$A$3,MATCH('Einst staða'!$A367,Nafnalisti!$W$4:$W$430,0),10)))</f>
        <v/>
      </c>
    </row>
    <row r="368" spans="1:12" x14ac:dyDescent="0.3">
      <c r="A368" s="4" t="str">
        <f>IF(COUNT($A$4:A367)+1&gt;Nafnalisti!$Z$4,"",A367+1)</f>
        <v/>
      </c>
      <c r="B368" t="str">
        <f ca="1">IF($A368="","",OFFSET(Nafnalisti!$A$3,MATCH('Einst staða'!$A368,Nafnalisti!$W$4:$W$430,0),1))</f>
        <v/>
      </c>
      <c r="C368" s="64" t="str">
        <f ca="1">IF($A368="","",OFFSET(Nafnalisti!$A$3,MATCH('Einst staða'!$A368,Nafnalisti!$W$4:$W$430,0),0))</f>
        <v/>
      </c>
      <c r="D368" s="5" t="str">
        <f ca="1">IF($A368="","",OFFSET(Nafnalisti!$A$3,MATCH('Einst staða'!$A368,Nafnalisti!$W$4:$W$430,0),2))</f>
        <v/>
      </c>
      <c r="E368" s="6" t="str">
        <f ca="1">IF($A368="","",IF(OFFSET(Nafnalisti!$A$3,MATCH('Einst staða'!$A368,Nafnalisti!$W$4:$W$430,0),3)="","",OFFSET(Nafnalisti!$A$3,MATCH('Einst staða'!$A368,Nafnalisti!$W$4:$W$430,0),3)))</f>
        <v/>
      </c>
      <c r="F368" s="6" t="str">
        <f ca="1">IF($A368="","",IF(OFFSET(Nafnalisti!$A$3,MATCH('Einst staða'!$A368,Nafnalisti!$W$4:$W$430,0),4)="","",OFFSET(Nafnalisti!$A$3,MATCH('Einst staða'!$A368,Nafnalisti!$W$4:$W$430,0),4)))</f>
        <v/>
      </c>
      <c r="G368" s="6" t="str">
        <f ca="1">IF($A368="","",IF(OFFSET(Nafnalisti!$A$3,MATCH('Einst staða'!$A368,Nafnalisti!$W$4:$W$430,0),5)="","",OFFSET(Nafnalisti!$A$3,MATCH('Einst staða'!$A368,Nafnalisti!$W$4:$W$430,0),5)))</f>
        <v/>
      </c>
      <c r="H368" s="6" t="str">
        <f ca="1">IF($A368="","",IF(OFFSET(Nafnalisti!$A$3,MATCH('Einst staða'!$A368,Nafnalisti!$W$4:$W$430,0),6)="","",OFFSET(Nafnalisti!$A$3,MATCH('Einst staða'!$A368,Nafnalisti!$W$4:$W$430,0),6)))</f>
        <v/>
      </c>
      <c r="I368" s="6" t="str">
        <f ca="1">IF($A368="","",IF(OFFSET(Nafnalisti!$A$3,MATCH('Einst staða'!$A368,Nafnalisti!$W$4:$W$430,0),7)="","",OFFSET(Nafnalisti!$A$3,MATCH('Einst staða'!$A368,Nafnalisti!$W$4:$W$430,0),7)))</f>
        <v/>
      </c>
      <c r="J368" s="6" t="str">
        <f ca="1">IF($A368="","",IF(OFFSET(Nafnalisti!$A$3,MATCH('Einst staða'!$A368,Nafnalisti!$W$4:$W$430,0),8)="","",OFFSET(Nafnalisti!$A$3,MATCH('Einst staða'!$A368,Nafnalisti!$W$4:$W$430,0),8)))</f>
        <v/>
      </c>
      <c r="K368" s="6" t="str">
        <f ca="1">IF($A368="","",IF(OFFSET(Nafnalisti!$A$3,MATCH('Einst staða'!$A368,Nafnalisti!$W$4:$W$430,0),9)="","",OFFSET(Nafnalisti!$A$3,MATCH('Einst staða'!$A368,Nafnalisti!$W$4:$W$430,0),9)))</f>
        <v/>
      </c>
      <c r="L368" s="6" t="str">
        <f ca="1">IF($A368="","",IF(OFFSET(Nafnalisti!$A$3,MATCH('Einst staða'!$A368,Nafnalisti!$W$4:$W$430,0),10)="","",OFFSET(Nafnalisti!$A$3,MATCH('Einst staða'!$A368,Nafnalisti!$W$4:$W$430,0),10)))</f>
        <v/>
      </c>
    </row>
    <row r="369" spans="1:12" x14ac:dyDescent="0.3">
      <c r="A369" s="4" t="str">
        <f>IF(COUNT($A$4:A368)+1&gt;Nafnalisti!$Z$4,"",A368+1)</f>
        <v/>
      </c>
      <c r="B369" t="str">
        <f ca="1">IF($A369="","",OFFSET(Nafnalisti!$A$3,MATCH('Einst staða'!$A369,Nafnalisti!$W$4:$W$430,0),1))</f>
        <v/>
      </c>
      <c r="C369" s="64" t="str">
        <f ca="1">IF($A369="","",OFFSET(Nafnalisti!$A$3,MATCH('Einst staða'!$A369,Nafnalisti!$W$4:$W$430,0),0))</f>
        <v/>
      </c>
      <c r="D369" s="5" t="str">
        <f ca="1">IF($A369="","",OFFSET(Nafnalisti!$A$3,MATCH('Einst staða'!$A369,Nafnalisti!$W$4:$W$430,0),2))</f>
        <v/>
      </c>
      <c r="E369" s="6" t="str">
        <f ca="1">IF($A369="","",IF(OFFSET(Nafnalisti!$A$3,MATCH('Einst staða'!$A369,Nafnalisti!$W$4:$W$430,0),3)="","",OFFSET(Nafnalisti!$A$3,MATCH('Einst staða'!$A369,Nafnalisti!$W$4:$W$430,0),3)))</f>
        <v/>
      </c>
      <c r="F369" s="6" t="str">
        <f ca="1">IF($A369="","",IF(OFFSET(Nafnalisti!$A$3,MATCH('Einst staða'!$A369,Nafnalisti!$W$4:$W$430,0),4)="","",OFFSET(Nafnalisti!$A$3,MATCH('Einst staða'!$A369,Nafnalisti!$W$4:$W$430,0),4)))</f>
        <v/>
      </c>
      <c r="G369" s="6" t="str">
        <f ca="1">IF($A369="","",IF(OFFSET(Nafnalisti!$A$3,MATCH('Einst staða'!$A369,Nafnalisti!$W$4:$W$430,0),5)="","",OFFSET(Nafnalisti!$A$3,MATCH('Einst staða'!$A369,Nafnalisti!$W$4:$W$430,0),5)))</f>
        <v/>
      </c>
      <c r="H369" s="6" t="str">
        <f ca="1">IF($A369="","",IF(OFFSET(Nafnalisti!$A$3,MATCH('Einst staða'!$A369,Nafnalisti!$W$4:$W$430,0),6)="","",OFFSET(Nafnalisti!$A$3,MATCH('Einst staða'!$A369,Nafnalisti!$W$4:$W$430,0),6)))</f>
        <v/>
      </c>
      <c r="I369" s="6" t="str">
        <f ca="1">IF($A369="","",IF(OFFSET(Nafnalisti!$A$3,MATCH('Einst staða'!$A369,Nafnalisti!$W$4:$W$430,0),7)="","",OFFSET(Nafnalisti!$A$3,MATCH('Einst staða'!$A369,Nafnalisti!$W$4:$W$430,0),7)))</f>
        <v/>
      </c>
      <c r="J369" s="6" t="str">
        <f ca="1">IF($A369="","",IF(OFFSET(Nafnalisti!$A$3,MATCH('Einst staða'!$A369,Nafnalisti!$W$4:$W$430,0),8)="","",OFFSET(Nafnalisti!$A$3,MATCH('Einst staða'!$A369,Nafnalisti!$W$4:$W$430,0),8)))</f>
        <v/>
      </c>
      <c r="K369" s="6" t="str">
        <f ca="1">IF($A369="","",IF(OFFSET(Nafnalisti!$A$3,MATCH('Einst staða'!$A369,Nafnalisti!$W$4:$W$430,0),9)="","",OFFSET(Nafnalisti!$A$3,MATCH('Einst staða'!$A369,Nafnalisti!$W$4:$W$430,0),9)))</f>
        <v/>
      </c>
      <c r="L369" s="6" t="str">
        <f ca="1">IF($A369="","",IF(OFFSET(Nafnalisti!$A$3,MATCH('Einst staða'!$A369,Nafnalisti!$W$4:$W$430,0),10)="","",OFFSET(Nafnalisti!$A$3,MATCH('Einst staða'!$A369,Nafnalisti!$W$4:$W$430,0),10)))</f>
        <v/>
      </c>
    </row>
    <row r="370" spans="1:12" x14ac:dyDescent="0.3">
      <c r="A370" s="4" t="str">
        <f>IF(COUNT($A$4:A369)+1&gt;Nafnalisti!$Z$4,"",A369+1)</f>
        <v/>
      </c>
      <c r="B370" t="str">
        <f ca="1">IF($A370="","",OFFSET(Nafnalisti!$A$3,MATCH('Einst staða'!$A370,Nafnalisti!$W$4:$W$430,0),1))</f>
        <v/>
      </c>
      <c r="C370" s="64" t="str">
        <f ca="1">IF($A370="","",OFFSET(Nafnalisti!$A$3,MATCH('Einst staða'!$A370,Nafnalisti!$W$4:$W$430,0),0))</f>
        <v/>
      </c>
      <c r="D370" s="5" t="str">
        <f ca="1">IF($A370="","",OFFSET(Nafnalisti!$A$3,MATCH('Einst staða'!$A370,Nafnalisti!$W$4:$W$430,0),2))</f>
        <v/>
      </c>
      <c r="E370" s="6" t="str">
        <f ca="1">IF($A370="","",IF(OFFSET(Nafnalisti!$A$3,MATCH('Einst staða'!$A370,Nafnalisti!$W$4:$W$430,0),3)="","",OFFSET(Nafnalisti!$A$3,MATCH('Einst staða'!$A370,Nafnalisti!$W$4:$W$430,0),3)))</f>
        <v/>
      </c>
      <c r="F370" s="6" t="str">
        <f ca="1">IF($A370="","",IF(OFFSET(Nafnalisti!$A$3,MATCH('Einst staða'!$A370,Nafnalisti!$W$4:$W$430,0),4)="","",OFFSET(Nafnalisti!$A$3,MATCH('Einst staða'!$A370,Nafnalisti!$W$4:$W$430,0),4)))</f>
        <v/>
      </c>
      <c r="G370" s="6" t="str">
        <f ca="1">IF($A370="","",IF(OFFSET(Nafnalisti!$A$3,MATCH('Einst staða'!$A370,Nafnalisti!$W$4:$W$430,0),5)="","",OFFSET(Nafnalisti!$A$3,MATCH('Einst staða'!$A370,Nafnalisti!$W$4:$W$430,0),5)))</f>
        <v/>
      </c>
      <c r="H370" s="6" t="str">
        <f ca="1">IF($A370="","",IF(OFFSET(Nafnalisti!$A$3,MATCH('Einst staða'!$A370,Nafnalisti!$W$4:$W$430,0),6)="","",OFFSET(Nafnalisti!$A$3,MATCH('Einst staða'!$A370,Nafnalisti!$W$4:$W$430,0),6)))</f>
        <v/>
      </c>
      <c r="I370" s="6" t="str">
        <f ca="1">IF($A370="","",IF(OFFSET(Nafnalisti!$A$3,MATCH('Einst staða'!$A370,Nafnalisti!$W$4:$W$430,0),7)="","",OFFSET(Nafnalisti!$A$3,MATCH('Einst staða'!$A370,Nafnalisti!$W$4:$W$430,0),7)))</f>
        <v/>
      </c>
      <c r="J370" s="6" t="str">
        <f ca="1">IF($A370="","",IF(OFFSET(Nafnalisti!$A$3,MATCH('Einst staða'!$A370,Nafnalisti!$W$4:$W$430,0),8)="","",OFFSET(Nafnalisti!$A$3,MATCH('Einst staða'!$A370,Nafnalisti!$W$4:$W$430,0),8)))</f>
        <v/>
      </c>
      <c r="K370" s="6" t="str">
        <f ca="1">IF($A370="","",IF(OFFSET(Nafnalisti!$A$3,MATCH('Einst staða'!$A370,Nafnalisti!$W$4:$W$430,0),9)="","",OFFSET(Nafnalisti!$A$3,MATCH('Einst staða'!$A370,Nafnalisti!$W$4:$W$430,0),9)))</f>
        <v/>
      </c>
      <c r="L370" s="6" t="str">
        <f ca="1">IF($A370="","",IF(OFFSET(Nafnalisti!$A$3,MATCH('Einst staða'!$A370,Nafnalisti!$W$4:$W$430,0),10)="","",OFFSET(Nafnalisti!$A$3,MATCH('Einst staða'!$A370,Nafnalisti!$W$4:$W$430,0),10)))</f>
        <v/>
      </c>
    </row>
    <row r="371" spans="1:12" x14ac:dyDescent="0.3">
      <c r="A371" s="4" t="str">
        <f>IF(COUNT($A$4:A370)+1&gt;Nafnalisti!$Z$4,"",A370+1)</f>
        <v/>
      </c>
      <c r="B371" t="str">
        <f ca="1">IF($A371="","",OFFSET(Nafnalisti!$A$3,MATCH('Einst staða'!$A371,Nafnalisti!$W$4:$W$430,0),1))</f>
        <v/>
      </c>
      <c r="C371" s="64" t="str">
        <f ca="1">IF($A371="","",OFFSET(Nafnalisti!$A$3,MATCH('Einst staða'!$A371,Nafnalisti!$W$4:$W$430,0),0))</f>
        <v/>
      </c>
      <c r="D371" s="5" t="str">
        <f ca="1">IF($A371="","",OFFSET(Nafnalisti!$A$3,MATCH('Einst staða'!$A371,Nafnalisti!$W$4:$W$430,0),2))</f>
        <v/>
      </c>
      <c r="E371" s="6" t="str">
        <f ca="1">IF($A371="","",IF(OFFSET(Nafnalisti!$A$3,MATCH('Einst staða'!$A371,Nafnalisti!$W$4:$W$430,0),3)="","",OFFSET(Nafnalisti!$A$3,MATCH('Einst staða'!$A371,Nafnalisti!$W$4:$W$430,0),3)))</f>
        <v/>
      </c>
      <c r="F371" s="6" t="str">
        <f ca="1">IF($A371="","",IF(OFFSET(Nafnalisti!$A$3,MATCH('Einst staða'!$A371,Nafnalisti!$W$4:$W$430,0),4)="","",OFFSET(Nafnalisti!$A$3,MATCH('Einst staða'!$A371,Nafnalisti!$W$4:$W$430,0),4)))</f>
        <v/>
      </c>
      <c r="G371" s="6" t="str">
        <f ca="1">IF($A371="","",IF(OFFSET(Nafnalisti!$A$3,MATCH('Einst staða'!$A371,Nafnalisti!$W$4:$W$430,0),5)="","",OFFSET(Nafnalisti!$A$3,MATCH('Einst staða'!$A371,Nafnalisti!$W$4:$W$430,0),5)))</f>
        <v/>
      </c>
      <c r="H371" s="6" t="str">
        <f ca="1">IF($A371="","",IF(OFFSET(Nafnalisti!$A$3,MATCH('Einst staða'!$A371,Nafnalisti!$W$4:$W$430,0),6)="","",OFFSET(Nafnalisti!$A$3,MATCH('Einst staða'!$A371,Nafnalisti!$W$4:$W$430,0),6)))</f>
        <v/>
      </c>
      <c r="I371" s="6" t="str">
        <f ca="1">IF($A371="","",IF(OFFSET(Nafnalisti!$A$3,MATCH('Einst staða'!$A371,Nafnalisti!$W$4:$W$430,0),7)="","",OFFSET(Nafnalisti!$A$3,MATCH('Einst staða'!$A371,Nafnalisti!$W$4:$W$430,0),7)))</f>
        <v/>
      </c>
      <c r="J371" s="6" t="str">
        <f ca="1">IF($A371="","",IF(OFFSET(Nafnalisti!$A$3,MATCH('Einst staða'!$A371,Nafnalisti!$W$4:$W$430,0),8)="","",OFFSET(Nafnalisti!$A$3,MATCH('Einst staða'!$A371,Nafnalisti!$W$4:$W$430,0),8)))</f>
        <v/>
      </c>
      <c r="K371" s="6" t="str">
        <f ca="1">IF($A371="","",IF(OFFSET(Nafnalisti!$A$3,MATCH('Einst staða'!$A371,Nafnalisti!$W$4:$W$430,0),9)="","",OFFSET(Nafnalisti!$A$3,MATCH('Einst staða'!$A371,Nafnalisti!$W$4:$W$430,0),9)))</f>
        <v/>
      </c>
      <c r="L371" s="6" t="str">
        <f ca="1">IF($A371="","",IF(OFFSET(Nafnalisti!$A$3,MATCH('Einst staða'!$A371,Nafnalisti!$W$4:$W$430,0),10)="","",OFFSET(Nafnalisti!$A$3,MATCH('Einst staða'!$A371,Nafnalisti!$W$4:$W$430,0),10)))</f>
        <v/>
      </c>
    </row>
    <row r="372" spans="1:12" x14ac:dyDescent="0.3">
      <c r="A372" s="4" t="str">
        <f>IF(COUNT($A$4:A371)+1&gt;Nafnalisti!$Z$4,"",A371+1)</f>
        <v/>
      </c>
      <c r="B372" t="str">
        <f ca="1">IF($A372="","",OFFSET(Nafnalisti!$A$3,MATCH('Einst staða'!$A372,Nafnalisti!$W$4:$W$430,0),1))</f>
        <v/>
      </c>
      <c r="C372" s="64" t="str">
        <f ca="1">IF($A372="","",OFFSET(Nafnalisti!$A$3,MATCH('Einst staða'!$A372,Nafnalisti!$W$4:$W$430,0),0))</f>
        <v/>
      </c>
      <c r="D372" s="5" t="str">
        <f ca="1">IF($A372="","",OFFSET(Nafnalisti!$A$3,MATCH('Einst staða'!$A372,Nafnalisti!$W$4:$W$430,0),2))</f>
        <v/>
      </c>
      <c r="E372" s="6" t="str">
        <f ca="1">IF($A372="","",IF(OFFSET(Nafnalisti!$A$3,MATCH('Einst staða'!$A372,Nafnalisti!$W$4:$W$430,0),3)="","",OFFSET(Nafnalisti!$A$3,MATCH('Einst staða'!$A372,Nafnalisti!$W$4:$W$430,0),3)))</f>
        <v/>
      </c>
      <c r="F372" s="6" t="str">
        <f ca="1">IF($A372="","",IF(OFFSET(Nafnalisti!$A$3,MATCH('Einst staða'!$A372,Nafnalisti!$W$4:$W$430,0),4)="","",OFFSET(Nafnalisti!$A$3,MATCH('Einst staða'!$A372,Nafnalisti!$W$4:$W$430,0),4)))</f>
        <v/>
      </c>
      <c r="G372" s="6" t="str">
        <f ca="1">IF($A372="","",IF(OFFSET(Nafnalisti!$A$3,MATCH('Einst staða'!$A372,Nafnalisti!$W$4:$W$430,0),5)="","",OFFSET(Nafnalisti!$A$3,MATCH('Einst staða'!$A372,Nafnalisti!$W$4:$W$430,0),5)))</f>
        <v/>
      </c>
      <c r="H372" s="6" t="str">
        <f ca="1">IF($A372="","",IF(OFFSET(Nafnalisti!$A$3,MATCH('Einst staða'!$A372,Nafnalisti!$W$4:$W$430,0),6)="","",OFFSET(Nafnalisti!$A$3,MATCH('Einst staða'!$A372,Nafnalisti!$W$4:$W$430,0),6)))</f>
        <v/>
      </c>
      <c r="I372" s="6" t="str">
        <f ca="1">IF($A372="","",IF(OFFSET(Nafnalisti!$A$3,MATCH('Einst staða'!$A372,Nafnalisti!$W$4:$W$430,0),7)="","",OFFSET(Nafnalisti!$A$3,MATCH('Einst staða'!$A372,Nafnalisti!$W$4:$W$430,0),7)))</f>
        <v/>
      </c>
      <c r="J372" s="6" t="str">
        <f ca="1">IF($A372="","",IF(OFFSET(Nafnalisti!$A$3,MATCH('Einst staða'!$A372,Nafnalisti!$W$4:$W$430,0),8)="","",OFFSET(Nafnalisti!$A$3,MATCH('Einst staða'!$A372,Nafnalisti!$W$4:$W$430,0),8)))</f>
        <v/>
      </c>
      <c r="K372" s="6" t="str">
        <f ca="1">IF($A372="","",IF(OFFSET(Nafnalisti!$A$3,MATCH('Einst staða'!$A372,Nafnalisti!$W$4:$W$430,0),9)="","",OFFSET(Nafnalisti!$A$3,MATCH('Einst staða'!$A372,Nafnalisti!$W$4:$W$430,0),9)))</f>
        <v/>
      </c>
      <c r="L372" s="6" t="str">
        <f ca="1">IF($A372="","",IF(OFFSET(Nafnalisti!$A$3,MATCH('Einst staða'!$A372,Nafnalisti!$W$4:$W$430,0),10)="","",OFFSET(Nafnalisti!$A$3,MATCH('Einst staða'!$A372,Nafnalisti!$W$4:$W$430,0),10)))</f>
        <v/>
      </c>
    </row>
    <row r="373" spans="1:12" x14ac:dyDescent="0.3">
      <c r="A373" s="4" t="str">
        <f>IF(COUNT($A$4:A372)+1&gt;Nafnalisti!$Z$4,"",A372+1)</f>
        <v/>
      </c>
      <c r="B373" t="str">
        <f ca="1">IF($A373="","",OFFSET(Nafnalisti!$A$3,MATCH('Einst staða'!$A373,Nafnalisti!$W$4:$W$430,0),1))</f>
        <v/>
      </c>
      <c r="C373" s="64" t="str">
        <f ca="1">IF($A373="","",OFFSET(Nafnalisti!$A$3,MATCH('Einst staða'!$A373,Nafnalisti!$W$4:$W$430,0),0))</f>
        <v/>
      </c>
      <c r="D373" s="5" t="str">
        <f ca="1">IF($A373="","",OFFSET(Nafnalisti!$A$3,MATCH('Einst staða'!$A373,Nafnalisti!$W$4:$W$430,0),2))</f>
        <v/>
      </c>
      <c r="E373" s="6" t="str">
        <f ca="1">IF($A373="","",IF(OFFSET(Nafnalisti!$A$3,MATCH('Einst staða'!$A373,Nafnalisti!$W$4:$W$430,0),3)="","",OFFSET(Nafnalisti!$A$3,MATCH('Einst staða'!$A373,Nafnalisti!$W$4:$W$430,0),3)))</f>
        <v/>
      </c>
      <c r="F373" s="6" t="str">
        <f ca="1">IF($A373="","",IF(OFFSET(Nafnalisti!$A$3,MATCH('Einst staða'!$A373,Nafnalisti!$W$4:$W$430,0),4)="","",OFFSET(Nafnalisti!$A$3,MATCH('Einst staða'!$A373,Nafnalisti!$W$4:$W$430,0),4)))</f>
        <v/>
      </c>
      <c r="G373" s="6" t="str">
        <f ca="1">IF($A373="","",IF(OFFSET(Nafnalisti!$A$3,MATCH('Einst staða'!$A373,Nafnalisti!$W$4:$W$430,0),5)="","",OFFSET(Nafnalisti!$A$3,MATCH('Einst staða'!$A373,Nafnalisti!$W$4:$W$430,0),5)))</f>
        <v/>
      </c>
      <c r="H373" s="6" t="str">
        <f ca="1">IF($A373="","",IF(OFFSET(Nafnalisti!$A$3,MATCH('Einst staða'!$A373,Nafnalisti!$W$4:$W$430,0),6)="","",OFFSET(Nafnalisti!$A$3,MATCH('Einst staða'!$A373,Nafnalisti!$W$4:$W$430,0),6)))</f>
        <v/>
      </c>
      <c r="I373" s="6" t="str">
        <f ca="1">IF($A373="","",IF(OFFSET(Nafnalisti!$A$3,MATCH('Einst staða'!$A373,Nafnalisti!$W$4:$W$430,0),7)="","",OFFSET(Nafnalisti!$A$3,MATCH('Einst staða'!$A373,Nafnalisti!$W$4:$W$430,0),7)))</f>
        <v/>
      </c>
      <c r="J373" s="6" t="str">
        <f ca="1">IF($A373="","",IF(OFFSET(Nafnalisti!$A$3,MATCH('Einst staða'!$A373,Nafnalisti!$W$4:$W$430,0),8)="","",OFFSET(Nafnalisti!$A$3,MATCH('Einst staða'!$A373,Nafnalisti!$W$4:$W$430,0),8)))</f>
        <v/>
      </c>
      <c r="K373" s="6" t="str">
        <f ca="1">IF($A373="","",IF(OFFSET(Nafnalisti!$A$3,MATCH('Einst staða'!$A373,Nafnalisti!$W$4:$W$430,0),9)="","",OFFSET(Nafnalisti!$A$3,MATCH('Einst staða'!$A373,Nafnalisti!$W$4:$W$430,0),9)))</f>
        <v/>
      </c>
      <c r="L373" s="6" t="str">
        <f ca="1">IF($A373="","",IF(OFFSET(Nafnalisti!$A$3,MATCH('Einst staða'!$A373,Nafnalisti!$W$4:$W$430,0),10)="","",OFFSET(Nafnalisti!$A$3,MATCH('Einst staða'!$A373,Nafnalisti!$W$4:$W$430,0),10)))</f>
        <v/>
      </c>
    </row>
    <row r="374" spans="1:12" x14ac:dyDescent="0.3">
      <c r="A374" s="4" t="str">
        <f>IF(COUNT($A$4:A373)+1&gt;Nafnalisti!$Z$4,"",A373+1)</f>
        <v/>
      </c>
      <c r="B374" t="str">
        <f ca="1">IF($A374="","",OFFSET(Nafnalisti!$A$3,MATCH('Einst staða'!$A374,Nafnalisti!$W$4:$W$430,0),1))</f>
        <v/>
      </c>
      <c r="C374" s="64" t="str">
        <f ca="1">IF($A374="","",OFFSET(Nafnalisti!$A$3,MATCH('Einst staða'!$A374,Nafnalisti!$W$4:$W$430,0),0))</f>
        <v/>
      </c>
      <c r="D374" s="5" t="str">
        <f ca="1">IF($A374="","",OFFSET(Nafnalisti!$A$3,MATCH('Einst staða'!$A374,Nafnalisti!$W$4:$W$430,0),2))</f>
        <v/>
      </c>
      <c r="E374" s="6" t="str">
        <f ca="1">IF($A374="","",IF(OFFSET(Nafnalisti!$A$3,MATCH('Einst staða'!$A374,Nafnalisti!$W$4:$W$430,0),3)="","",OFFSET(Nafnalisti!$A$3,MATCH('Einst staða'!$A374,Nafnalisti!$W$4:$W$430,0),3)))</f>
        <v/>
      </c>
      <c r="F374" s="6" t="str">
        <f ca="1">IF($A374="","",IF(OFFSET(Nafnalisti!$A$3,MATCH('Einst staða'!$A374,Nafnalisti!$W$4:$W$430,0),4)="","",OFFSET(Nafnalisti!$A$3,MATCH('Einst staða'!$A374,Nafnalisti!$W$4:$W$430,0),4)))</f>
        <v/>
      </c>
      <c r="G374" s="6" t="str">
        <f ca="1">IF($A374="","",IF(OFFSET(Nafnalisti!$A$3,MATCH('Einst staða'!$A374,Nafnalisti!$W$4:$W$430,0),5)="","",OFFSET(Nafnalisti!$A$3,MATCH('Einst staða'!$A374,Nafnalisti!$W$4:$W$430,0),5)))</f>
        <v/>
      </c>
      <c r="H374" s="6" t="str">
        <f ca="1">IF($A374="","",IF(OFFSET(Nafnalisti!$A$3,MATCH('Einst staða'!$A374,Nafnalisti!$W$4:$W$430,0),6)="","",OFFSET(Nafnalisti!$A$3,MATCH('Einst staða'!$A374,Nafnalisti!$W$4:$W$430,0),6)))</f>
        <v/>
      </c>
      <c r="I374" s="6" t="str">
        <f ca="1">IF($A374="","",IF(OFFSET(Nafnalisti!$A$3,MATCH('Einst staða'!$A374,Nafnalisti!$W$4:$W$430,0),7)="","",OFFSET(Nafnalisti!$A$3,MATCH('Einst staða'!$A374,Nafnalisti!$W$4:$W$430,0),7)))</f>
        <v/>
      </c>
      <c r="J374" s="6" t="str">
        <f ca="1">IF($A374="","",IF(OFFSET(Nafnalisti!$A$3,MATCH('Einst staða'!$A374,Nafnalisti!$W$4:$W$430,0),8)="","",OFFSET(Nafnalisti!$A$3,MATCH('Einst staða'!$A374,Nafnalisti!$W$4:$W$430,0),8)))</f>
        <v/>
      </c>
      <c r="K374" s="6" t="str">
        <f ca="1">IF($A374="","",IF(OFFSET(Nafnalisti!$A$3,MATCH('Einst staða'!$A374,Nafnalisti!$W$4:$W$430,0),9)="","",OFFSET(Nafnalisti!$A$3,MATCH('Einst staða'!$A374,Nafnalisti!$W$4:$W$430,0),9)))</f>
        <v/>
      </c>
      <c r="L374" s="6" t="str">
        <f ca="1">IF($A374="","",IF(OFFSET(Nafnalisti!$A$3,MATCH('Einst staða'!$A374,Nafnalisti!$W$4:$W$430,0),10)="","",OFFSET(Nafnalisti!$A$3,MATCH('Einst staða'!$A374,Nafnalisti!$W$4:$W$430,0),10)))</f>
        <v/>
      </c>
    </row>
    <row r="375" spans="1:12" x14ac:dyDescent="0.3">
      <c r="A375" s="4" t="str">
        <f>IF(COUNT($A$4:A374)+1&gt;Nafnalisti!$Z$4,"",A374+1)</f>
        <v/>
      </c>
      <c r="B375" t="str">
        <f ca="1">IF($A375="","",OFFSET(Nafnalisti!$A$3,MATCH('Einst staða'!$A375,Nafnalisti!$W$4:$W$430,0),1))</f>
        <v/>
      </c>
      <c r="C375" s="64" t="str">
        <f ca="1">IF($A375="","",OFFSET(Nafnalisti!$A$3,MATCH('Einst staða'!$A375,Nafnalisti!$W$4:$W$430,0),0))</f>
        <v/>
      </c>
      <c r="D375" s="5" t="str">
        <f ca="1">IF($A375="","",OFFSET(Nafnalisti!$A$3,MATCH('Einst staða'!$A375,Nafnalisti!$W$4:$W$430,0),2))</f>
        <v/>
      </c>
      <c r="E375" s="6" t="str">
        <f ca="1">IF($A375="","",IF(OFFSET(Nafnalisti!$A$3,MATCH('Einst staða'!$A375,Nafnalisti!$W$4:$W$430,0),3)="","",OFFSET(Nafnalisti!$A$3,MATCH('Einst staða'!$A375,Nafnalisti!$W$4:$W$430,0),3)))</f>
        <v/>
      </c>
      <c r="F375" s="6" t="str">
        <f ca="1">IF($A375="","",IF(OFFSET(Nafnalisti!$A$3,MATCH('Einst staða'!$A375,Nafnalisti!$W$4:$W$430,0),4)="","",OFFSET(Nafnalisti!$A$3,MATCH('Einst staða'!$A375,Nafnalisti!$W$4:$W$430,0),4)))</f>
        <v/>
      </c>
      <c r="G375" s="6" t="str">
        <f ca="1">IF($A375="","",IF(OFFSET(Nafnalisti!$A$3,MATCH('Einst staða'!$A375,Nafnalisti!$W$4:$W$430,0),5)="","",OFFSET(Nafnalisti!$A$3,MATCH('Einst staða'!$A375,Nafnalisti!$W$4:$W$430,0),5)))</f>
        <v/>
      </c>
      <c r="H375" s="6" t="str">
        <f ca="1">IF($A375="","",IF(OFFSET(Nafnalisti!$A$3,MATCH('Einst staða'!$A375,Nafnalisti!$W$4:$W$430,0),6)="","",OFFSET(Nafnalisti!$A$3,MATCH('Einst staða'!$A375,Nafnalisti!$W$4:$W$430,0),6)))</f>
        <v/>
      </c>
      <c r="I375" s="6" t="str">
        <f ca="1">IF($A375="","",IF(OFFSET(Nafnalisti!$A$3,MATCH('Einst staða'!$A375,Nafnalisti!$W$4:$W$430,0),7)="","",OFFSET(Nafnalisti!$A$3,MATCH('Einst staða'!$A375,Nafnalisti!$W$4:$W$430,0),7)))</f>
        <v/>
      </c>
      <c r="J375" s="6" t="str">
        <f ca="1">IF($A375="","",IF(OFFSET(Nafnalisti!$A$3,MATCH('Einst staða'!$A375,Nafnalisti!$W$4:$W$430,0),8)="","",OFFSET(Nafnalisti!$A$3,MATCH('Einst staða'!$A375,Nafnalisti!$W$4:$W$430,0),8)))</f>
        <v/>
      </c>
      <c r="K375" s="6" t="str">
        <f ca="1">IF($A375="","",IF(OFFSET(Nafnalisti!$A$3,MATCH('Einst staða'!$A375,Nafnalisti!$W$4:$W$430,0),9)="","",OFFSET(Nafnalisti!$A$3,MATCH('Einst staða'!$A375,Nafnalisti!$W$4:$W$430,0),9)))</f>
        <v/>
      </c>
      <c r="L375" s="6" t="str">
        <f ca="1">IF($A375="","",IF(OFFSET(Nafnalisti!$A$3,MATCH('Einst staða'!$A375,Nafnalisti!$W$4:$W$430,0),10)="","",OFFSET(Nafnalisti!$A$3,MATCH('Einst staða'!$A375,Nafnalisti!$W$4:$W$430,0),10)))</f>
        <v/>
      </c>
    </row>
    <row r="376" spans="1:12" x14ac:dyDescent="0.3">
      <c r="A376" s="4" t="str">
        <f>IF(COUNT($A$4:A375)+1&gt;Nafnalisti!$Z$4,"",A375+1)</f>
        <v/>
      </c>
      <c r="B376" t="str">
        <f ca="1">IF($A376="","",OFFSET(Nafnalisti!$A$3,MATCH('Einst staða'!$A376,Nafnalisti!$W$4:$W$430,0),1))</f>
        <v/>
      </c>
      <c r="C376" s="64" t="str">
        <f ca="1">IF($A376="","",OFFSET(Nafnalisti!$A$3,MATCH('Einst staða'!$A376,Nafnalisti!$W$4:$W$430,0),0))</f>
        <v/>
      </c>
      <c r="D376" s="5" t="str">
        <f ca="1">IF($A376="","",OFFSET(Nafnalisti!$A$3,MATCH('Einst staða'!$A376,Nafnalisti!$W$4:$W$430,0),2))</f>
        <v/>
      </c>
      <c r="E376" s="6" t="str">
        <f ca="1">IF($A376="","",IF(OFFSET(Nafnalisti!$A$3,MATCH('Einst staða'!$A376,Nafnalisti!$W$4:$W$430,0),3)="","",OFFSET(Nafnalisti!$A$3,MATCH('Einst staða'!$A376,Nafnalisti!$W$4:$W$430,0),3)))</f>
        <v/>
      </c>
      <c r="F376" s="6" t="str">
        <f ca="1">IF($A376="","",IF(OFFSET(Nafnalisti!$A$3,MATCH('Einst staða'!$A376,Nafnalisti!$W$4:$W$430,0),4)="","",OFFSET(Nafnalisti!$A$3,MATCH('Einst staða'!$A376,Nafnalisti!$W$4:$W$430,0),4)))</f>
        <v/>
      </c>
      <c r="G376" s="6" t="str">
        <f ca="1">IF($A376="","",IF(OFFSET(Nafnalisti!$A$3,MATCH('Einst staða'!$A376,Nafnalisti!$W$4:$W$430,0),5)="","",OFFSET(Nafnalisti!$A$3,MATCH('Einst staða'!$A376,Nafnalisti!$W$4:$W$430,0),5)))</f>
        <v/>
      </c>
      <c r="H376" s="6" t="str">
        <f ca="1">IF($A376="","",IF(OFFSET(Nafnalisti!$A$3,MATCH('Einst staða'!$A376,Nafnalisti!$W$4:$W$430,0),6)="","",OFFSET(Nafnalisti!$A$3,MATCH('Einst staða'!$A376,Nafnalisti!$W$4:$W$430,0),6)))</f>
        <v/>
      </c>
      <c r="I376" s="6" t="str">
        <f ca="1">IF($A376="","",IF(OFFSET(Nafnalisti!$A$3,MATCH('Einst staða'!$A376,Nafnalisti!$W$4:$W$430,0),7)="","",OFFSET(Nafnalisti!$A$3,MATCH('Einst staða'!$A376,Nafnalisti!$W$4:$W$430,0),7)))</f>
        <v/>
      </c>
      <c r="J376" s="6" t="str">
        <f ca="1">IF($A376="","",IF(OFFSET(Nafnalisti!$A$3,MATCH('Einst staða'!$A376,Nafnalisti!$W$4:$W$430,0),8)="","",OFFSET(Nafnalisti!$A$3,MATCH('Einst staða'!$A376,Nafnalisti!$W$4:$W$430,0),8)))</f>
        <v/>
      </c>
      <c r="K376" s="6" t="str">
        <f ca="1">IF($A376="","",IF(OFFSET(Nafnalisti!$A$3,MATCH('Einst staða'!$A376,Nafnalisti!$W$4:$W$430,0),9)="","",OFFSET(Nafnalisti!$A$3,MATCH('Einst staða'!$A376,Nafnalisti!$W$4:$W$430,0),9)))</f>
        <v/>
      </c>
      <c r="L376" s="6" t="str">
        <f ca="1">IF($A376="","",IF(OFFSET(Nafnalisti!$A$3,MATCH('Einst staða'!$A376,Nafnalisti!$W$4:$W$430,0),10)="","",OFFSET(Nafnalisti!$A$3,MATCH('Einst staða'!$A376,Nafnalisti!$W$4:$W$430,0),10)))</f>
        <v/>
      </c>
    </row>
    <row r="377" spans="1:12" x14ac:dyDescent="0.3">
      <c r="A377" s="4" t="str">
        <f>IF(COUNT($A$4:A376)+1&gt;Nafnalisti!$Z$4,"",A376+1)</f>
        <v/>
      </c>
      <c r="B377" t="str">
        <f ca="1">IF($A377="","",OFFSET(Nafnalisti!$A$3,MATCH('Einst staða'!$A377,Nafnalisti!$W$4:$W$430,0),1))</f>
        <v/>
      </c>
      <c r="C377" s="64" t="str">
        <f ca="1">IF($A377="","",OFFSET(Nafnalisti!$A$3,MATCH('Einst staða'!$A377,Nafnalisti!$W$4:$W$430,0),0))</f>
        <v/>
      </c>
      <c r="D377" s="5" t="str">
        <f ca="1">IF($A377="","",OFFSET(Nafnalisti!$A$3,MATCH('Einst staða'!$A377,Nafnalisti!$W$4:$W$430,0),2))</f>
        <v/>
      </c>
      <c r="E377" s="6" t="str">
        <f ca="1">IF($A377="","",IF(OFFSET(Nafnalisti!$A$3,MATCH('Einst staða'!$A377,Nafnalisti!$W$4:$W$430,0),3)="","",OFFSET(Nafnalisti!$A$3,MATCH('Einst staða'!$A377,Nafnalisti!$W$4:$W$430,0),3)))</f>
        <v/>
      </c>
      <c r="F377" s="6" t="str">
        <f ca="1">IF($A377="","",IF(OFFSET(Nafnalisti!$A$3,MATCH('Einst staða'!$A377,Nafnalisti!$W$4:$W$430,0),4)="","",OFFSET(Nafnalisti!$A$3,MATCH('Einst staða'!$A377,Nafnalisti!$W$4:$W$430,0),4)))</f>
        <v/>
      </c>
      <c r="G377" s="6" t="str">
        <f ca="1">IF($A377="","",IF(OFFSET(Nafnalisti!$A$3,MATCH('Einst staða'!$A377,Nafnalisti!$W$4:$W$430,0),5)="","",OFFSET(Nafnalisti!$A$3,MATCH('Einst staða'!$A377,Nafnalisti!$W$4:$W$430,0),5)))</f>
        <v/>
      </c>
      <c r="H377" s="6" t="str">
        <f ca="1">IF($A377="","",IF(OFFSET(Nafnalisti!$A$3,MATCH('Einst staða'!$A377,Nafnalisti!$W$4:$W$430,0),6)="","",OFFSET(Nafnalisti!$A$3,MATCH('Einst staða'!$A377,Nafnalisti!$W$4:$W$430,0),6)))</f>
        <v/>
      </c>
      <c r="I377" s="6" t="str">
        <f ca="1">IF($A377="","",IF(OFFSET(Nafnalisti!$A$3,MATCH('Einst staða'!$A377,Nafnalisti!$W$4:$W$430,0),7)="","",OFFSET(Nafnalisti!$A$3,MATCH('Einst staða'!$A377,Nafnalisti!$W$4:$W$430,0),7)))</f>
        <v/>
      </c>
      <c r="J377" s="6" t="str">
        <f ca="1">IF($A377="","",IF(OFFSET(Nafnalisti!$A$3,MATCH('Einst staða'!$A377,Nafnalisti!$W$4:$W$430,0),8)="","",OFFSET(Nafnalisti!$A$3,MATCH('Einst staða'!$A377,Nafnalisti!$W$4:$W$430,0),8)))</f>
        <v/>
      </c>
      <c r="K377" s="6" t="str">
        <f ca="1">IF($A377="","",IF(OFFSET(Nafnalisti!$A$3,MATCH('Einst staða'!$A377,Nafnalisti!$W$4:$W$430,0),9)="","",OFFSET(Nafnalisti!$A$3,MATCH('Einst staða'!$A377,Nafnalisti!$W$4:$W$430,0),9)))</f>
        <v/>
      </c>
      <c r="L377" s="6" t="str">
        <f ca="1">IF($A377="","",IF(OFFSET(Nafnalisti!$A$3,MATCH('Einst staða'!$A377,Nafnalisti!$W$4:$W$430,0),10)="","",OFFSET(Nafnalisti!$A$3,MATCH('Einst staða'!$A377,Nafnalisti!$W$4:$W$430,0),10)))</f>
        <v/>
      </c>
    </row>
    <row r="378" spans="1:12" x14ac:dyDescent="0.3">
      <c r="A378" s="4" t="str">
        <f>IF(COUNT($A$4:A377)+1&gt;Nafnalisti!$Z$4,"",A377+1)</f>
        <v/>
      </c>
      <c r="B378" t="str">
        <f ca="1">IF($A378="","",OFFSET(Nafnalisti!$A$3,MATCH('Einst staða'!$A378,Nafnalisti!$W$4:$W$430,0),1))</f>
        <v/>
      </c>
      <c r="C378" s="64" t="str">
        <f ca="1">IF($A378="","",OFFSET(Nafnalisti!$A$3,MATCH('Einst staða'!$A378,Nafnalisti!$W$4:$W$430,0),0))</f>
        <v/>
      </c>
      <c r="D378" s="5" t="str">
        <f ca="1">IF($A378="","",OFFSET(Nafnalisti!$A$3,MATCH('Einst staða'!$A378,Nafnalisti!$W$4:$W$430,0),2))</f>
        <v/>
      </c>
      <c r="E378" s="6" t="str">
        <f ca="1">IF($A378="","",IF(OFFSET(Nafnalisti!$A$3,MATCH('Einst staða'!$A378,Nafnalisti!$W$4:$W$430,0),3)="","",OFFSET(Nafnalisti!$A$3,MATCH('Einst staða'!$A378,Nafnalisti!$W$4:$W$430,0),3)))</f>
        <v/>
      </c>
      <c r="F378" s="6" t="str">
        <f ca="1">IF($A378="","",IF(OFFSET(Nafnalisti!$A$3,MATCH('Einst staða'!$A378,Nafnalisti!$W$4:$W$430,0),4)="","",OFFSET(Nafnalisti!$A$3,MATCH('Einst staða'!$A378,Nafnalisti!$W$4:$W$430,0),4)))</f>
        <v/>
      </c>
      <c r="G378" s="6" t="str">
        <f ca="1">IF($A378="","",IF(OFFSET(Nafnalisti!$A$3,MATCH('Einst staða'!$A378,Nafnalisti!$W$4:$W$430,0),5)="","",OFFSET(Nafnalisti!$A$3,MATCH('Einst staða'!$A378,Nafnalisti!$W$4:$W$430,0),5)))</f>
        <v/>
      </c>
      <c r="H378" s="6" t="str">
        <f ca="1">IF($A378="","",IF(OFFSET(Nafnalisti!$A$3,MATCH('Einst staða'!$A378,Nafnalisti!$W$4:$W$430,0),6)="","",OFFSET(Nafnalisti!$A$3,MATCH('Einst staða'!$A378,Nafnalisti!$W$4:$W$430,0),6)))</f>
        <v/>
      </c>
      <c r="I378" s="6" t="str">
        <f ca="1">IF($A378="","",IF(OFFSET(Nafnalisti!$A$3,MATCH('Einst staða'!$A378,Nafnalisti!$W$4:$W$430,0),7)="","",OFFSET(Nafnalisti!$A$3,MATCH('Einst staða'!$A378,Nafnalisti!$W$4:$W$430,0),7)))</f>
        <v/>
      </c>
      <c r="J378" s="6" t="str">
        <f ca="1">IF($A378="","",IF(OFFSET(Nafnalisti!$A$3,MATCH('Einst staða'!$A378,Nafnalisti!$W$4:$W$430,0),8)="","",OFFSET(Nafnalisti!$A$3,MATCH('Einst staða'!$A378,Nafnalisti!$W$4:$W$430,0),8)))</f>
        <v/>
      </c>
      <c r="K378" s="6" t="str">
        <f ca="1">IF($A378="","",IF(OFFSET(Nafnalisti!$A$3,MATCH('Einst staða'!$A378,Nafnalisti!$W$4:$W$430,0),9)="","",OFFSET(Nafnalisti!$A$3,MATCH('Einst staða'!$A378,Nafnalisti!$W$4:$W$430,0),9)))</f>
        <v/>
      </c>
      <c r="L378" s="6" t="str">
        <f ca="1">IF($A378="","",IF(OFFSET(Nafnalisti!$A$3,MATCH('Einst staða'!$A378,Nafnalisti!$W$4:$W$430,0),10)="","",OFFSET(Nafnalisti!$A$3,MATCH('Einst staða'!$A378,Nafnalisti!$W$4:$W$430,0),10)))</f>
        <v/>
      </c>
    </row>
    <row r="379" spans="1:12" x14ac:dyDescent="0.3">
      <c r="A379" s="4" t="str">
        <f>IF(COUNT($A$4:A378)+1&gt;Nafnalisti!$Z$4,"",A378+1)</f>
        <v/>
      </c>
      <c r="B379" t="str">
        <f ca="1">IF($A379="","",OFFSET(Nafnalisti!$A$3,MATCH('Einst staða'!$A379,Nafnalisti!$W$4:$W$430,0),1))</f>
        <v/>
      </c>
      <c r="C379" s="64" t="str">
        <f ca="1">IF($A379="","",OFFSET(Nafnalisti!$A$3,MATCH('Einst staða'!$A379,Nafnalisti!$W$4:$W$430,0),0))</f>
        <v/>
      </c>
      <c r="D379" s="5" t="str">
        <f ca="1">IF($A379="","",OFFSET(Nafnalisti!$A$3,MATCH('Einst staða'!$A379,Nafnalisti!$W$4:$W$430,0),2))</f>
        <v/>
      </c>
      <c r="E379" s="6" t="str">
        <f ca="1">IF($A379="","",IF(OFFSET(Nafnalisti!$A$3,MATCH('Einst staða'!$A379,Nafnalisti!$W$4:$W$430,0),3)="","",OFFSET(Nafnalisti!$A$3,MATCH('Einst staða'!$A379,Nafnalisti!$W$4:$W$430,0),3)))</f>
        <v/>
      </c>
      <c r="F379" s="6" t="str">
        <f ca="1">IF($A379="","",IF(OFFSET(Nafnalisti!$A$3,MATCH('Einst staða'!$A379,Nafnalisti!$W$4:$W$430,0),4)="","",OFFSET(Nafnalisti!$A$3,MATCH('Einst staða'!$A379,Nafnalisti!$W$4:$W$430,0),4)))</f>
        <v/>
      </c>
      <c r="G379" s="6" t="str">
        <f ca="1">IF($A379="","",IF(OFFSET(Nafnalisti!$A$3,MATCH('Einst staða'!$A379,Nafnalisti!$W$4:$W$430,0),5)="","",OFFSET(Nafnalisti!$A$3,MATCH('Einst staða'!$A379,Nafnalisti!$W$4:$W$430,0),5)))</f>
        <v/>
      </c>
      <c r="H379" s="6" t="str">
        <f ca="1">IF($A379="","",IF(OFFSET(Nafnalisti!$A$3,MATCH('Einst staða'!$A379,Nafnalisti!$W$4:$W$430,0),6)="","",OFFSET(Nafnalisti!$A$3,MATCH('Einst staða'!$A379,Nafnalisti!$W$4:$W$430,0),6)))</f>
        <v/>
      </c>
      <c r="I379" s="6" t="str">
        <f ca="1">IF($A379="","",IF(OFFSET(Nafnalisti!$A$3,MATCH('Einst staða'!$A379,Nafnalisti!$W$4:$W$430,0),7)="","",OFFSET(Nafnalisti!$A$3,MATCH('Einst staða'!$A379,Nafnalisti!$W$4:$W$430,0),7)))</f>
        <v/>
      </c>
      <c r="J379" s="6" t="str">
        <f ca="1">IF($A379="","",IF(OFFSET(Nafnalisti!$A$3,MATCH('Einst staða'!$A379,Nafnalisti!$W$4:$W$430,0),8)="","",OFFSET(Nafnalisti!$A$3,MATCH('Einst staða'!$A379,Nafnalisti!$W$4:$W$430,0),8)))</f>
        <v/>
      </c>
      <c r="K379" s="6" t="str">
        <f ca="1">IF($A379="","",IF(OFFSET(Nafnalisti!$A$3,MATCH('Einst staða'!$A379,Nafnalisti!$W$4:$W$430,0),9)="","",OFFSET(Nafnalisti!$A$3,MATCH('Einst staða'!$A379,Nafnalisti!$W$4:$W$430,0),9)))</f>
        <v/>
      </c>
      <c r="L379" s="6" t="str">
        <f ca="1">IF($A379="","",IF(OFFSET(Nafnalisti!$A$3,MATCH('Einst staða'!$A379,Nafnalisti!$W$4:$W$430,0),10)="","",OFFSET(Nafnalisti!$A$3,MATCH('Einst staða'!$A379,Nafnalisti!$W$4:$W$430,0),10)))</f>
        <v/>
      </c>
    </row>
    <row r="380" spans="1:12" x14ac:dyDescent="0.3">
      <c r="A380" s="4" t="str">
        <f>IF(COUNT($A$4:A379)+1&gt;Nafnalisti!$Z$4,"",A379+1)</f>
        <v/>
      </c>
      <c r="B380" t="str">
        <f ca="1">IF($A380="","",OFFSET(Nafnalisti!$A$3,MATCH('Einst staða'!$A380,Nafnalisti!$W$4:$W$430,0),1))</f>
        <v/>
      </c>
      <c r="C380" s="64" t="str">
        <f ca="1">IF($A380="","",OFFSET(Nafnalisti!$A$3,MATCH('Einst staða'!$A380,Nafnalisti!$W$4:$W$430,0),0))</f>
        <v/>
      </c>
      <c r="D380" s="5" t="str">
        <f ca="1">IF($A380="","",OFFSET(Nafnalisti!$A$3,MATCH('Einst staða'!$A380,Nafnalisti!$W$4:$W$430,0),2))</f>
        <v/>
      </c>
      <c r="E380" s="6" t="str">
        <f ca="1">IF($A380="","",IF(OFFSET(Nafnalisti!$A$3,MATCH('Einst staða'!$A380,Nafnalisti!$W$4:$W$430,0),3)="","",OFFSET(Nafnalisti!$A$3,MATCH('Einst staða'!$A380,Nafnalisti!$W$4:$W$430,0),3)))</f>
        <v/>
      </c>
      <c r="F380" s="6" t="str">
        <f ca="1">IF($A380="","",IF(OFFSET(Nafnalisti!$A$3,MATCH('Einst staða'!$A380,Nafnalisti!$W$4:$W$430,0),4)="","",OFFSET(Nafnalisti!$A$3,MATCH('Einst staða'!$A380,Nafnalisti!$W$4:$W$430,0),4)))</f>
        <v/>
      </c>
      <c r="G380" s="6" t="str">
        <f ca="1">IF($A380="","",IF(OFFSET(Nafnalisti!$A$3,MATCH('Einst staða'!$A380,Nafnalisti!$W$4:$W$430,0),5)="","",OFFSET(Nafnalisti!$A$3,MATCH('Einst staða'!$A380,Nafnalisti!$W$4:$W$430,0),5)))</f>
        <v/>
      </c>
      <c r="H380" s="6" t="str">
        <f ca="1">IF($A380="","",IF(OFFSET(Nafnalisti!$A$3,MATCH('Einst staða'!$A380,Nafnalisti!$W$4:$W$430,0),6)="","",OFFSET(Nafnalisti!$A$3,MATCH('Einst staða'!$A380,Nafnalisti!$W$4:$W$430,0),6)))</f>
        <v/>
      </c>
      <c r="I380" s="6" t="str">
        <f ca="1">IF($A380="","",IF(OFFSET(Nafnalisti!$A$3,MATCH('Einst staða'!$A380,Nafnalisti!$W$4:$W$430,0),7)="","",OFFSET(Nafnalisti!$A$3,MATCH('Einst staða'!$A380,Nafnalisti!$W$4:$W$430,0),7)))</f>
        <v/>
      </c>
      <c r="J380" s="6" t="str">
        <f ca="1">IF($A380="","",IF(OFFSET(Nafnalisti!$A$3,MATCH('Einst staða'!$A380,Nafnalisti!$W$4:$W$430,0),8)="","",OFFSET(Nafnalisti!$A$3,MATCH('Einst staða'!$A380,Nafnalisti!$W$4:$W$430,0),8)))</f>
        <v/>
      </c>
      <c r="K380" s="6" t="str">
        <f ca="1">IF($A380="","",IF(OFFSET(Nafnalisti!$A$3,MATCH('Einst staða'!$A380,Nafnalisti!$W$4:$W$430,0),9)="","",OFFSET(Nafnalisti!$A$3,MATCH('Einst staða'!$A380,Nafnalisti!$W$4:$W$430,0),9)))</f>
        <v/>
      </c>
      <c r="L380" s="6" t="str">
        <f ca="1">IF($A380="","",IF(OFFSET(Nafnalisti!$A$3,MATCH('Einst staða'!$A380,Nafnalisti!$W$4:$W$430,0),10)="","",OFFSET(Nafnalisti!$A$3,MATCH('Einst staða'!$A380,Nafnalisti!$W$4:$W$430,0),10)))</f>
        <v/>
      </c>
    </row>
    <row r="381" spans="1:12" x14ac:dyDescent="0.3">
      <c r="A381" s="4" t="str">
        <f>IF(COUNT($A$4:A380)+1&gt;Nafnalisti!$Z$4,"",A380+1)</f>
        <v/>
      </c>
      <c r="B381" t="str">
        <f ca="1">IF($A381="","",OFFSET(Nafnalisti!$A$3,MATCH('Einst staða'!$A381,Nafnalisti!$W$4:$W$430,0),1))</f>
        <v/>
      </c>
      <c r="C381" s="64" t="str">
        <f ca="1">IF($A381="","",OFFSET(Nafnalisti!$A$3,MATCH('Einst staða'!$A381,Nafnalisti!$W$4:$W$430,0),0))</f>
        <v/>
      </c>
      <c r="D381" s="5" t="str">
        <f ca="1">IF($A381="","",OFFSET(Nafnalisti!$A$3,MATCH('Einst staða'!$A381,Nafnalisti!$W$4:$W$430,0),2))</f>
        <v/>
      </c>
      <c r="E381" s="6" t="str">
        <f ca="1">IF($A381="","",IF(OFFSET(Nafnalisti!$A$3,MATCH('Einst staða'!$A381,Nafnalisti!$W$4:$W$430,0),3)="","",OFFSET(Nafnalisti!$A$3,MATCH('Einst staða'!$A381,Nafnalisti!$W$4:$W$430,0),3)))</f>
        <v/>
      </c>
      <c r="F381" s="6" t="str">
        <f ca="1">IF($A381="","",IF(OFFSET(Nafnalisti!$A$3,MATCH('Einst staða'!$A381,Nafnalisti!$W$4:$W$430,0),4)="","",OFFSET(Nafnalisti!$A$3,MATCH('Einst staða'!$A381,Nafnalisti!$W$4:$W$430,0),4)))</f>
        <v/>
      </c>
      <c r="G381" s="6" t="str">
        <f ca="1">IF($A381="","",IF(OFFSET(Nafnalisti!$A$3,MATCH('Einst staða'!$A381,Nafnalisti!$W$4:$W$430,0),5)="","",OFFSET(Nafnalisti!$A$3,MATCH('Einst staða'!$A381,Nafnalisti!$W$4:$W$430,0),5)))</f>
        <v/>
      </c>
      <c r="H381" s="6" t="str">
        <f ca="1">IF($A381="","",IF(OFFSET(Nafnalisti!$A$3,MATCH('Einst staða'!$A381,Nafnalisti!$W$4:$W$430,0),6)="","",OFFSET(Nafnalisti!$A$3,MATCH('Einst staða'!$A381,Nafnalisti!$W$4:$W$430,0),6)))</f>
        <v/>
      </c>
      <c r="I381" s="6" t="str">
        <f ca="1">IF($A381="","",IF(OFFSET(Nafnalisti!$A$3,MATCH('Einst staða'!$A381,Nafnalisti!$W$4:$W$430,0),7)="","",OFFSET(Nafnalisti!$A$3,MATCH('Einst staða'!$A381,Nafnalisti!$W$4:$W$430,0),7)))</f>
        <v/>
      </c>
      <c r="J381" s="6" t="str">
        <f ca="1">IF($A381="","",IF(OFFSET(Nafnalisti!$A$3,MATCH('Einst staða'!$A381,Nafnalisti!$W$4:$W$430,0),8)="","",OFFSET(Nafnalisti!$A$3,MATCH('Einst staða'!$A381,Nafnalisti!$W$4:$W$430,0),8)))</f>
        <v/>
      </c>
      <c r="K381" s="6" t="str">
        <f ca="1">IF($A381="","",IF(OFFSET(Nafnalisti!$A$3,MATCH('Einst staða'!$A381,Nafnalisti!$W$4:$W$430,0),9)="","",OFFSET(Nafnalisti!$A$3,MATCH('Einst staða'!$A381,Nafnalisti!$W$4:$W$430,0),9)))</f>
        <v/>
      </c>
      <c r="L381" s="6" t="str">
        <f ca="1">IF($A381="","",IF(OFFSET(Nafnalisti!$A$3,MATCH('Einst staða'!$A381,Nafnalisti!$W$4:$W$430,0),10)="","",OFFSET(Nafnalisti!$A$3,MATCH('Einst staða'!$A381,Nafnalisti!$W$4:$W$430,0),10)))</f>
        <v/>
      </c>
    </row>
    <row r="382" spans="1:12" x14ac:dyDescent="0.3">
      <c r="A382" s="4" t="str">
        <f>IF(COUNT($A$4:A381)+1&gt;Nafnalisti!$Z$4,"",A381+1)</f>
        <v/>
      </c>
      <c r="B382" t="str">
        <f ca="1">IF($A382="","",OFFSET(Nafnalisti!$A$3,MATCH('Einst staða'!$A382,Nafnalisti!$W$4:$W$430,0),1))</f>
        <v/>
      </c>
      <c r="C382" s="64" t="str">
        <f ca="1">IF($A382="","",OFFSET(Nafnalisti!$A$3,MATCH('Einst staða'!$A382,Nafnalisti!$W$4:$W$430,0),0))</f>
        <v/>
      </c>
      <c r="D382" s="5" t="str">
        <f ca="1">IF($A382="","",OFFSET(Nafnalisti!$A$3,MATCH('Einst staða'!$A382,Nafnalisti!$W$4:$W$430,0),2))</f>
        <v/>
      </c>
      <c r="E382" s="6" t="str">
        <f ca="1">IF($A382="","",IF(OFFSET(Nafnalisti!$A$3,MATCH('Einst staða'!$A382,Nafnalisti!$W$4:$W$430,0),3)="","",OFFSET(Nafnalisti!$A$3,MATCH('Einst staða'!$A382,Nafnalisti!$W$4:$W$430,0),3)))</f>
        <v/>
      </c>
      <c r="F382" s="6" t="str">
        <f ca="1">IF($A382="","",IF(OFFSET(Nafnalisti!$A$3,MATCH('Einst staða'!$A382,Nafnalisti!$W$4:$W$430,0),4)="","",OFFSET(Nafnalisti!$A$3,MATCH('Einst staða'!$A382,Nafnalisti!$W$4:$W$430,0),4)))</f>
        <v/>
      </c>
      <c r="G382" s="6" t="str">
        <f ca="1">IF($A382="","",IF(OFFSET(Nafnalisti!$A$3,MATCH('Einst staða'!$A382,Nafnalisti!$W$4:$W$430,0),5)="","",OFFSET(Nafnalisti!$A$3,MATCH('Einst staða'!$A382,Nafnalisti!$W$4:$W$430,0),5)))</f>
        <v/>
      </c>
      <c r="H382" s="6" t="str">
        <f ca="1">IF($A382="","",IF(OFFSET(Nafnalisti!$A$3,MATCH('Einst staða'!$A382,Nafnalisti!$W$4:$W$430,0),6)="","",OFFSET(Nafnalisti!$A$3,MATCH('Einst staða'!$A382,Nafnalisti!$W$4:$W$430,0),6)))</f>
        <v/>
      </c>
      <c r="I382" s="6" t="str">
        <f ca="1">IF($A382="","",IF(OFFSET(Nafnalisti!$A$3,MATCH('Einst staða'!$A382,Nafnalisti!$W$4:$W$430,0),7)="","",OFFSET(Nafnalisti!$A$3,MATCH('Einst staða'!$A382,Nafnalisti!$W$4:$W$430,0),7)))</f>
        <v/>
      </c>
      <c r="J382" s="6" t="str">
        <f ca="1">IF($A382="","",IF(OFFSET(Nafnalisti!$A$3,MATCH('Einst staða'!$A382,Nafnalisti!$W$4:$W$430,0),8)="","",OFFSET(Nafnalisti!$A$3,MATCH('Einst staða'!$A382,Nafnalisti!$W$4:$W$430,0),8)))</f>
        <v/>
      </c>
      <c r="K382" s="6" t="str">
        <f ca="1">IF($A382="","",IF(OFFSET(Nafnalisti!$A$3,MATCH('Einst staða'!$A382,Nafnalisti!$W$4:$W$430,0),9)="","",OFFSET(Nafnalisti!$A$3,MATCH('Einst staða'!$A382,Nafnalisti!$W$4:$W$430,0),9)))</f>
        <v/>
      </c>
      <c r="L382" s="6" t="str">
        <f ca="1">IF($A382="","",IF(OFFSET(Nafnalisti!$A$3,MATCH('Einst staða'!$A382,Nafnalisti!$W$4:$W$430,0),10)="","",OFFSET(Nafnalisti!$A$3,MATCH('Einst staða'!$A382,Nafnalisti!$W$4:$W$430,0),10)))</f>
        <v/>
      </c>
    </row>
    <row r="383" spans="1:12" x14ac:dyDescent="0.3">
      <c r="A383" s="4" t="str">
        <f>IF(COUNT($A$4:A382)+1&gt;Nafnalisti!$Z$4,"",A382+1)</f>
        <v/>
      </c>
      <c r="B383" t="str">
        <f ca="1">IF($A383="","",OFFSET(Nafnalisti!$A$3,MATCH('Einst staða'!$A383,Nafnalisti!$W$4:$W$430,0),1))</f>
        <v/>
      </c>
      <c r="C383" s="64" t="str">
        <f ca="1">IF($A383="","",OFFSET(Nafnalisti!$A$3,MATCH('Einst staða'!$A383,Nafnalisti!$W$4:$W$430,0),0))</f>
        <v/>
      </c>
      <c r="D383" s="5" t="str">
        <f ca="1">IF($A383="","",OFFSET(Nafnalisti!$A$3,MATCH('Einst staða'!$A383,Nafnalisti!$W$4:$W$430,0),2))</f>
        <v/>
      </c>
      <c r="E383" s="6" t="str">
        <f ca="1">IF($A383="","",IF(OFFSET(Nafnalisti!$A$3,MATCH('Einst staða'!$A383,Nafnalisti!$W$4:$W$430,0),3)="","",OFFSET(Nafnalisti!$A$3,MATCH('Einst staða'!$A383,Nafnalisti!$W$4:$W$430,0),3)))</f>
        <v/>
      </c>
      <c r="F383" s="6" t="str">
        <f ca="1">IF($A383="","",IF(OFFSET(Nafnalisti!$A$3,MATCH('Einst staða'!$A383,Nafnalisti!$W$4:$W$430,0),4)="","",OFFSET(Nafnalisti!$A$3,MATCH('Einst staða'!$A383,Nafnalisti!$W$4:$W$430,0),4)))</f>
        <v/>
      </c>
      <c r="G383" s="6" t="str">
        <f ca="1">IF($A383="","",IF(OFFSET(Nafnalisti!$A$3,MATCH('Einst staða'!$A383,Nafnalisti!$W$4:$W$430,0),5)="","",OFFSET(Nafnalisti!$A$3,MATCH('Einst staða'!$A383,Nafnalisti!$W$4:$W$430,0),5)))</f>
        <v/>
      </c>
      <c r="H383" s="6" t="str">
        <f ca="1">IF($A383="","",IF(OFFSET(Nafnalisti!$A$3,MATCH('Einst staða'!$A383,Nafnalisti!$W$4:$W$430,0),6)="","",OFFSET(Nafnalisti!$A$3,MATCH('Einst staða'!$A383,Nafnalisti!$W$4:$W$430,0),6)))</f>
        <v/>
      </c>
      <c r="I383" s="6" t="str">
        <f ca="1">IF($A383="","",IF(OFFSET(Nafnalisti!$A$3,MATCH('Einst staða'!$A383,Nafnalisti!$W$4:$W$430,0),7)="","",OFFSET(Nafnalisti!$A$3,MATCH('Einst staða'!$A383,Nafnalisti!$W$4:$W$430,0),7)))</f>
        <v/>
      </c>
      <c r="J383" s="6" t="str">
        <f ca="1">IF($A383="","",IF(OFFSET(Nafnalisti!$A$3,MATCH('Einst staða'!$A383,Nafnalisti!$W$4:$W$430,0),8)="","",OFFSET(Nafnalisti!$A$3,MATCH('Einst staða'!$A383,Nafnalisti!$W$4:$W$430,0),8)))</f>
        <v/>
      </c>
      <c r="K383" s="6" t="str">
        <f ca="1">IF($A383="","",IF(OFFSET(Nafnalisti!$A$3,MATCH('Einst staða'!$A383,Nafnalisti!$W$4:$W$430,0),9)="","",OFFSET(Nafnalisti!$A$3,MATCH('Einst staða'!$A383,Nafnalisti!$W$4:$W$430,0),9)))</f>
        <v/>
      </c>
      <c r="L383" s="6" t="str">
        <f ca="1">IF($A383="","",IF(OFFSET(Nafnalisti!$A$3,MATCH('Einst staða'!$A383,Nafnalisti!$W$4:$W$430,0),10)="","",OFFSET(Nafnalisti!$A$3,MATCH('Einst staða'!$A383,Nafnalisti!$W$4:$W$430,0),10)))</f>
        <v/>
      </c>
    </row>
    <row r="384" spans="1:12" x14ac:dyDescent="0.3">
      <c r="A384" s="4" t="str">
        <f>IF(COUNT($A$4:A383)+1&gt;Nafnalisti!$Z$4,"",A383+1)</f>
        <v/>
      </c>
      <c r="B384" t="str">
        <f ca="1">IF($A384="","",OFFSET(Nafnalisti!$A$3,MATCH('Einst staða'!$A384,Nafnalisti!$W$4:$W$430,0),1))</f>
        <v/>
      </c>
      <c r="C384" s="64" t="str">
        <f ca="1">IF($A384="","",OFFSET(Nafnalisti!$A$3,MATCH('Einst staða'!$A384,Nafnalisti!$W$4:$W$430,0),0))</f>
        <v/>
      </c>
      <c r="D384" s="5" t="str">
        <f ca="1">IF($A384="","",OFFSET(Nafnalisti!$A$3,MATCH('Einst staða'!$A384,Nafnalisti!$W$4:$W$430,0),2))</f>
        <v/>
      </c>
      <c r="E384" s="6" t="str">
        <f ca="1">IF($A384="","",IF(OFFSET(Nafnalisti!$A$3,MATCH('Einst staða'!$A384,Nafnalisti!$W$4:$W$430,0),3)="","",OFFSET(Nafnalisti!$A$3,MATCH('Einst staða'!$A384,Nafnalisti!$W$4:$W$430,0),3)))</f>
        <v/>
      </c>
      <c r="F384" s="6" t="str">
        <f ca="1">IF($A384="","",IF(OFFSET(Nafnalisti!$A$3,MATCH('Einst staða'!$A384,Nafnalisti!$W$4:$W$430,0),4)="","",OFFSET(Nafnalisti!$A$3,MATCH('Einst staða'!$A384,Nafnalisti!$W$4:$W$430,0),4)))</f>
        <v/>
      </c>
      <c r="G384" s="6" t="str">
        <f ca="1">IF($A384="","",IF(OFFSET(Nafnalisti!$A$3,MATCH('Einst staða'!$A384,Nafnalisti!$W$4:$W$430,0),5)="","",OFFSET(Nafnalisti!$A$3,MATCH('Einst staða'!$A384,Nafnalisti!$W$4:$W$430,0),5)))</f>
        <v/>
      </c>
      <c r="H384" s="6" t="str">
        <f ca="1">IF($A384="","",IF(OFFSET(Nafnalisti!$A$3,MATCH('Einst staða'!$A384,Nafnalisti!$W$4:$W$430,0),6)="","",OFFSET(Nafnalisti!$A$3,MATCH('Einst staða'!$A384,Nafnalisti!$W$4:$W$430,0),6)))</f>
        <v/>
      </c>
      <c r="I384" s="6" t="str">
        <f ca="1">IF($A384="","",IF(OFFSET(Nafnalisti!$A$3,MATCH('Einst staða'!$A384,Nafnalisti!$W$4:$W$430,0),7)="","",OFFSET(Nafnalisti!$A$3,MATCH('Einst staða'!$A384,Nafnalisti!$W$4:$W$430,0),7)))</f>
        <v/>
      </c>
      <c r="J384" s="6" t="str">
        <f ca="1">IF($A384="","",IF(OFFSET(Nafnalisti!$A$3,MATCH('Einst staða'!$A384,Nafnalisti!$W$4:$W$430,0),8)="","",OFFSET(Nafnalisti!$A$3,MATCH('Einst staða'!$A384,Nafnalisti!$W$4:$W$430,0),8)))</f>
        <v/>
      </c>
      <c r="K384" s="6" t="str">
        <f ca="1">IF($A384="","",IF(OFFSET(Nafnalisti!$A$3,MATCH('Einst staða'!$A384,Nafnalisti!$W$4:$W$430,0),9)="","",OFFSET(Nafnalisti!$A$3,MATCH('Einst staða'!$A384,Nafnalisti!$W$4:$W$430,0),9)))</f>
        <v/>
      </c>
      <c r="L384" s="6" t="str">
        <f ca="1">IF($A384="","",IF(OFFSET(Nafnalisti!$A$3,MATCH('Einst staða'!$A384,Nafnalisti!$W$4:$W$430,0),10)="","",OFFSET(Nafnalisti!$A$3,MATCH('Einst staða'!$A384,Nafnalisti!$W$4:$W$430,0),10)))</f>
        <v/>
      </c>
    </row>
    <row r="385" spans="1:12" x14ac:dyDescent="0.3">
      <c r="A385" s="4" t="str">
        <f>IF(COUNT($A$4:A384)+1&gt;Nafnalisti!$Z$4,"",A384+1)</f>
        <v/>
      </c>
      <c r="B385" t="str">
        <f ca="1">IF($A385="","",OFFSET(Nafnalisti!$A$3,MATCH('Einst staða'!$A385,Nafnalisti!$W$4:$W$430,0),1))</f>
        <v/>
      </c>
      <c r="C385" s="64" t="str">
        <f ca="1">IF($A385="","",OFFSET(Nafnalisti!$A$3,MATCH('Einst staða'!$A385,Nafnalisti!$W$4:$W$430,0),0))</f>
        <v/>
      </c>
      <c r="D385" s="5" t="str">
        <f ca="1">IF($A385="","",OFFSET(Nafnalisti!$A$3,MATCH('Einst staða'!$A385,Nafnalisti!$W$4:$W$430,0),2))</f>
        <v/>
      </c>
      <c r="E385" s="6" t="str">
        <f ca="1">IF($A385="","",IF(OFFSET(Nafnalisti!$A$3,MATCH('Einst staða'!$A385,Nafnalisti!$W$4:$W$430,0),3)="","",OFFSET(Nafnalisti!$A$3,MATCH('Einst staða'!$A385,Nafnalisti!$W$4:$W$430,0),3)))</f>
        <v/>
      </c>
      <c r="F385" s="6" t="str">
        <f ca="1">IF($A385="","",IF(OFFSET(Nafnalisti!$A$3,MATCH('Einst staða'!$A385,Nafnalisti!$W$4:$W$430,0),4)="","",OFFSET(Nafnalisti!$A$3,MATCH('Einst staða'!$A385,Nafnalisti!$W$4:$W$430,0),4)))</f>
        <v/>
      </c>
      <c r="G385" s="6" t="str">
        <f ca="1">IF($A385="","",IF(OFFSET(Nafnalisti!$A$3,MATCH('Einst staða'!$A385,Nafnalisti!$W$4:$W$430,0),5)="","",OFFSET(Nafnalisti!$A$3,MATCH('Einst staða'!$A385,Nafnalisti!$W$4:$W$430,0),5)))</f>
        <v/>
      </c>
      <c r="H385" s="6" t="str">
        <f ca="1">IF($A385="","",IF(OFFSET(Nafnalisti!$A$3,MATCH('Einst staða'!$A385,Nafnalisti!$W$4:$W$430,0),6)="","",OFFSET(Nafnalisti!$A$3,MATCH('Einst staða'!$A385,Nafnalisti!$W$4:$W$430,0),6)))</f>
        <v/>
      </c>
      <c r="I385" s="6" t="str">
        <f ca="1">IF($A385="","",IF(OFFSET(Nafnalisti!$A$3,MATCH('Einst staða'!$A385,Nafnalisti!$W$4:$W$430,0),7)="","",OFFSET(Nafnalisti!$A$3,MATCH('Einst staða'!$A385,Nafnalisti!$W$4:$W$430,0),7)))</f>
        <v/>
      </c>
      <c r="J385" s="6" t="str">
        <f ca="1">IF($A385="","",IF(OFFSET(Nafnalisti!$A$3,MATCH('Einst staða'!$A385,Nafnalisti!$W$4:$W$430,0),8)="","",OFFSET(Nafnalisti!$A$3,MATCH('Einst staða'!$A385,Nafnalisti!$W$4:$W$430,0),8)))</f>
        <v/>
      </c>
      <c r="K385" s="6" t="str">
        <f ca="1">IF($A385="","",IF(OFFSET(Nafnalisti!$A$3,MATCH('Einst staða'!$A385,Nafnalisti!$W$4:$W$430,0),9)="","",OFFSET(Nafnalisti!$A$3,MATCH('Einst staða'!$A385,Nafnalisti!$W$4:$W$430,0),9)))</f>
        <v/>
      </c>
      <c r="L385" s="6" t="str">
        <f ca="1">IF($A385="","",IF(OFFSET(Nafnalisti!$A$3,MATCH('Einst staða'!$A385,Nafnalisti!$W$4:$W$430,0),10)="","",OFFSET(Nafnalisti!$A$3,MATCH('Einst staða'!$A385,Nafnalisti!$W$4:$W$430,0),10)))</f>
        <v/>
      </c>
    </row>
    <row r="386" spans="1:12" x14ac:dyDescent="0.3">
      <c r="A386" s="4" t="str">
        <f>IF(COUNT($A$4:A385)+1&gt;Nafnalisti!$Z$4,"",A385+1)</f>
        <v/>
      </c>
      <c r="B386" t="str">
        <f ca="1">IF($A386="","",OFFSET(Nafnalisti!$A$3,MATCH('Einst staða'!$A386,Nafnalisti!$W$4:$W$430,0),1))</f>
        <v/>
      </c>
      <c r="C386" s="64" t="str">
        <f ca="1">IF($A386="","",OFFSET(Nafnalisti!$A$3,MATCH('Einst staða'!$A386,Nafnalisti!$W$4:$W$430,0),0))</f>
        <v/>
      </c>
      <c r="D386" s="5" t="str">
        <f ca="1">IF($A386="","",OFFSET(Nafnalisti!$A$3,MATCH('Einst staða'!$A386,Nafnalisti!$W$4:$W$430,0),2))</f>
        <v/>
      </c>
      <c r="E386" s="6" t="str">
        <f ca="1">IF($A386="","",IF(OFFSET(Nafnalisti!$A$3,MATCH('Einst staða'!$A386,Nafnalisti!$W$4:$W$430,0),3)="","",OFFSET(Nafnalisti!$A$3,MATCH('Einst staða'!$A386,Nafnalisti!$W$4:$W$430,0),3)))</f>
        <v/>
      </c>
      <c r="F386" s="6" t="str">
        <f ca="1">IF($A386="","",IF(OFFSET(Nafnalisti!$A$3,MATCH('Einst staða'!$A386,Nafnalisti!$W$4:$W$430,0),4)="","",OFFSET(Nafnalisti!$A$3,MATCH('Einst staða'!$A386,Nafnalisti!$W$4:$W$430,0),4)))</f>
        <v/>
      </c>
      <c r="G386" s="6" t="str">
        <f ca="1">IF($A386="","",IF(OFFSET(Nafnalisti!$A$3,MATCH('Einst staða'!$A386,Nafnalisti!$W$4:$W$430,0),5)="","",OFFSET(Nafnalisti!$A$3,MATCH('Einst staða'!$A386,Nafnalisti!$W$4:$W$430,0),5)))</f>
        <v/>
      </c>
      <c r="H386" s="6" t="str">
        <f ca="1">IF($A386="","",IF(OFFSET(Nafnalisti!$A$3,MATCH('Einst staða'!$A386,Nafnalisti!$W$4:$W$430,0),6)="","",OFFSET(Nafnalisti!$A$3,MATCH('Einst staða'!$A386,Nafnalisti!$W$4:$W$430,0),6)))</f>
        <v/>
      </c>
      <c r="I386" s="6" t="str">
        <f ca="1">IF($A386="","",IF(OFFSET(Nafnalisti!$A$3,MATCH('Einst staða'!$A386,Nafnalisti!$W$4:$W$430,0),7)="","",OFFSET(Nafnalisti!$A$3,MATCH('Einst staða'!$A386,Nafnalisti!$W$4:$W$430,0),7)))</f>
        <v/>
      </c>
      <c r="J386" s="6" t="str">
        <f ca="1">IF($A386="","",IF(OFFSET(Nafnalisti!$A$3,MATCH('Einst staða'!$A386,Nafnalisti!$W$4:$W$430,0),8)="","",OFFSET(Nafnalisti!$A$3,MATCH('Einst staða'!$A386,Nafnalisti!$W$4:$W$430,0),8)))</f>
        <v/>
      </c>
      <c r="K386" s="6" t="str">
        <f ca="1">IF($A386="","",IF(OFFSET(Nafnalisti!$A$3,MATCH('Einst staða'!$A386,Nafnalisti!$W$4:$W$430,0),9)="","",OFFSET(Nafnalisti!$A$3,MATCH('Einst staða'!$A386,Nafnalisti!$W$4:$W$430,0),9)))</f>
        <v/>
      </c>
      <c r="L386" s="6" t="str">
        <f ca="1">IF($A386="","",IF(OFFSET(Nafnalisti!$A$3,MATCH('Einst staða'!$A386,Nafnalisti!$W$4:$W$430,0),10)="","",OFFSET(Nafnalisti!$A$3,MATCH('Einst staða'!$A386,Nafnalisti!$W$4:$W$430,0),10)))</f>
        <v/>
      </c>
    </row>
    <row r="387" spans="1:12" x14ac:dyDescent="0.3">
      <c r="A387" s="4" t="str">
        <f>IF(COUNT($A$4:A386)+1&gt;Nafnalisti!$Z$4,"",A386+1)</f>
        <v/>
      </c>
      <c r="B387" t="str">
        <f ca="1">IF($A387="","",OFFSET(Nafnalisti!$A$3,MATCH('Einst staða'!$A387,Nafnalisti!$W$4:$W$430,0),1))</f>
        <v/>
      </c>
      <c r="C387" s="64" t="str">
        <f ca="1">IF($A387="","",OFFSET(Nafnalisti!$A$3,MATCH('Einst staða'!$A387,Nafnalisti!$W$4:$W$430,0),0))</f>
        <v/>
      </c>
      <c r="D387" s="5" t="str">
        <f ca="1">IF($A387="","",OFFSET(Nafnalisti!$A$3,MATCH('Einst staða'!$A387,Nafnalisti!$W$4:$W$430,0),2))</f>
        <v/>
      </c>
      <c r="E387" s="6" t="str">
        <f ca="1">IF($A387="","",IF(OFFSET(Nafnalisti!$A$3,MATCH('Einst staða'!$A387,Nafnalisti!$W$4:$W$430,0),3)="","",OFFSET(Nafnalisti!$A$3,MATCH('Einst staða'!$A387,Nafnalisti!$W$4:$W$430,0),3)))</f>
        <v/>
      </c>
      <c r="F387" s="6" t="str">
        <f ca="1">IF($A387="","",IF(OFFSET(Nafnalisti!$A$3,MATCH('Einst staða'!$A387,Nafnalisti!$W$4:$W$430,0),4)="","",OFFSET(Nafnalisti!$A$3,MATCH('Einst staða'!$A387,Nafnalisti!$W$4:$W$430,0),4)))</f>
        <v/>
      </c>
      <c r="G387" s="6" t="str">
        <f ca="1">IF($A387="","",IF(OFFSET(Nafnalisti!$A$3,MATCH('Einst staða'!$A387,Nafnalisti!$W$4:$W$430,0),5)="","",OFFSET(Nafnalisti!$A$3,MATCH('Einst staða'!$A387,Nafnalisti!$W$4:$W$430,0),5)))</f>
        <v/>
      </c>
      <c r="H387" s="6" t="str">
        <f ca="1">IF($A387="","",IF(OFFSET(Nafnalisti!$A$3,MATCH('Einst staða'!$A387,Nafnalisti!$W$4:$W$430,0),6)="","",OFFSET(Nafnalisti!$A$3,MATCH('Einst staða'!$A387,Nafnalisti!$W$4:$W$430,0),6)))</f>
        <v/>
      </c>
      <c r="I387" s="6" t="str">
        <f ca="1">IF($A387="","",IF(OFFSET(Nafnalisti!$A$3,MATCH('Einst staða'!$A387,Nafnalisti!$W$4:$W$430,0),7)="","",OFFSET(Nafnalisti!$A$3,MATCH('Einst staða'!$A387,Nafnalisti!$W$4:$W$430,0),7)))</f>
        <v/>
      </c>
      <c r="J387" s="6" t="str">
        <f ca="1">IF($A387="","",IF(OFFSET(Nafnalisti!$A$3,MATCH('Einst staða'!$A387,Nafnalisti!$W$4:$W$430,0),8)="","",OFFSET(Nafnalisti!$A$3,MATCH('Einst staða'!$A387,Nafnalisti!$W$4:$W$430,0),8)))</f>
        <v/>
      </c>
      <c r="K387" s="6" t="str">
        <f ca="1">IF($A387="","",IF(OFFSET(Nafnalisti!$A$3,MATCH('Einst staða'!$A387,Nafnalisti!$W$4:$W$430,0),9)="","",OFFSET(Nafnalisti!$A$3,MATCH('Einst staða'!$A387,Nafnalisti!$W$4:$W$430,0),9)))</f>
        <v/>
      </c>
      <c r="L387" s="6" t="str">
        <f ca="1">IF($A387="","",IF(OFFSET(Nafnalisti!$A$3,MATCH('Einst staða'!$A387,Nafnalisti!$W$4:$W$430,0),10)="","",OFFSET(Nafnalisti!$A$3,MATCH('Einst staða'!$A387,Nafnalisti!$W$4:$W$430,0),10)))</f>
        <v/>
      </c>
    </row>
    <row r="388" spans="1:12" x14ac:dyDescent="0.3">
      <c r="A388" s="4" t="str">
        <f>IF(COUNT($A$4:A387)+1&gt;Nafnalisti!$Z$4,"",A387+1)</f>
        <v/>
      </c>
      <c r="B388" t="str">
        <f ca="1">IF($A388="","",OFFSET(Nafnalisti!$A$3,MATCH('Einst staða'!$A388,Nafnalisti!$W$4:$W$430,0),1))</f>
        <v/>
      </c>
      <c r="C388" s="64" t="str">
        <f ca="1">IF($A388="","",OFFSET(Nafnalisti!$A$3,MATCH('Einst staða'!$A388,Nafnalisti!$W$4:$W$430,0),0))</f>
        <v/>
      </c>
      <c r="D388" s="5" t="str">
        <f ca="1">IF($A388="","",OFFSET(Nafnalisti!$A$3,MATCH('Einst staða'!$A388,Nafnalisti!$W$4:$W$430,0),2))</f>
        <v/>
      </c>
      <c r="E388" s="6" t="str">
        <f ca="1">IF($A388="","",IF(OFFSET(Nafnalisti!$A$3,MATCH('Einst staða'!$A388,Nafnalisti!$W$4:$W$430,0),3)="","",OFFSET(Nafnalisti!$A$3,MATCH('Einst staða'!$A388,Nafnalisti!$W$4:$W$430,0),3)))</f>
        <v/>
      </c>
      <c r="F388" s="6" t="str">
        <f ca="1">IF($A388="","",IF(OFFSET(Nafnalisti!$A$3,MATCH('Einst staða'!$A388,Nafnalisti!$W$4:$W$430,0),4)="","",OFFSET(Nafnalisti!$A$3,MATCH('Einst staða'!$A388,Nafnalisti!$W$4:$W$430,0),4)))</f>
        <v/>
      </c>
      <c r="G388" s="6" t="str">
        <f ca="1">IF($A388="","",IF(OFFSET(Nafnalisti!$A$3,MATCH('Einst staða'!$A388,Nafnalisti!$W$4:$W$430,0),5)="","",OFFSET(Nafnalisti!$A$3,MATCH('Einst staða'!$A388,Nafnalisti!$W$4:$W$430,0),5)))</f>
        <v/>
      </c>
      <c r="H388" s="6" t="str">
        <f ca="1">IF($A388="","",IF(OFFSET(Nafnalisti!$A$3,MATCH('Einst staða'!$A388,Nafnalisti!$W$4:$W$430,0),6)="","",OFFSET(Nafnalisti!$A$3,MATCH('Einst staða'!$A388,Nafnalisti!$W$4:$W$430,0),6)))</f>
        <v/>
      </c>
      <c r="I388" s="6" t="str">
        <f ca="1">IF($A388="","",IF(OFFSET(Nafnalisti!$A$3,MATCH('Einst staða'!$A388,Nafnalisti!$W$4:$W$430,0),7)="","",OFFSET(Nafnalisti!$A$3,MATCH('Einst staða'!$A388,Nafnalisti!$W$4:$W$430,0),7)))</f>
        <v/>
      </c>
      <c r="J388" s="6" t="str">
        <f ca="1">IF($A388="","",IF(OFFSET(Nafnalisti!$A$3,MATCH('Einst staða'!$A388,Nafnalisti!$W$4:$W$430,0),8)="","",OFFSET(Nafnalisti!$A$3,MATCH('Einst staða'!$A388,Nafnalisti!$W$4:$W$430,0),8)))</f>
        <v/>
      </c>
      <c r="K388" s="6" t="str">
        <f ca="1">IF($A388="","",IF(OFFSET(Nafnalisti!$A$3,MATCH('Einst staða'!$A388,Nafnalisti!$W$4:$W$430,0),9)="","",OFFSET(Nafnalisti!$A$3,MATCH('Einst staða'!$A388,Nafnalisti!$W$4:$W$430,0),9)))</f>
        <v/>
      </c>
      <c r="L388" s="6" t="str">
        <f ca="1">IF($A388="","",IF(OFFSET(Nafnalisti!$A$3,MATCH('Einst staða'!$A388,Nafnalisti!$W$4:$W$430,0),10)="","",OFFSET(Nafnalisti!$A$3,MATCH('Einst staða'!$A388,Nafnalisti!$W$4:$W$430,0),10)))</f>
        <v/>
      </c>
    </row>
    <row r="389" spans="1:12" x14ac:dyDescent="0.3">
      <c r="A389" s="4" t="str">
        <f>IF(COUNT($A$4:A388)+1&gt;Nafnalisti!$Z$4,"",A388+1)</f>
        <v/>
      </c>
      <c r="B389" t="str">
        <f ca="1">IF($A389="","",OFFSET(Nafnalisti!$A$3,MATCH('Einst staða'!$A389,Nafnalisti!$W$4:$W$430,0),1))</f>
        <v/>
      </c>
      <c r="C389" s="64" t="str">
        <f ca="1">IF($A389="","",OFFSET(Nafnalisti!$A$3,MATCH('Einst staða'!$A389,Nafnalisti!$W$4:$W$430,0),0))</f>
        <v/>
      </c>
      <c r="D389" s="5" t="str">
        <f ca="1">IF($A389="","",OFFSET(Nafnalisti!$A$3,MATCH('Einst staða'!$A389,Nafnalisti!$W$4:$W$430,0),2))</f>
        <v/>
      </c>
      <c r="E389" s="6" t="str">
        <f ca="1">IF($A389="","",IF(OFFSET(Nafnalisti!$A$3,MATCH('Einst staða'!$A389,Nafnalisti!$W$4:$W$430,0),3)="","",OFFSET(Nafnalisti!$A$3,MATCH('Einst staða'!$A389,Nafnalisti!$W$4:$W$430,0),3)))</f>
        <v/>
      </c>
      <c r="F389" s="6" t="str">
        <f ca="1">IF($A389="","",IF(OFFSET(Nafnalisti!$A$3,MATCH('Einst staða'!$A389,Nafnalisti!$W$4:$W$430,0),4)="","",OFFSET(Nafnalisti!$A$3,MATCH('Einst staða'!$A389,Nafnalisti!$W$4:$W$430,0),4)))</f>
        <v/>
      </c>
      <c r="G389" s="6" t="str">
        <f ca="1">IF($A389="","",IF(OFFSET(Nafnalisti!$A$3,MATCH('Einst staða'!$A389,Nafnalisti!$W$4:$W$430,0),5)="","",OFFSET(Nafnalisti!$A$3,MATCH('Einst staða'!$A389,Nafnalisti!$W$4:$W$430,0),5)))</f>
        <v/>
      </c>
      <c r="H389" s="6" t="str">
        <f ca="1">IF($A389="","",IF(OFFSET(Nafnalisti!$A$3,MATCH('Einst staða'!$A389,Nafnalisti!$W$4:$W$430,0),6)="","",OFFSET(Nafnalisti!$A$3,MATCH('Einst staða'!$A389,Nafnalisti!$W$4:$W$430,0),6)))</f>
        <v/>
      </c>
      <c r="I389" s="6" t="str">
        <f ca="1">IF($A389="","",IF(OFFSET(Nafnalisti!$A$3,MATCH('Einst staða'!$A389,Nafnalisti!$W$4:$W$430,0),7)="","",OFFSET(Nafnalisti!$A$3,MATCH('Einst staða'!$A389,Nafnalisti!$W$4:$W$430,0),7)))</f>
        <v/>
      </c>
      <c r="J389" s="6" t="str">
        <f ca="1">IF($A389="","",IF(OFFSET(Nafnalisti!$A$3,MATCH('Einst staða'!$A389,Nafnalisti!$W$4:$W$430,0),8)="","",OFFSET(Nafnalisti!$A$3,MATCH('Einst staða'!$A389,Nafnalisti!$W$4:$W$430,0),8)))</f>
        <v/>
      </c>
      <c r="K389" s="6" t="str">
        <f ca="1">IF($A389="","",IF(OFFSET(Nafnalisti!$A$3,MATCH('Einst staða'!$A389,Nafnalisti!$W$4:$W$430,0),9)="","",OFFSET(Nafnalisti!$A$3,MATCH('Einst staða'!$A389,Nafnalisti!$W$4:$W$430,0),9)))</f>
        <v/>
      </c>
      <c r="L389" s="6" t="str">
        <f ca="1">IF($A389="","",IF(OFFSET(Nafnalisti!$A$3,MATCH('Einst staða'!$A389,Nafnalisti!$W$4:$W$430,0),10)="","",OFFSET(Nafnalisti!$A$3,MATCH('Einst staða'!$A389,Nafnalisti!$W$4:$W$430,0),10)))</f>
        <v/>
      </c>
    </row>
    <row r="390" spans="1:12" x14ac:dyDescent="0.3">
      <c r="A390" s="4" t="str">
        <f>IF(COUNT($A$4:A389)+1&gt;Nafnalisti!$Z$4,"",A389+1)</f>
        <v/>
      </c>
      <c r="B390" t="str">
        <f ca="1">IF($A390="","",OFFSET(Nafnalisti!$A$3,MATCH('Einst staða'!$A390,Nafnalisti!$W$4:$W$430,0),1))</f>
        <v/>
      </c>
      <c r="C390" s="64" t="str">
        <f ca="1">IF($A390="","",OFFSET(Nafnalisti!$A$3,MATCH('Einst staða'!$A390,Nafnalisti!$W$4:$W$430,0),0))</f>
        <v/>
      </c>
      <c r="D390" s="5" t="str">
        <f ca="1">IF($A390="","",OFFSET(Nafnalisti!$A$3,MATCH('Einst staða'!$A390,Nafnalisti!$W$4:$W$430,0),2))</f>
        <v/>
      </c>
      <c r="E390" s="6" t="str">
        <f ca="1">IF($A390="","",IF(OFFSET(Nafnalisti!$A$3,MATCH('Einst staða'!$A390,Nafnalisti!$W$4:$W$430,0),3)="","",OFFSET(Nafnalisti!$A$3,MATCH('Einst staða'!$A390,Nafnalisti!$W$4:$W$430,0),3)))</f>
        <v/>
      </c>
      <c r="F390" s="6" t="str">
        <f ca="1">IF($A390="","",IF(OFFSET(Nafnalisti!$A$3,MATCH('Einst staða'!$A390,Nafnalisti!$W$4:$W$430,0),4)="","",OFFSET(Nafnalisti!$A$3,MATCH('Einst staða'!$A390,Nafnalisti!$W$4:$W$430,0),4)))</f>
        <v/>
      </c>
      <c r="G390" s="6" t="str">
        <f ca="1">IF($A390="","",IF(OFFSET(Nafnalisti!$A$3,MATCH('Einst staða'!$A390,Nafnalisti!$W$4:$W$430,0),5)="","",OFFSET(Nafnalisti!$A$3,MATCH('Einst staða'!$A390,Nafnalisti!$W$4:$W$430,0),5)))</f>
        <v/>
      </c>
      <c r="H390" s="6" t="str">
        <f ca="1">IF($A390="","",IF(OFFSET(Nafnalisti!$A$3,MATCH('Einst staða'!$A390,Nafnalisti!$W$4:$W$430,0),6)="","",OFFSET(Nafnalisti!$A$3,MATCH('Einst staða'!$A390,Nafnalisti!$W$4:$W$430,0),6)))</f>
        <v/>
      </c>
      <c r="I390" s="6" t="str">
        <f ca="1">IF($A390="","",IF(OFFSET(Nafnalisti!$A$3,MATCH('Einst staða'!$A390,Nafnalisti!$W$4:$W$430,0),7)="","",OFFSET(Nafnalisti!$A$3,MATCH('Einst staða'!$A390,Nafnalisti!$W$4:$W$430,0),7)))</f>
        <v/>
      </c>
      <c r="J390" s="6" t="str">
        <f ca="1">IF($A390="","",IF(OFFSET(Nafnalisti!$A$3,MATCH('Einst staða'!$A390,Nafnalisti!$W$4:$W$430,0),8)="","",OFFSET(Nafnalisti!$A$3,MATCH('Einst staða'!$A390,Nafnalisti!$W$4:$W$430,0),8)))</f>
        <v/>
      </c>
      <c r="K390" s="6" t="str">
        <f ca="1">IF($A390="","",IF(OFFSET(Nafnalisti!$A$3,MATCH('Einst staða'!$A390,Nafnalisti!$W$4:$W$430,0),9)="","",OFFSET(Nafnalisti!$A$3,MATCH('Einst staða'!$A390,Nafnalisti!$W$4:$W$430,0),9)))</f>
        <v/>
      </c>
      <c r="L390" s="6" t="str">
        <f ca="1">IF($A390="","",IF(OFFSET(Nafnalisti!$A$3,MATCH('Einst staða'!$A390,Nafnalisti!$W$4:$W$430,0),10)="","",OFFSET(Nafnalisti!$A$3,MATCH('Einst staða'!$A390,Nafnalisti!$W$4:$W$430,0),10)))</f>
        <v/>
      </c>
    </row>
    <row r="391" spans="1:12" x14ac:dyDescent="0.3">
      <c r="A391" s="4" t="str">
        <f>IF(COUNT($A$4:A390)+1&gt;Nafnalisti!$Z$4,"",A390+1)</f>
        <v/>
      </c>
      <c r="B391" t="str">
        <f ca="1">IF($A391="","",OFFSET(Nafnalisti!$A$3,MATCH('Einst staða'!$A391,Nafnalisti!$W$4:$W$430,0),1))</f>
        <v/>
      </c>
      <c r="C391" s="64" t="str">
        <f ca="1">IF($A391="","",OFFSET(Nafnalisti!$A$3,MATCH('Einst staða'!$A391,Nafnalisti!$W$4:$W$430,0),0))</f>
        <v/>
      </c>
      <c r="D391" s="5" t="str">
        <f ca="1">IF($A391="","",OFFSET(Nafnalisti!$A$3,MATCH('Einst staða'!$A391,Nafnalisti!$W$4:$W$430,0),2))</f>
        <v/>
      </c>
      <c r="E391" s="6" t="str">
        <f ca="1">IF($A391="","",IF(OFFSET(Nafnalisti!$A$3,MATCH('Einst staða'!$A391,Nafnalisti!$W$4:$W$430,0),3)="","",OFFSET(Nafnalisti!$A$3,MATCH('Einst staða'!$A391,Nafnalisti!$W$4:$W$430,0),3)))</f>
        <v/>
      </c>
      <c r="F391" s="6" t="str">
        <f ca="1">IF($A391="","",IF(OFFSET(Nafnalisti!$A$3,MATCH('Einst staða'!$A391,Nafnalisti!$W$4:$W$430,0),4)="","",OFFSET(Nafnalisti!$A$3,MATCH('Einst staða'!$A391,Nafnalisti!$W$4:$W$430,0),4)))</f>
        <v/>
      </c>
      <c r="G391" s="6" t="str">
        <f ca="1">IF($A391="","",IF(OFFSET(Nafnalisti!$A$3,MATCH('Einst staða'!$A391,Nafnalisti!$W$4:$W$430,0),5)="","",OFFSET(Nafnalisti!$A$3,MATCH('Einst staða'!$A391,Nafnalisti!$W$4:$W$430,0),5)))</f>
        <v/>
      </c>
      <c r="H391" s="6" t="str">
        <f ca="1">IF($A391="","",IF(OFFSET(Nafnalisti!$A$3,MATCH('Einst staða'!$A391,Nafnalisti!$W$4:$W$430,0),6)="","",OFFSET(Nafnalisti!$A$3,MATCH('Einst staða'!$A391,Nafnalisti!$W$4:$W$430,0),6)))</f>
        <v/>
      </c>
      <c r="I391" s="6" t="str">
        <f ca="1">IF($A391="","",IF(OFFSET(Nafnalisti!$A$3,MATCH('Einst staða'!$A391,Nafnalisti!$W$4:$W$430,0),7)="","",OFFSET(Nafnalisti!$A$3,MATCH('Einst staða'!$A391,Nafnalisti!$W$4:$W$430,0),7)))</f>
        <v/>
      </c>
      <c r="J391" s="6" t="str">
        <f ca="1">IF($A391="","",IF(OFFSET(Nafnalisti!$A$3,MATCH('Einst staða'!$A391,Nafnalisti!$W$4:$W$430,0),8)="","",OFFSET(Nafnalisti!$A$3,MATCH('Einst staða'!$A391,Nafnalisti!$W$4:$W$430,0),8)))</f>
        <v/>
      </c>
      <c r="K391" s="6" t="str">
        <f ca="1">IF($A391="","",IF(OFFSET(Nafnalisti!$A$3,MATCH('Einst staða'!$A391,Nafnalisti!$W$4:$W$430,0),9)="","",OFFSET(Nafnalisti!$A$3,MATCH('Einst staða'!$A391,Nafnalisti!$W$4:$W$430,0),9)))</f>
        <v/>
      </c>
      <c r="L391" s="6" t="str">
        <f ca="1">IF($A391="","",IF(OFFSET(Nafnalisti!$A$3,MATCH('Einst staða'!$A391,Nafnalisti!$W$4:$W$430,0),10)="","",OFFSET(Nafnalisti!$A$3,MATCH('Einst staða'!$A391,Nafnalisti!$W$4:$W$430,0),10)))</f>
        <v/>
      </c>
    </row>
    <row r="392" spans="1:12" x14ac:dyDescent="0.3">
      <c r="A392" s="4" t="str">
        <f>IF(COUNT($A$4:A391)+1&gt;Nafnalisti!$Z$4,"",A391+1)</f>
        <v/>
      </c>
      <c r="B392" t="str">
        <f ca="1">IF($A392="","",OFFSET(Nafnalisti!$A$3,MATCH('Einst staða'!$A392,Nafnalisti!$W$4:$W$430,0),1))</f>
        <v/>
      </c>
      <c r="C392" s="64" t="str">
        <f ca="1">IF($A392="","",OFFSET(Nafnalisti!$A$3,MATCH('Einst staða'!$A392,Nafnalisti!$W$4:$W$430,0),0))</f>
        <v/>
      </c>
      <c r="D392" s="5" t="str">
        <f ca="1">IF($A392="","",OFFSET(Nafnalisti!$A$3,MATCH('Einst staða'!$A392,Nafnalisti!$W$4:$W$430,0),2))</f>
        <v/>
      </c>
      <c r="E392" s="6" t="str">
        <f ca="1">IF($A392="","",IF(OFFSET(Nafnalisti!$A$3,MATCH('Einst staða'!$A392,Nafnalisti!$W$4:$W$430,0),3)="","",OFFSET(Nafnalisti!$A$3,MATCH('Einst staða'!$A392,Nafnalisti!$W$4:$W$430,0),3)))</f>
        <v/>
      </c>
      <c r="F392" s="6" t="str">
        <f ca="1">IF($A392="","",IF(OFFSET(Nafnalisti!$A$3,MATCH('Einst staða'!$A392,Nafnalisti!$W$4:$W$430,0),4)="","",OFFSET(Nafnalisti!$A$3,MATCH('Einst staða'!$A392,Nafnalisti!$W$4:$W$430,0),4)))</f>
        <v/>
      </c>
      <c r="G392" s="6" t="str">
        <f ca="1">IF($A392="","",IF(OFFSET(Nafnalisti!$A$3,MATCH('Einst staða'!$A392,Nafnalisti!$W$4:$W$430,0),5)="","",OFFSET(Nafnalisti!$A$3,MATCH('Einst staða'!$A392,Nafnalisti!$W$4:$W$430,0),5)))</f>
        <v/>
      </c>
      <c r="H392" s="6" t="str">
        <f ca="1">IF($A392="","",IF(OFFSET(Nafnalisti!$A$3,MATCH('Einst staða'!$A392,Nafnalisti!$W$4:$W$430,0),6)="","",OFFSET(Nafnalisti!$A$3,MATCH('Einst staða'!$A392,Nafnalisti!$W$4:$W$430,0),6)))</f>
        <v/>
      </c>
      <c r="I392" s="6" t="str">
        <f ca="1">IF($A392="","",IF(OFFSET(Nafnalisti!$A$3,MATCH('Einst staða'!$A392,Nafnalisti!$W$4:$W$430,0),7)="","",OFFSET(Nafnalisti!$A$3,MATCH('Einst staða'!$A392,Nafnalisti!$W$4:$W$430,0),7)))</f>
        <v/>
      </c>
      <c r="J392" s="6" t="str">
        <f ca="1">IF($A392="","",IF(OFFSET(Nafnalisti!$A$3,MATCH('Einst staða'!$A392,Nafnalisti!$W$4:$W$430,0),8)="","",OFFSET(Nafnalisti!$A$3,MATCH('Einst staða'!$A392,Nafnalisti!$W$4:$W$430,0),8)))</f>
        <v/>
      </c>
      <c r="K392" s="6" t="str">
        <f ca="1">IF($A392="","",IF(OFFSET(Nafnalisti!$A$3,MATCH('Einst staða'!$A392,Nafnalisti!$W$4:$W$430,0),9)="","",OFFSET(Nafnalisti!$A$3,MATCH('Einst staða'!$A392,Nafnalisti!$W$4:$W$430,0),9)))</f>
        <v/>
      </c>
      <c r="L392" s="6" t="str">
        <f ca="1">IF($A392="","",IF(OFFSET(Nafnalisti!$A$3,MATCH('Einst staða'!$A392,Nafnalisti!$W$4:$W$430,0),10)="","",OFFSET(Nafnalisti!$A$3,MATCH('Einst staða'!$A392,Nafnalisti!$W$4:$W$430,0),10)))</f>
        <v/>
      </c>
    </row>
    <row r="393" spans="1:12" x14ac:dyDescent="0.3">
      <c r="A393" s="4" t="str">
        <f>IF(COUNT($A$4:A392)+1&gt;Nafnalisti!$Z$4,"",A392+1)</f>
        <v/>
      </c>
      <c r="B393" t="str">
        <f ca="1">IF($A393="","",OFFSET(Nafnalisti!$A$3,MATCH('Einst staða'!$A393,Nafnalisti!$W$4:$W$430,0),1))</f>
        <v/>
      </c>
      <c r="C393" s="64" t="str">
        <f ca="1">IF($A393="","",OFFSET(Nafnalisti!$A$3,MATCH('Einst staða'!$A393,Nafnalisti!$W$4:$W$430,0),0))</f>
        <v/>
      </c>
      <c r="D393" s="5" t="str">
        <f ca="1">IF($A393="","",OFFSET(Nafnalisti!$A$3,MATCH('Einst staða'!$A393,Nafnalisti!$W$4:$W$430,0),2))</f>
        <v/>
      </c>
      <c r="E393" s="6" t="str">
        <f ca="1">IF($A393="","",IF(OFFSET(Nafnalisti!$A$3,MATCH('Einst staða'!$A393,Nafnalisti!$W$4:$W$430,0),3)="","",OFFSET(Nafnalisti!$A$3,MATCH('Einst staða'!$A393,Nafnalisti!$W$4:$W$430,0),3)))</f>
        <v/>
      </c>
      <c r="F393" s="6" t="str">
        <f ca="1">IF($A393="","",IF(OFFSET(Nafnalisti!$A$3,MATCH('Einst staða'!$A393,Nafnalisti!$W$4:$W$430,0),4)="","",OFFSET(Nafnalisti!$A$3,MATCH('Einst staða'!$A393,Nafnalisti!$W$4:$W$430,0),4)))</f>
        <v/>
      </c>
      <c r="G393" s="6" t="str">
        <f ca="1">IF($A393="","",IF(OFFSET(Nafnalisti!$A$3,MATCH('Einst staða'!$A393,Nafnalisti!$W$4:$W$430,0),5)="","",OFFSET(Nafnalisti!$A$3,MATCH('Einst staða'!$A393,Nafnalisti!$W$4:$W$430,0),5)))</f>
        <v/>
      </c>
      <c r="H393" s="6" t="str">
        <f ca="1">IF($A393="","",IF(OFFSET(Nafnalisti!$A$3,MATCH('Einst staða'!$A393,Nafnalisti!$W$4:$W$430,0),6)="","",OFFSET(Nafnalisti!$A$3,MATCH('Einst staða'!$A393,Nafnalisti!$W$4:$W$430,0),6)))</f>
        <v/>
      </c>
      <c r="I393" s="6" t="str">
        <f ca="1">IF($A393="","",IF(OFFSET(Nafnalisti!$A$3,MATCH('Einst staða'!$A393,Nafnalisti!$W$4:$W$430,0),7)="","",OFFSET(Nafnalisti!$A$3,MATCH('Einst staða'!$A393,Nafnalisti!$W$4:$W$430,0),7)))</f>
        <v/>
      </c>
      <c r="J393" s="6" t="str">
        <f ca="1">IF($A393="","",IF(OFFSET(Nafnalisti!$A$3,MATCH('Einst staða'!$A393,Nafnalisti!$W$4:$W$430,0),8)="","",OFFSET(Nafnalisti!$A$3,MATCH('Einst staða'!$A393,Nafnalisti!$W$4:$W$430,0),8)))</f>
        <v/>
      </c>
      <c r="K393" s="6" t="str">
        <f ca="1">IF($A393="","",IF(OFFSET(Nafnalisti!$A$3,MATCH('Einst staða'!$A393,Nafnalisti!$W$4:$W$430,0),9)="","",OFFSET(Nafnalisti!$A$3,MATCH('Einst staða'!$A393,Nafnalisti!$W$4:$W$430,0),9)))</f>
        <v/>
      </c>
      <c r="L393" s="6" t="str">
        <f ca="1">IF($A393="","",IF(OFFSET(Nafnalisti!$A$3,MATCH('Einst staða'!$A393,Nafnalisti!$W$4:$W$430,0),10)="","",OFFSET(Nafnalisti!$A$3,MATCH('Einst staða'!$A393,Nafnalisti!$W$4:$W$430,0),10)))</f>
        <v/>
      </c>
    </row>
    <row r="394" spans="1:12" x14ac:dyDescent="0.3">
      <c r="A394" s="4" t="str">
        <f>IF(COUNT($A$4:A393)+1&gt;Nafnalisti!$Z$4,"",A393+1)</f>
        <v/>
      </c>
      <c r="B394" t="str">
        <f ca="1">IF($A394="","",OFFSET(Nafnalisti!$A$3,MATCH('Einst staða'!$A394,Nafnalisti!$W$4:$W$430,0),1))</f>
        <v/>
      </c>
      <c r="C394" s="64" t="str">
        <f ca="1">IF($A394="","",OFFSET(Nafnalisti!$A$3,MATCH('Einst staða'!$A394,Nafnalisti!$W$4:$W$430,0),0))</f>
        <v/>
      </c>
      <c r="D394" s="5" t="str">
        <f ca="1">IF($A394="","",OFFSET(Nafnalisti!$A$3,MATCH('Einst staða'!$A394,Nafnalisti!$W$4:$W$430,0),2))</f>
        <v/>
      </c>
      <c r="E394" s="6" t="str">
        <f ca="1">IF($A394="","",IF(OFFSET(Nafnalisti!$A$3,MATCH('Einst staða'!$A394,Nafnalisti!$W$4:$W$430,0),3)="","",OFFSET(Nafnalisti!$A$3,MATCH('Einst staða'!$A394,Nafnalisti!$W$4:$W$430,0),3)))</f>
        <v/>
      </c>
      <c r="F394" s="6" t="str">
        <f ca="1">IF($A394="","",IF(OFFSET(Nafnalisti!$A$3,MATCH('Einst staða'!$A394,Nafnalisti!$W$4:$W$430,0),4)="","",OFFSET(Nafnalisti!$A$3,MATCH('Einst staða'!$A394,Nafnalisti!$W$4:$W$430,0),4)))</f>
        <v/>
      </c>
      <c r="G394" s="6" t="str">
        <f ca="1">IF($A394="","",IF(OFFSET(Nafnalisti!$A$3,MATCH('Einst staða'!$A394,Nafnalisti!$W$4:$W$430,0),5)="","",OFFSET(Nafnalisti!$A$3,MATCH('Einst staða'!$A394,Nafnalisti!$W$4:$W$430,0),5)))</f>
        <v/>
      </c>
      <c r="H394" s="6" t="str">
        <f ca="1">IF($A394="","",IF(OFFSET(Nafnalisti!$A$3,MATCH('Einst staða'!$A394,Nafnalisti!$W$4:$W$430,0),6)="","",OFFSET(Nafnalisti!$A$3,MATCH('Einst staða'!$A394,Nafnalisti!$W$4:$W$430,0),6)))</f>
        <v/>
      </c>
      <c r="I394" s="6" t="str">
        <f ca="1">IF($A394="","",IF(OFFSET(Nafnalisti!$A$3,MATCH('Einst staða'!$A394,Nafnalisti!$W$4:$W$430,0),7)="","",OFFSET(Nafnalisti!$A$3,MATCH('Einst staða'!$A394,Nafnalisti!$W$4:$W$430,0),7)))</f>
        <v/>
      </c>
      <c r="J394" s="6" t="str">
        <f ca="1">IF($A394="","",IF(OFFSET(Nafnalisti!$A$3,MATCH('Einst staða'!$A394,Nafnalisti!$W$4:$W$430,0),8)="","",OFFSET(Nafnalisti!$A$3,MATCH('Einst staða'!$A394,Nafnalisti!$W$4:$W$430,0),8)))</f>
        <v/>
      </c>
      <c r="K394" s="6" t="str">
        <f ca="1">IF($A394="","",IF(OFFSET(Nafnalisti!$A$3,MATCH('Einst staða'!$A394,Nafnalisti!$W$4:$W$430,0),9)="","",OFFSET(Nafnalisti!$A$3,MATCH('Einst staða'!$A394,Nafnalisti!$W$4:$W$430,0),9)))</f>
        <v/>
      </c>
      <c r="L394" s="6" t="str">
        <f ca="1">IF($A394="","",IF(OFFSET(Nafnalisti!$A$3,MATCH('Einst staða'!$A394,Nafnalisti!$W$4:$W$430,0),10)="","",OFFSET(Nafnalisti!$A$3,MATCH('Einst staða'!$A394,Nafnalisti!$W$4:$W$430,0),10)))</f>
        <v/>
      </c>
    </row>
    <row r="395" spans="1:12" x14ac:dyDescent="0.3">
      <c r="A395" s="4" t="str">
        <f>IF(COUNT($A$4:A394)+1&gt;Nafnalisti!$Z$4,"",A394+1)</f>
        <v/>
      </c>
      <c r="B395" t="str">
        <f ca="1">IF($A395="","",OFFSET(Nafnalisti!$A$3,MATCH('Einst staða'!$A395,Nafnalisti!$W$4:$W$430,0),1))</f>
        <v/>
      </c>
      <c r="C395" s="64" t="str">
        <f ca="1">IF($A395="","",OFFSET(Nafnalisti!$A$3,MATCH('Einst staða'!$A395,Nafnalisti!$W$4:$W$430,0),0))</f>
        <v/>
      </c>
      <c r="D395" s="5" t="str">
        <f ca="1">IF($A395="","",OFFSET(Nafnalisti!$A$3,MATCH('Einst staða'!$A395,Nafnalisti!$W$4:$W$430,0),2))</f>
        <v/>
      </c>
      <c r="E395" s="6" t="str">
        <f ca="1">IF($A395="","",IF(OFFSET(Nafnalisti!$A$3,MATCH('Einst staða'!$A395,Nafnalisti!$W$4:$W$430,0),3)="","",OFFSET(Nafnalisti!$A$3,MATCH('Einst staða'!$A395,Nafnalisti!$W$4:$W$430,0),3)))</f>
        <v/>
      </c>
      <c r="F395" s="6" t="str">
        <f ca="1">IF($A395="","",IF(OFFSET(Nafnalisti!$A$3,MATCH('Einst staða'!$A395,Nafnalisti!$W$4:$W$430,0),4)="","",OFFSET(Nafnalisti!$A$3,MATCH('Einst staða'!$A395,Nafnalisti!$W$4:$W$430,0),4)))</f>
        <v/>
      </c>
      <c r="G395" s="6" t="str">
        <f ca="1">IF($A395="","",IF(OFFSET(Nafnalisti!$A$3,MATCH('Einst staða'!$A395,Nafnalisti!$W$4:$W$430,0),5)="","",OFFSET(Nafnalisti!$A$3,MATCH('Einst staða'!$A395,Nafnalisti!$W$4:$W$430,0),5)))</f>
        <v/>
      </c>
      <c r="H395" s="6" t="str">
        <f ca="1">IF($A395="","",IF(OFFSET(Nafnalisti!$A$3,MATCH('Einst staða'!$A395,Nafnalisti!$W$4:$W$430,0),6)="","",OFFSET(Nafnalisti!$A$3,MATCH('Einst staða'!$A395,Nafnalisti!$W$4:$W$430,0),6)))</f>
        <v/>
      </c>
      <c r="I395" s="6" t="str">
        <f ca="1">IF($A395="","",IF(OFFSET(Nafnalisti!$A$3,MATCH('Einst staða'!$A395,Nafnalisti!$W$4:$W$430,0),7)="","",OFFSET(Nafnalisti!$A$3,MATCH('Einst staða'!$A395,Nafnalisti!$W$4:$W$430,0),7)))</f>
        <v/>
      </c>
      <c r="J395" s="6" t="str">
        <f ca="1">IF($A395="","",IF(OFFSET(Nafnalisti!$A$3,MATCH('Einst staða'!$A395,Nafnalisti!$W$4:$W$430,0),8)="","",OFFSET(Nafnalisti!$A$3,MATCH('Einst staða'!$A395,Nafnalisti!$W$4:$W$430,0),8)))</f>
        <v/>
      </c>
      <c r="K395" s="6" t="str">
        <f ca="1">IF($A395="","",IF(OFFSET(Nafnalisti!$A$3,MATCH('Einst staða'!$A395,Nafnalisti!$W$4:$W$430,0),9)="","",OFFSET(Nafnalisti!$A$3,MATCH('Einst staða'!$A395,Nafnalisti!$W$4:$W$430,0),9)))</f>
        <v/>
      </c>
      <c r="L395" s="6" t="str">
        <f ca="1">IF($A395="","",IF(OFFSET(Nafnalisti!$A$3,MATCH('Einst staða'!$A395,Nafnalisti!$W$4:$W$430,0),10)="","",OFFSET(Nafnalisti!$A$3,MATCH('Einst staða'!$A395,Nafnalisti!$W$4:$W$430,0),10)))</f>
        <v/>
      </c>
    </row>
    <row r="396" spans="1:12" x14ac:dyDescent="0.3">
      <c r="A396" s="4" t="str">
        <f>IF(COUNT($A$4:A395)+1&gt;Nafnalisti!$Z$4,"",A395+1)</f>
        <v/>
      </c>
      <c r="B396" t="str">
        <f ca="1">IF($A396="","",OFFSET(Nafnalisti!$A$3,MATCH('Einst staða'!$A396,Nafnalisti!$W$4:$W$430,0),1))</f>
        <v/>
      </c>
      <c r="C396" s="64" t="str">
        <f ca="1">IF($A396="","",OFFSET(Nafnalisti!$A$3,MATCH('Einst staða'!$A396,Nafnalisti!$W$4:$W$430,0),0))</f>
        <v/>
      </c>
      <c r="D396" s="5" t="str">
        <f ca="1">IF($A396="","",OFFSET(Nafnalisti!$A$3,MATCH('Einst staða'!$A396,Nafnalisti!$W$4:$W$430,0),2))</f>
        <v/>
      </c>
      <c r="E396" s="6" t="str">
        <f ca="1">IF($A396="","",IF(OFFSET(Nafnalisti!$A$3,MATCH('Einst staða'!$A396,Nafnalisti!$W$4:$W$430,0),3)="","",OFFSET(Nafnalisti!$A$3,MATCH('Einst staða'!$A396,Nafnalisti!$W$4:$W$430,0),3)))</f>
        <v/>
      </c>
      <c r="F396" s="6" t="str">
        <f ca="1">IF($A396="","",IF(OFFSET(Nafnalisti!$A$3,MATCH('Einst staða'!$A396,Nafnalisti!$W$4:$W$430,0),4)="","",OFFSET(Nafnalisti!$A$3,MATCH('Einst staða'!$A396,Nafnalisti!$W$4:$W$430,0),4)))</f>
        <v/>
      </c>
      <c r="G396" s="6" t="str">
        <f ca="1">IF($A396="","",IF(OFFSET(Nafnalisti!$A$3,MATCH('Einst staða'!$A396,Nafnalisti!$W$4:$W$430,0),5)="","",OFFSET(Nafnalisti!$A$3,MATCH('Einst staða'!$A396,Nafnalisti!$W$4:$W$430,0),5)))</f>
        <v/>
      </c>
      <c r="H396" s="6" t="str">
        <f ca="1">IF($A396="","",IF(OFFSET(Nafnalisti!$A$3,MATCH('Einst staða'!$A396,Nafnalisti!$W$4:$W$430,0),6)="","",OFFSET(Nafnalisti!$A$3,MATCH('Einst staða'!$A396,Nafnalisti!$W$4:$W$430,0),6)))</f>
        <v/>
      </c>
      <c r="I396" s="6" t="str">
        <f ca="1">IF($A396="","",IF(OFFSET(Nafnalisti!$A$3,MATCH('Einst staða'!$A396,Nafnalisti!$W$4:$W$430,0),7)="","",OFFSET(Nafnalisti!$A$3,MATCH('Einst staða'!$A396,Nafnalisti!$W$4:$W$430,0),7)))</f>
        <v/>
      </c>
      <c r="J396" s="6" t="str">
        <f ca="1">IF($A396="","",IF(OFFSET(Nafnalisti!$A$3,MATCH('Einst staða'!$A396,Nafnalisti!$W$4:$W$430,0),8)="","",OFFSET(Nafnalisti!$A$3,MATCH('Einst staða'!$A396,Nafnalisti!$W$4:$W$430,0),8)))</f>
        <v/>
      </c>
      <c r="K396" s="6" t="str">
        <f ca="1">IF($A396="","",IF(OFFSET(Nafnalisti!$A$3,MATCH('Einst staða'!$A396,Nafnalisti!$W$4:$W$430,0),9)="","",OFFSET(Nafnalisti!$A$3,MATCH('Einst staða'!$A396,Nafnalisti!$W$4:$W$430,0),9)))</f>
        <v/>
      </c>
      <c r="L396" s="6" t="str">
        <f ca="1">IF($A396="","",IF(OFFSET(Nafnalisti!$A$3,MATCH('Einst staða'!$A396,Nafnalisti!$W$4:$W$430,0),10)="","",OFFSET(Nafnalisti!$A$3,MATCH('Einst staða'!$A396,Nafnalisti!$W$4:$W$430,0),10)))</f>
        <v/>
      </c>
    </row>
    <row r="397" spans="1:12" x14ac:dyDescent="0.3">
      <c r="A397" s="4" t="str">
        <f>IF(COUNT($A$4:A396)+1&gt;Nafnalisti!$Z$4,"",A396+1)</f>
        <v/>
      </c>
      <c r="B397" t="str">
        <f ca="1">IF($A397="","",OFFSET(Nafnalisti!$A$3,MATCH('Einst staða'!$A397,Nafnalisti!$W$4:$W$430,0),1))</f>
        <v/>
      </c>
      <c r="C397" s="64" t="str">
        <f ca="1">IF($A397="","",OFFSET(Nafnalisti!$A$3,MATCH('Einst staða'!$A397,Nafnalisti!$W$4:$W$430,0),0))</f>
        <v/>
      </c>
      <c r="D397" s="5" t="str">
        <f ca="1">IF($A397="","",OFFSET(Nafnalisti!$A$3,MATCH('Einst staða'!$A397,Nafnalisti!$W$4:$W$430,0),2))</f>
        <v/>
      </c>
      <c r="E397" s="6" t="str">
        <f ca="1">IF($A397="","",IF(OFFSET(Nafnalisti!$A$3,MATCH('Einst staða'!$A397,Nafnalisti!$W$4:$W$430,0),3)="","",OFFSET(Nafnalisti!$A$3,MATCH('Einst staða'!$A397,Nafnalisti!$W$4:$W$430,0),3)))</f>
        <v/>
      </c>
      <c r="F397" s="6" t="str">
        <f ca="1">IF($A397="","",IF(OFFSET(Nafnalisti!$A$3,MATCH('Einst staða'!$A397,Nafnalisti!$W$4:$W$430,0),4)="","",OFFSET(Nafnalisti!$A$3,MATCH('Einst staða'!$A397,Nafnalisti!$W$4:$W$430,0),4)))</f>
        <v/>
      </c>
      <c r="G397" s="6" t="str">
        <f ca="1">IF($A397="","",IF(OFFSET(Nafnalisti!$A$3,MATCH('Einst staða'!$A397,Nafnalisti!$W$4:$W$430,0),5)="","",OFFSET(Nafnalisti!$A$3,MATCH('Einst staða'!$A397,Nafnalisti!$W$4:$W$430,0),5)))</f>
        <v/>
      </c>
      <c r="H397" s="6" t="str">
        <f ca="1">IF($A397="","",IF(OFFSET(Nafnalisti!$A$3,MATCH('Einst staða'!$A397,Nafnalisti!$W$4:$W$430,0),6)="","",OFFSET(Nafnalisti!$A$3,MATCH('Einst staða'!$A397,Nafnalisti!$W$4:$W$430,0),6)))</f>
        <v/>
      </c>
      <c r="I397" s="6" t="str">
        <f ca="1">IF($A397="","",IF(OFFSET(Nafnalisti!$A$3,MATCH('Einst staða'!$A397,Nafnalisti!$W$4:$W$430,0),7)="","",OFFSET(Nafnalisti!$A$3,MATCH('Einst staða'!$A397,Nafnalisti!$W$4:$W$430,0),7)))</f>
        <v/>
      </c>
      <c r="J397" s="6" t="str">
        <f ca="1">IF($A397="","",IF(OFFSET(Nafnalisti!$A$3,MATCH('Einst staða'!$A397,Nafnalisti!$W$4:$W$430,0),8)="","",OFFSET(Nafnalisti!$A$3,MATCH('Einst staða'!$A397,Nafnalisti!$W$4:$W$430,0),8)))</f>
        <v/>
      </c>
      <c r="K397" s="6" t="str">
        <f ca="1">IF($A397="","",IF(OFFSET(Nafnalisti!$A$3,MATCH('Einst staða'!$A397,Nafnalisti!$W$4:$W$430,0),9)="","",OFFSET(Nafnalisti!$A$3,MATCH('Einst staða'!$A397,Nafnalisti!$W$4:$W$430,0),9)))</f>
        <v/>
      </c>
      <c r="L397" s="6" t="str">
        <f ca="1">IF($A397="","",IF(OFFSET(Nafnalisti!$A$3,MATCH('Einst staða'!$A397,Nafnalisti!$W$4:$W$430,0),10)="","",OFFSET(Nafnalisti!$A$3,MATCH('Einst staða'!$A397,Nafnalisti!$W$4:$W$430,0),10)))</f>
        <v/>
      </c>
    </row>
    <row r="398" spans="1:12" x14ac:dyDescent="0.3">
      <c r="A398" s="4" t="str">
        <f>IF(COUNT($A$4:A397)+1&gt;Nafnalisti!$Z$4,"",A397+1)</f>
        <v/>
      </c>
      <c r="B398" t="str">
        <f ca="1">IF($A398="","",OFFSET(Nafnalisti!$A$3,MATCH('Einst staða'!$A398,Nafnalisti!$W$4:$W$430,0),1))</f>
        <v/>
      </c>
      <c r="C398" s="64" t="str">
        <f ca="1">IF($A398="","",OFFSET(Nafnalisti!$A$3,MATCH('Einst staða'!$A398,Nafnalisti!$W$4:$W$430,0),0))</f>
        <v/>
      </c>
      <c r="D398" s="5" t="str">
        <f ca="1">IF($A398="","",OFFSET(Nafnalisti!$A$3,MATCH('Einst staða'!$A398,Nafnalisti!$W$4:$W$430,0),2))</f>
        <v/>
      </c>
      <c r="E398" s="6" t="str">
        <f ca="1">IF($A398="","",IF(OFFSET(Nafnalisti!$A$3,MATCH('Einst staða'!$A398,Nafnalisti!$W$4:$W$430,0),3)="","",OFFSET(Nafnalisti!$A$3,MATCH('Einst staða'!$A398,Nafnalisti!$W$4:$W$430,0),3)))</f>
        <v/>
      </c>
      <c r="F398" s="6" t="str">
        <f ca="1">IF($A398="","",IF(OFFSET(Nafnalisti!$A$3,MATCH('Einst staða'!$A398,Nafnalisti!$W$4:$W$430,0),4)="","",OFFSET(Nafnalisti!$A$3,MATCH('Einst staða'!$A398,Nafnalisti!$W$4:$W$430,0),4)))</f>
        <v/>
      </c>
      <c r="G398" s="6" t="str">
        <f ca="1">IF($A398="","",IF(OFFSET(Nafnalisti!$A$3,MATCH('Einst staða'!$A398,Nafnalisti!$W$4:$W$430,0),5)="","",OFFSET(Nafnalisti!$A$3,MATCH('Einst staða'!$A398,Nafnalisti!$W$4:$W$430,0),5)))</f>
        <v/>
      </c>
      <c r="H398" s="6" t="str">
        <f ca="1">IF($A398="","",IF(OFFSET(Nafnalisti!$A$3,MATCH('Einst staða'!$A398,Nafnalisti!$W$4:$W$430,0),6)="","",OFFSET(Nafnalisti!$A$3,MATCH('Einst staða'!$A398,Nafnalisti!$W$4:$W$430,0),6)))</f>
        <v/>
      </c>
      <c r="I398" s="6" t="str">
        <f ca="1">IF($A398="","",IF(OFFSET(Nafnalisti!$A$3,MATCH('Einst staða'!$A398,Nafnalisti!$W$4:$W$430,0),7)="","",OFFSET(Nafnalisti!$A$3,MATCH('Einst staða'!$A398,Nafnalisti!$W$4:$W$430,0),7)))</f>
        <v/>
      </c>
      <c r="J398" s="6" t="str">
        <f ca="1">IF($A398="","",IF(OFFSET(Nafnalisti!$A$3,MATCH('Einst staða'!$A398,Nafnalisti!$W$4:$W$430,0),8)="","",OFFSET(Nafnalisti!$A$3,MATCH('Einst staða'!$A398,Nafnalisti!$W$4:$W$430,0),8)))</f>
        <v/>
      </c>
      <c r="K398" s="6" t="str">
        <f ca="1">IF($A398="","",IF(OFFSET(Nafnalisti!$A$3,MATCH('Einst staða'!$A398,Nafnalisti!$W$4:$W$430,0),9)="","",OFFSET(Nafnalisti!$A$3,MATCH('Einst staða'!$A398,Nafnalisti!$W$4:$W$430,0),9)))</f>
        <v/>
      </c>
      <c r="L398" s="6" t="str">
        <f ca="1">IF($A398="","",IF(OFFSET(Nafnalisti!$A$3,MATCH('Einst staða'!$A398,Nafnalisti!$W$4:$W$430,0),10)="","",OFFSET(Nafnalisti!$A$3,MATCH('Einst staða'!$A398,Nafnalisti!$W$4:$W$430,0),10)))</f>
        <v/>
      </c>
    </row>
    <row r="399" spans="1:12" x14ac:dyDescent="0.3">
      <c r="A399" s="4" t="str">
        <f>IF(COUNT($A$4:A398)+1&gt;Nafnalisti!$Z$4,"",A398+1)</f>
        <v/>
      </c>
      <c r="B399" t="str">
        <f ca="1">IF($A399="","",OFFSET(Nafnalisti!$A$3,MATCH('Einst staða'!$A399,Nafnalisti!$W$4:$W$430,0),1))</f>
        <v/>
      </c>
      <c r="C399" s="64" t="str">
        <f ca="1">IF($A399="","",OFFSET(Nafnalisti!$A$3,MATCH('Einst staða'!$A399,Nafnalisti!$W$4:$W$430,0),0))</f>
        <v/>
      </c>
      <c r="D399" s="5" t="str">
        <f ca="1">IF($A399="","",OFFSET(Nafnalisti!$A$3,MATCH('Einst staða'!$A399,Nafnalisti!$W$4:$W$430,0),2))</f>
        <v/>
      </c>
      <c r="E399" s="6" t="str">
        <f ca="1">IF($A399="","",IF(OFFSET(Nafnalisti!$A$3,MATCH('Einst staða'!$A399,Nafnalisti!$W$4:$W$430,0),3)="","",OFFSET(Nafnalisti!$A$3,MATCH('Einst staða'!$A399,Nafnalisti!$W$4:$W$430,0),3)))</f>
        <v/>
      </c>
      <c r="F399" s="6" t="str">
        <f ca="1">IF($A399="","",IF(OFFSET(Nafnalisti!$A$3,MATCH('Einst staða'!$A399,Nafnalisti!$W$4:$W$430,0),4)="","",OFFSET(Nafnalisti!$A$3,MATCH('Einst staða'!$A399,Nafnalisti!$W$4:$W$430,0),4)))</f>
        <v/>
      </c>
      <c r="G399" s="6" t="str">
        <f ca="1">IF($A399="","",IF(OFFSET(Nafnalisti!$A$3,MATCH('Einst staða'!$A399,Nafnalisti!$W$4:$W$430,0),5)="","",OFFSET(Nafnalisti!$A$3,MATCH('Einst staða'!$A399,Nafnalisti!$W$4:$W$430,0),5)))</f>
        <v/>
      </c>
      <c r="H399" s="6" t="str">
        <f ca="1">IF($A399="","",IF(OFFSET(Nafnalisti!$A$3,MATCH('Einst staða'!$A399,Nafnalisti!$W$4:$W$430,0),6)="","",OFFSET(Nafnalisti!$A$3,MATCH('Einst staða'!$A399,Nafnalisti!$W$4:$W$430,0),6)))</f>
        <v/>
      </c>
      <c r="I399" s="6" t="str">
        <f ca="1">IF($A399="","",IF(OFFSET(Nafnalisti!$A$3,MATCH('Einst staða'!$A399,Nafnalisti!$W$4:$W$430,0),7)="","",OFFSET(Nafnalisti!$A$3,MATCH('Einst staða'!$A399,Nafnalisti!$W$4:$W$430,0),7)))</f>
        <v/>
      </c>
      <c r="J399" s="6" t="str">
        <f ca="1">IF($A399="","",IF(OFFSET(Nafnalisti!$A$3,MATCH('Einst staða'!$A399,Nafnalisti!$W$4:$W$430,0),8)="","",OFFSET(Nafnalisti!$A$3,MATCH('Einst staða'!$A399,Nafnalisti!$W$4:$W$430,0),8)))</f>
        <v/>
      </c>
      <c r="K399" s="6" t="str">
        <f ca="1">IF($A399="","",IF(OFFSET(Nafnalisti!$A$3,MATCH('Einst staða'!$A399,Nafnalisti!$W$4:$W$430,0),9)="","",OFFSET(Nafnalisti!$A$3,MATCH('Einst staða'!$A399,Nafnalisti!$W$4:$W$430,0),9)))</f>
        <v/>
      </c>
      <c r="L399" s="6" t="str">
        <f ca="1">IF($A399="","",IF(OFFSET(Nafnalisti!$A$3,MATCH('Einst staða'!$A399,Nafnalisti!$W$4:$W$430,0),10)="","",OFFSET(Nafnalisti!$A$3,MATCH('Einst staða'!$A399,Nafnalisti!$W$4:$W$430,0),10)))</f>
        <v/>
      </c>
    </row>
    <row r="400" spans="1:12" x14ac:dyDescent="0.3">
      <c r="A400" s="4" t="str">
        <f>IF(COUNT($A$4:A399)+1&gt;Nafnalisti!$Z$4,"",A399+1)</f>
        <v/>
      </c>
      <c r="B400" t="str">
        <f ca="1">IF($A400="","",OFFSET(Nafnalisti!$A$3,MATCH('Einst staða'!$A400,Nafnalisti!$W$4:$W$430,0),1))</f>
        <v/>
      </c>
      <c r="C400" s="64" t="str">
        <f ca="1">IF($A400="","",OFFSET(Nafnalisti!$A$3,MATCH('Einst staða'!$A400,Nafnalisti!$W$4:$W$430,0),0))</f>
        <v/>
      </c>
      <c r="D400" s="5" t="str">
        <f ca="1">IF($A400="","",OFFSET(Nafnalisti!$A$3,MATCH('Einst staða'!$A400,Nafnalisti!$W$4:$W$430,0),2))</f>
        <v/>
      </c>
      <c r="E400" s="6" t="str">
        <f ca="1">IF($A400="","",IF(OFFSET(Nafnalisti!$A$3,MATCH('Einst staða'!$A400,Nafnalisti!$W$4:$W$430,0),3)="","",OFFSET(Nafnalisti!$A$3,MATCH('Einst staða'!$A400,Nafnalisti!$W$4:$W$430,0),3)))</f>
        <v/>
      </c>
      <c r="F400" s="6" t="str">
        <f ca="1">IF($A400="","",IF(OFFSET(Nafnalisti!$A$3,MATCH('Einst staða'!$A400,Nafnalisti!$W$4:$W$430,0),4)="","",OFFSET(Nafnalisti!$A$3,MATCH('Einst staða'!$A400,Nafnalisti!$W$4:$W$430,0),4)))</f>
        <v/>
      </c>
      <c r="G400" s="6" t="str">
        <f ca="1">IF($A400="","",IF(OFFSET(Nafnalisti!$A$3,MATCH('Einst staða'!$A400,Nafnalisti!$W$4:$W$430,0),5)="","",OFFSET(Nafnalisti!$A$3,MATCH('Einst staða'!$A400,Nafnalisti!$W$4:$W$430,0),5)))</f>
        <v/>
      </c>
      <c r="H400" s="6" t="str">
        <f ca="1">IF($A400="","",IF(OFFSET(Nafnalisti!$A$3,MATCH('Einst staða'!$A400,Nafnalisti!$W$4:$W$430,0),6)="","",OFFSET(Nafnalisti!$A$3,MATCH('Einst staða'!$A400,Nafnalisti!$W$4:$W$430,0),6)))</f>
        <v/>
      </c>
      <c r="I400" s="6" t="str">
        <f ca="1">IF($A400="","",IF(OFFSET(Nafnalisti!$A$3,MATCH('Einst staða'!$A400,Nafnalisti!$W$4:$W$430,0),7)="","",OFFSET(Nafnalisti!$A$3,MATCH('Einst staða'!$A400,Nafnalisti!$W$4:$W$430,0),7)))</f>
        <v/>
      </c>
      <c r="J400" s="6" t="str">
        <f ca="1">IF($A400="","",IF(OFFSET(Nafnalisti!$A$3,MATCH('Einst staða'!$A400,Nafnalisti!$W$4:$W$430,0),8)="","",OFFSET(Nafnalisti!$A$3,MATCH('Einst staða'!$A400,Nafnalisti!$W$4:$W$430,0),8)))</f>
        <v/>
      </c>
      <c r="K400" s="6" t="str">
        <f ca="1">IF($A400="","",IF(OFFSET(Nafnalisti!$A$3,MATCH('Einst staða'!$A400,Nafnalisti!$W$4:$W$430,0),9)="","",OFFSET(Nafnalisti!$A$3,MATCH('Einst staða'!$A400,Nafnalisti!$W$4:$W$430,0),9)))</f>
        <v/>
      </c>
      <c r="L400" s="6" t="str">
        <f ca="1">IF($A400="","",IF(OFFSET(Nafnalisti!$A$3,MATCH('Einst staða'!$A400,Nafnalisti!$W$4:$W$430,0),10)="","",OFFSET(Nafnalisti!$A$3,MATCH('Einst staða'!$A400,Nafnalisti!$W$4:$W$430,0),10)))</f>
        <v/>
      </c>
    </row>
    <row r="401" spans="1:12" x14ac:dyDescent="0.3">
      <c r="A401" s="4" t="str">
        <f>IF(COUNT($A$4:A400)+1&gt;Nafnalisti!$Z$4,"",A400+1)</f>
        <v/>
      </c>
      <c r="B401" t="str">
        <f ca="1">IF($A401="","",OFFSET(Nafnalisti!$A$3,MATCH('Einst staða'!$A401,Nafnalisti!$W$4:$W$430,0),1))</f>
        <v/>
      </c>
      <c r="C401" s="64" t="str">
        <f ca="1">IF($A401="","",OFFSET(Nafnalisti!$A$3,MATCH('Einst staða'!$A401,Nafnalisti!$W$4:$W$430,0),0))</f>
        <v/>
      </c>
      <c r="D401" s="5" t="str">
        <f ca="1">IF($A401="","",OFFSET(Nafnalisti!$A$3,MATCH('Einst staða'!$A401,Nafnalisti!$W$4:$W$430,0),2))</f>
        <v/>
      </c>
      <c r="E401" s="6" t="str">
        <f ca="1">IF($A401="","",IF(OFFSET(Nafnalisti!$A$3,MATCH('Einst staða'!$A401,Nafnalisti!$W$4:$W$430,0),3)="","",OFFSET(Nafnalisti!$A$3,MATCH('Einst staða'!$A401,Nafnalisti!$W$4:$W$430,0),3)))</f>
        <v/>
      </c>
      <c r="F401" s="6" t="str">
        <f ca="1">IF($A401="","",IF(OFFSET(Nafnalisti!$A$3,MATCH('Einst staða'!$A401,Nafnalisti!$W$4:$W$430,0),4)="","",OFFSET(Nafnalisti!$A$3,MATCH('Einst staða'!$A401,Nafnalisti!$W$4:$W$430,0),4)))</f>
        <v/>
      </c>
      <c r="G401" s="6" t="str">
        <f ca="1">IF($A401="","",IF(OFFSET(Nafnalisti!$A$3,MATCH('Einst staða'!$A401,Nafnalisti!$W$4:$W$430,0),5)="","",OFFSET(Nafnalisti!$A$3,MATCH('Einst staða'!$A401,Nafnalisti!$W$4:$W$430,0),5)))</f>
        <v/>
      </c>
      <c r="H401" s="6" t="str">
        <f ca="1">IF($A401="","",IF(OFFSET(Nafnalisti!$A$3,MATCH('Einst staða'!$A401,Nafnalisti!$W$4:$W$430,0),6)="","",OFFSET(Nafnalisti!$A$3,MATCH('Einst staða'!$A401,Nafnalisti!$W$4:$W$430,0),6)))</f>
        <v/>
      </c>
      <c r="I401" s="6" t="str">
        <f ca="1">IF($A401="","",IF(OFFSET(Nafnalisti!$A$3,MATCH('Einst staða'!$A401,Nafnalisti!$W$4:$W$430,0),7)="","",OFFSET(Nafnalisti!$A$3,MATCH('Einst staða'!$A401,Nafnalisti!$W$4:$W$430,0),7)))</f>
        <v/>
      </c>
      <c r="J401" s="6" t="str">
        <f ca="1">IF($A401="","",IF(OFFSET(Nafnalisti!$A$3,MATCH('Einst staða'!$A401,Nafnalisti!$W$4:$W$430,0),8)="","",OFFSET(Nafnalisti!$A$3,MATCH('Einst staða'!$A401,Nafnalisti!$W$4:$W$430,0),8)))</f>
        <v/>
      </c>
      <c r="K401" s="6" t="str">
        <f ca="1">IF($A401="","",IF(OFFSET(Nafnalisti!$A$3,MATCH('Einst staða'!$A401,Nafnalisti!$W$4:$W$430,0),9)="","",OFFSET(Nafnalisti!$A$3,MATCH('Einst staða'!$A401,Nafnalisti!$W$4:$W$430,0),9)))</f>
        <v/>
      </c>
      <c r="L401" s="6" t="str">
        <f ca="1">IF($A401="","",IF(OFFSET(Nafnalisti!$A$3,MATCH('Einst staða'!$A401,Nafnalisti!$W$4:$W$430,0),10)="","",OFFSET(Nafnalisti!$A$3,MATCH('Einst staða'!$A401,Nafnalisti!$W$4:$W$430,0),10)))</f>
        <v/>
      </c>
    </row>
    <row r="402" spans="1:12" x14ac:dyDescent="0.3">
      <c r="A402" s="4" t="str">
        <f>IF(COUNT($A$4:A401)+1&gt;Nafnalisti!$Z$4,"",A401+1)</f>
        <v/>
      </c>
      <c r="B402" t="str">
        <f ca="1">IF($A402="","",OFFSET(Nafnalisti!$A$3,MATCH('Einst staða'!$A402,Nafnalisti!$W$4:$W$430,0),1))</f>
        <v/>
      </c>
      <c r="C402" s="64" t="str">
        <f ca="1">IF($A402="","",OFFSET(Nafnalisti!$A$3,MATCH('Einst staða'!$A402,Nafnalisti!$W$4:$W$430,0),0))</f>
        <v/>
      </c>
      <c r="D402" s="5" t="str">
        <f ca="1">IF($A402="","",OFFSET(Nafnalisti!$A$3,MATCH('Einst staða'!$A402,Nafnalisti!$W$4:$W$430,0),2))</f>
        <v/>
      </c>
      <c r="E402" s="6" t="str">
        <f ca="1">IF($A402="","",IF(OFFSET(Nafnalisti!$A$3,MATCH('Einst staða'!$A402,Nafnalisti!$W$4:$W$430,0),3)="","",OFFSET(Nafnalisti!$A$3,MATCH('Einst staða'!$A402,Nafnalisti!$W$4:$W$430,0),3)))</f>
        <v/>
      </c>
      <c r="F402" s="6" t="str">
        <f ca="1">IF($A402="","",IF(OFFSET(Nafnalisti!$A$3,MATCH('Einst staða'!$A402,Nafnalisti!$W$4:$W$430,0),4)="","",OFFSET(Nafnalisti!$A$3,MATCH('Einst staða'!$A402,Nafnalisti!$W$4:$W$430,0),4)))</f>
        <v/>
      </c>
      <c r="G402" s="6" t="str">
        <f ca="1">IF($A402="","",IF(OFFSET(Nafnalisti!$A$3,MATCH('Einst staða'!$A402,Nafnalisti!$W$4:$W$430,0),5)="","",OFFSET(Nafnalisti!$A$3,MATCH('Einst staða'!$A402,Nafnalisti!$W$4:$W$430,0),5)))</f>
        <v/>
      </c>
      <c r="H402" s="6" t="str">
        <f ca="1">IF($A402="","",IF(OFFSET(Nafnalisti!$A$3,MATCH('Einst staða'!$A402,Nafnalisti!$W$4:$W$430,0),6)="","",OFFSET(Nafnalisti!$A$3,MATCH('Einst staða'!$A402,Nafnalisti!$W$4:$W$430,0),6)))</f>
        <v/>
      </c>
      <c r="I402" s="6" t="str">
        <f ca="1">IF($A402="","",IF(OFFSET(Nafnalisti!$A$3,MATCH('Einst staða'!$A402,Nafnalisti!$W$4:$W$430,0),7)="","",OFFSET(Nafnalisti!$A$3,MATCH('Einst staða'!$A402,Nafnalisti!$W$4:$W$430,0),7)))</f>
        <v/>
      </c>
      <c r="J402" s="6" t="str">
        <f ca="1">IF($A402="","",IF(OFFSET(Nafnalisti!$A$3,MATCH('Einst staða'!$A402,Nafnalisti!$W$4:$W$430,0),8)="","",OFFSET(Nafnalisti!$A$3,MATCH('Einst staða'!$A402,Nafnalisti!$W$4:$W$430,0),8)))</f>
        <v/>
      </c>
      <c r="K402" s="6" t="str">
        <f ca="1">IF($A402="","",IF(OFFSET(Nafnalisti!$A$3,MATCH('Einst staða'!$A402,Nafnalisti!$W$4:$W$430,0),9)="","",OFFSET(Nafnalisti!$A$3,MATCH('Einst staða'!$A402,Nafnalisti!$W$4:$W$430,0),9)))</f>
        <v/>
      </c>
      <c r="L402" s="6" t="str">
        <f ca="1">IF($A402="","",IF(OFFSET(Nafnalisti!$A$3,MATCH('Einst staða'!$A402,Nafnalisti!$W$4:$W$430,0),10)="","",OFFSET(Nafnalisti!$A$3,MATCH('Einst staða'!$A402,Nafnalisti!$W$4:$W$430,0),10)))</f>
        <v/>
      </c>
    </row>
    <row r="403" spans="1:12" x14ac:dyDescent="0.3">
      <c r="A403" s="4" t="str">
        <f>IF(COUNT($A$4:A402)+1&gt;Nafnalisti!$Z$4,"",A402+1)</f>
        <v/>
      </c>
      <c r="B403" t="str">
        <f ca="1">IF($A403="","",OFFSET(Nafnalisti!$A$3,MATCH('Einst staða'!$A403,Nafnalisti!$W$4:$W$430,0),1))</f>
        <v/>
      </c>
      <c r="C403" s="64" t="str">
        <f ca="1">IF($A403="","",OFFSET(Nafnalisti!$A$3,MATCH('Einst staða'!$A403,Nafnalisti!$W$4:$W$430,0),0))</f>
        <v/>
      </c>
      <c r="D403" s="5" t="str">
        <f ca="1">IF($A403="","",OFFSET(Nafnalisti!$A$3,MATCH('Einst staða'!$A403,Nafnalisti!$W$4:$W$430,0),2))</f>
        <v/>
      </c>
      <c r="E403" s="6" t="str">
        <f ca="1">IF($A403="","",IF(OFFSET(Nafnalisti!$A$3,MATCH('Einst staða'!$A403,Nafnalisti!$W$4:$W$430,0),3)="","",OFFSET(Nafnalisti!$A$3,MATCH('Einst staða'!$A403,Nafnalisti!$W$4:$W$430,0),3)))</f>
        <v/>
      </c>
      <c r="F403" s="6" t="str">
        <f ca="1">IF($A403="","",IF(OFFSET(Nafnalisti!$A$3,MATCH('Einst staða'!$A403,Nafnalisti!$W$4:$W$430,0),4)="","",OFFSET(Nafnalisti!$A$3,MATCH('Einst staða'!$A403,Nafnalisti!$W$4:$W$430,0),4)))</f>
        <v/>
      </c>
      <c r="G403" s="6" t="str">
        <f ca="1">IF($A403="","",IF(OFFSET(Nafnalisti!$A$3,MATCH('Einst staða'!$A403,Nafnalisti!$W$4:$W$430,0),5)="","",OFFSET(Nafnalisti!$A$3,MATCH('Einst staða'!$A403,Nafnalisti!$W$4:$W$430,0),5)))</f>
        <v/>
      </c>
      <c r="H403" s="6" t="str">
        <f ca="1">IF($A403="","",IF(OFFSET(Nafnalisti!$A$3,MATCH('Einst staða'!$A403,Nafnalisti!$W$4:$W$430,0),6)="","",OFFSET(Nafnalisti!$A$3,MATCH('Einst staða'!$A403,Nafnalisti!$W$4:$W$430,0),6)))</f>
        <v/>
      </c>
      <c r="I403" s="6" t="str">
        <f ca="1">IF($A403="","",IF(OFFSET(Nafnalisti!$A$3,MATCH('Einst staða'!$A403,Nafnalisti!$W$4:$W$430,0),7)="","",OFFSET(Nafnalisti!$A$3,MATCH('Einst staða'!$A403,Nafnalisti!$W$4:$W$430,0),7)))</f>
        <v/>
      </c>
      <c r="J403" s="6" t="str">
        <f ca="1">IF($A403="","",IF(OFFSET(Nafnalisti!$A$3,MATCH('Einst staða'!$A403,Nafnalisti!$W$4:$W$430,0),8)="","",OFFSET(Nafnalisti!$A$3,MATCH('Einst staða'!$A403,Nafnalisti!$W$4:$W$430,0),8)))</f>
        <v/>
      </c>
      <c r="K403" s="6" t="str">
        <f ca="1">IF($A403="","",IF(OFFSET(Nafnalisti!$A$3,MATCH('Einst staða'!$A403,Nafnalisti!$W$4:$W$430,0),9)="","",OFFSET(Nafnalisti!$A$3,MATCH('Einst staða'!$A403,Nafnalisti!$W$4:$W$430,0),9)))</f>
        <v/>
      </c>
      <c r="L403" s="6" t="str">
        <f ca="1">IF($A403="","",IF(OFFSET(Nafnalisti!$A$3,MATCH('Einst staða'!$A403,Nafnalisti!$W$4:$W$430,0),10)="","",OFFSET(Nafnalisti!$A$3,MATCH('Einst staða'!$A403,Nafnalisti!$W$4:$W$430,0),10)))</f>
        <v/>
      </c>
    </row>
    <row r="404" spans="1:12" x14ac:dyDescent="0.3">
      <c r="A404" s="4" t="str">
        <f>IF(COUNT($A$4:A403)+1&gt;Nafnalisti!$Z$4,"",A403+1)</f>
        <v/>
      </c>
      <c r="B404" t="str">
        <f ca="1">IF($A404="","",OFFSET(Nafnalisti!$A$3,MATCH('Einst staða'!$A404,Nafnalisti!$W$4:$W$430,0),1))</f>
        <v/>
      </c>
      <c r="C404" s="64" t="str">
        <f ca="1">IF($A404="","",OFFSET(Nafnalisti!$A$3,MATCH('Einst staða'!$A404,Nafnalisti!$W$4:$W$430,0),0))</f>
        <v/>
      </c>
      <c r="D404" s="5" t="str">
        <f ca="1">IF($A404="","",OFFSET(Nafnalisti!$A$3,MATCH('Einst staða'!$A404,Nafnalisti!$W$4:$W$430,0),2))</f>
        <v/>
      </c>
      <c r="E404" s="6" t="str">
        <f ca="1">IF($A404="","",IF(OFFSET(Nafnalisti!$A$3,MATCH('Einst staða'!$A404,Nafnalisti!$W$4:$W$430,0),3)="","",OFFSET(Nafnalisti!$A$3,MATCH('Einst staða'!$A404,Nafnalisti!$W$4:$W$430,0),3)))</f>
        <v/>
      </c>
      <c r="F404" s="6" t="str">
        <f ca="1">IF($A404="","",IF(OFFSET(Nafnalisti!$A$3,MATCH('Einst staða'!$A404,Nafnalisti!$W$4:$W$430,0),4)="","",OFFSET(Nafnalisti!$A$3,MATCH('Einst staða'!$A404,Nafnalisti!$W$4:$W$430,0),4)))</f>
        <v/>
      </c>
      <c r="G404" s="6" t="str">
        <f ca="1">IF($A404="","",IF(OFFSET(Nafnalisti!$A$3,MATCH('Einst staða'!$A404,Nafnalisti!$W$4:$W$430,0),5)="","",OFFSET(Nafnalisti!$A$3,MATCH('Einst staða'!$A404,Nafnalisti!$W$4:$W$430,0),5)))</f>
        <v/>
      </c>
      <c r="H404" s="6" t="str">
        <f ca="1">IF($A404="","",IF(OFFSET(Nafnalisti!$A$3,MATCH('Einst staða'!$A404,Nafnalisti!$W$4:$W$430,0),6)="","",OFFSET(Nafnalisti!$A$3,MATCH('Einst staða'!$A404,Nafnalisti!$W$4:$W$430,0),6)))</f>
        <v/>
      </c>
      <c r="I404" s="6" t="str">
        <f ca="1">IF($A404="","",IF(OFFSET(Nafnalisti!$A$3,MATCH('Einst staða'!$A404,Nafnalisti!$W$4:$W$430,0),7)="","",OFFSET(Nafnalisti!$A$3,MATCH('Einst staða'!$A404,Nafnalisti!$W$4:$W$430,0),7)))</f>
        <v/>
      </c>
      <c r="J404" s="6" t="str">
        <f ca="1">IF($A404="","",IF(OFFSET(Nafnalisti!$A$3,MATCH('Einst staða'!$A404,Nafnalisti!$W$4:$W$430,0),8)="","",OFFSET(Nafnalisti!$A$3,MATCH('Einst staða'!$A404,Nafnalisti!$W$4:$W$430,0),8)))</f>
        <v/>
      </c>
      <c r="K404" s="6" t="str">
        <f ca="1">IF($A404="","",IF(OFFSET(Nafnalisti!$A$3,MATCH('Einst staða'!$A404,Nafnalisti!$W$4:$W$430,0),9)="","",OFFSET(Nafnalisti!$A$3,MATCH('Einst staða'!$A404,Nafnalisti!$W$4:$W$430,0),9)))</f>
        <v/>
      </c>
      <c r="L404" s="6" t="str">
        <f ca="1">IF($A404="","",IF(OFFSET(Nafnalisti!$A$3,MATCH('Einst staða'!$A404,Nafnalisti!$W$4:$W$430,0),10)="","",OFFSET(Nafnalisti!$A$3,MATCH('Einst staða'!$A404,Nafnalisti!$W$4:$W$430,0),10)))</f>
        <v/>
      </c>
    </row>
    <row r="405" spans="1:12" x14ac:dyDescent="0.3">
      <c r="A405" s="4" t="str">
        <f>IF(COUNT($A$4:A404)+1&gt;Nafnalisti!$Z$4,"",A404+1)</f>
        <v/>
      </c>
      <c r="B405" t="str">
        <f ca="1">IF($A405="","",OFFSET(Nafnalisti!$A$3,MATCH('Einst staða'!$A405,Nafnalisti!$W$4:$W$430,0),1))</f>
        <v/>
      </c>
      <c r="C405" s="64" t="str">
        <f ca="1">IF($A405="","",OFFSET(Nafnalisti!$A$3,MATCH('Einst staða'!$A405,Nafnalisti!$W$4:$W$430,0),0))</f>
        <v/>
      </c>
      <c r="D405" s="5" t="str">
        <f ca="1">IF($A405="","",OFFSET(Nafnalisti!$A$3,MATCH('Einst staða'!$A405,Nafnalisti!$W$4:$W$430,0),2))</f>
        <v/>
      </c>
      <c r="E405" s="6" t="str">
        <f ca="1">IF($A405="","",IF(OFFSET(Nafnalisti!$A$3,MATCH('Einst staða'!$A405,Nafnalisti!$W$4:$W$430,0),3)="","",OFFSET(Nafnalisti!$A$3,MATCH('Einst staða'!$A405,Nafnalisti!$W$4:$W$430,0),3)))</f>
        <v/>
      </c>
      <c r="F405" s="6" t="str">
        <f ca="1">IF($A405="","",IF(OFFSET(Nafnalisti!$A$3,MATCH('Einst staða'!$A405,Nafnalisti!$W$4:$W$430,0),4)="","",OFFSET(Nafnalisti!$A$3,MATCH('Einst staða'!$A405,Nafnalisti!$W$4:$W$430,0),4)))</f>
        <v/>
      </c>
      <c r="G405" s="6" t="str">
        <f ca="1">IF($A405="","",IF(OFFSET(Nafnalisti!$A$3,MATCH('Einst staða'!$A405,Nafnalisti!$W$4:$W$430,0),5)="","",OFFSET(Nafnalisti!$A$3,MATCH('Einst staða'!$A405,Nafnalisti!$W$4:$W$430,0),5)))</f>
        <v/>
      </c>
      <c r="H405" s="6" t="str">
        <f ca="1">IF($A405="","",IF(OFFSET(Nafnalisti!$A$3,MATCH('Einst staða'!$A405,Nafnalisti!$W$4:$W$430,0),6)="","",OFFSET(Nafnalisti!$A$3,MATCH('Einst staða'!$A405,Nafnalisti!$W$4:$W$430,0),6)))</f>
        <v/>
      </c>
      <c r="I405" s="6" t="str">
        <f ca="1">IF($A405="","",IF(OFFSET(Nafnalisti!$A$3,MATCH('Einst staða'!$A405,Nafnalisti!$W$4:$W$430,0),7)="","",OFFSET(Nafnalisti!$A$3,MATCH('Einst staða'!$A405,Nafnalisti!$W$4:$W$430,0),7)))</f>
        <v/>
      </c>
      <c r="J405" s="6" t="str">
        <f ca="1">IF($A405="","",IF(OFFSET(Nafnalisti!$A$3,MATCH('Einst staða'!$A405,Nafnalisti!$W$4:$W$430,0),8)="","",OFFSET(Nafnalisti!$A$3,MATCH('Einst staða'!$A405,Nafnalisti!$W$4:$W$430,0),8)))</f>
        <v/>
      </c>
      <c r="K405" s="6" t="str">
        <f ca="1">IF($A405="","",IF(OFFSET(Nafnalisti!$A$3,MATCH('Einst staða'!$A405,Nafnalisti!$W$4:$W$430,0),9)="","",OFFSET(Nafnalisti!$A$3,MATCH('Einst staða'!$A405,Nafnalisti!$W$4:$W$430,0),9)))</f>
        <v/>
      </c>
      <c r="L405" s="6" t="str">
        <f ca="1">IF($A405="","",IF(OFFSET(Nafnalisti!$A$3,MATCH('Einst staða'!$A405,Nafnalisti!$W$4:$W$430,0),10)="","",OFFSET(Nafnalisti!$A$3,MATCH('Einst staða'!$A405,Nafnalisti!$W$4:$W$430,0),10)))</f>
        <v/>
      </c>
    </row>
    <row r="406" spans="1:12" x14ac:dyDescent="0.3">
      <c r="A406" s="4" t="str">
        <f>IF(COUNT($A$4:A405)+1&gt;Nafnalisti!$Z$4,"",A405+1)</f>
        <v/>
      </c>
      <c r="B406" t="str">
        <f ca="1">IF($A406="","",OFFSET(Nafnalisti!$A$3,MATCH('Einst staða'!$A406,Nafnalisti!$W$4:$W$430,0),1))</f>
        <v/>
      </c>
      <c r="C406" s="64" t="str">
        <f ca="1">IF($A406="","",OFFSET(Nafnalisti!$A$3,MATCH('Einst staða'!$A406,Nafnalisti!$W$4:$W$430,0),0))</f>
        <v/>
      </c>
      <c r="D406" s="5" t="str">
        <f ca="1">IF($A406="","",OFFSET(Nafnalisti!$A$3,MATCH('Einst staða'!$A406,Nafnalisti!$W$4:$W$430,0),2))</f>
        <v/>
      </c>
      <c r="E406" s="6" t="str">
        <f ca="1">IF($A406="","",IF(OFFSET(Nafnalisti!$A$3,MATCH('Einst staða'!$A406,Nafnalisti!$W$4:$W$430,0),3)="","",OFFSET(Nafnalisti!$A$3,MATCH('Einst staða'!$A406,Nafnalisti!$W$4:$W$430,0),3)))</f>
        <v/>
      </c>
      <c r="F406" s="6" t="str">
        <f ca="1">IF($A406="","",IF(OFFSET(Nafnalisti!$A$3,MATCH('Einst staða'!$A406,Nafnalisti!$W$4:$W$430,0),4)="","",OFFSET(Nafnalisti!$A$3,MATCH('Einst staða'!$A406,Nafnalisti!$W$4:$W$430,0),4)))</f>
        <v/>
      </c>
      <c r="G406" s="6" t="str">
        <f ca="1">IF($A406="","",IF(OFFSET(Nafnalisti!$A$3,MATCH('Einst staða'!$A406,Nafnalisti!$W$4:$W$430,0),5)="","",OFFSET(Nafnalisti!$A$3,MATCH('Einst staða'!$A406,Nafnalisti!$W$4:$W$430,0),5)))</f>
        <v/>
      </c>
      <c r="H406" s="6" t="str">
        <f ca="1">IF($A406="","",IF(OFFSET(Nafnalisti!$A$3,MATCH('Einst staða'!$A406,Nafnalisti!$W$4:$W$430,0),6)="","",OFFSET(Nafnalisti!$A$3,MATCH('Einst staða'!$A406,Nafnalisti!$W$4:$W$430,0),6)))</f>
        <v/>
      </c>
      <c r="I406" s="6" t="str">
        <f ca="1">IF($A406="","",IF(OFFSET(Nafnalisti!$A$3,MATCH('Einst staða'!$A406,Nafnalisti!$W$4:$W$430,0),7)="","",OFFSET(Nafnalisti!$A$3,MATCH('Einst staða'!$A406,Nafnalisti!$W$4:$W$430,0),7)))</f>
        <v/>
      </c>
      <c r="J406" s="6" t="str">
        <f ca="1">IF($A406="","",IF(OFFSET(Nafnalisti!$A$3,MATCH('Einst staða'!$A406,Nafnalisti!$W$4:$W$430,0),8)="","",OFFSET(Nafnalisti!$A$3,MATCH('Einst staða'!$A406,Nafnalisti!$W$4:$W$430,0),8)))</f>
        <v/>
      </c>
      <c r="K406" s="6" t="str">
        <f ca="1">IF($A406="","",IF(OFFSET(Nafnalisti!$A$3,MATCH('Einst staða'!$A406,Nafnalisti!$W$4:$W$430,0),9)="","",OFFSET(Nafnalisti!$A$3,MATCH('Einst staða'!$A406,Nafnalisti!$W$4:$W$430,0),9)))</f>
        <v/>
      </c>
      <c r="L406" s="6" t="str">
        <f ca="1">IF($A406="","",IF(OFFSET(Nafnalisti!$A$3,MATCH('Einst staða'!$A406,Nafnalisti!$W$4:$W$430,0),10)="","",OFFSET(Nafnalisti!$A$3,MATCH('Einst staða'!$A406,Nafnalisti!$W$4:$W$430,0),10)))</f>
        <v/>
      </c>
    </row>
    <row r="407" spans="1:12" x14ac:dyDescent="0.3">
      <c r="A407" s="4" t="str">
        <f>IF(COUNT($A$4:A406)+1&gt;Nafnalisti!$Z$4,"",A406+1)</f>
        <v/>
      </c>
      <c r="B407" t="str">
        <f ca="1">IF($A407="","",OFFSET(Nafnalisti!$A$3,MATCH('Einst staða'!$A407,Nafnalisti!$W$4:$W$430,0),1))</f>
        <v/>
      </c>
      <c r="C407" s="64" t="str">
        <f ca="1">IF($A407="","",OFFSET(Nafnalisti!$A$3,MATCH('Einst staða'!$A407,Nafnalisti!$W$4:$W$430,0),0))</f>
        <v/>
      </c>
      <c r="D407" s="5" t="str">
        <f ca="1">IF($A407="","",OFFSET(Nafnalisti!$A$3,MATCH('Einst staða'!$A407,Nafnalisti!$W$4:$W$430,0),2))</f>
        <v/>
      </c>
      <c r="E407" s="6" t="str">
        <f ca="1">IF($A407="","",IF(OFFSET(Nafnalisti!$A$3,MATCH('Einst staða'!$A407,Nafnalisti!$W$4:$W$430,0),3)="","",OFFSET(Nafnalisti!$A$3,MATCH('Einst staða'!$A407,Nafnalisti!$W$4:$W$430,0),3)))</f>
        <v/>
      </c>
      <c r="F407" s="6" t="str">
        <f ca="1">IF($A407="","",IF(OFFSET(Nafnalisti!$A$3,MATCH('Einst staða'!$A407,Nafnalisti!$W$4:$W$430,0),4)="","",OFFSET(Nafnalisti!$A$3,MATCH('Einst staða'!$A407,Nafnalisti!$W$4:$W$430,0),4)))</f>
        <v/>
      </c>
      <c r="G407" s="6" t="str">
        <f ca="1">IF($A407="","",IF(OFFSET(Nafnalisti!$A$3,MATCH('Einst staða'!$A407,Nafnalisti!$W$4:$W$430,0),5)="","",OFFSET(Nafnalisti!$A$3,MATCH('Einst staða'!$A407,Nafnalisti!$W$4:$W$430,0),5)))</f>
        <v/>
      </c>
      <c r="H407" s="6" t="str">
        <f ca="1">IF($A407="","",IF(OFFSET(Nafnalisti!$A$3,MATCH('Einst staða'!$A407,Nafnalisti!$W$4:$W$430,0),6)="","",OFFSET(Nafnalisti!$A$3,MATCH('Einst staða'!$A407,Nafnalisti!$W$4:$W$430,0),6)))</f>
        <v/>
      </c>
      <c r="I407" s="6" t="str">
        <f ca="1">IF($A407="","",IF(OFFSET(Nafnalisti!$A$3,MATCH('Einst staða'!$A407,Nafnalisti!$W$4:$W$430,0),7)="","",OFFSET(Nafnalisti!$A$3,MATCH('Einst staða'!$A407,Nafnalisti!$W$4:$W$430,0),7)))</f>
        <v/>
      </c>
      <c r="J407" s="6" t="str">
        <f ca="1">IF($A407="","",IF(OFFSET(Nafnalisti!$A$3,MATCH('Einst staða'!$A407,Nafnalisti!$W$4:$W$430,0),8)="","",OFFSET(Nafnalisti!$A$3,MATCH('Einst staða'!$A407,Nafnalisti!$W$4:$W$430,0),8)))</f>
        <v/>
      </c>
      <c r="K407" s="6" t="str">
        <f ca="1">IF($A407="","",IF(OFFSET(Nafnalisti!$A$3,MATCH('Einst staða'!$A407,Nafnalisti!$W$4:$W$430,0),9)="","",OFFSET(Nafnalisti!$A$3,MATCH('Einst staða'!$A407,Nafnalisti!$W$4:$W$430,0),9)))</f>
        <v/>
      </c>
      <c r="L407" s="6" t="str">
        <f ca="1">IF($A407="","",IF(OFFSET(Nafnalisti!$A$3,MATCH('Einst staða'!$A407,Nafnalisti!$W$4:$W$430,0),10)="","",OFFSET(Nafnalisti!$A$3,MATCH('Einst staða'!$A407,Nafnalisti!$W$4:$W$430,0),10)))</f>
        <v/>
      </c>
    </row>
    <row r="408" spans="1:12" x14ac:dyDescent="0.3">
      <c r="A408" s="4" t="str">
        <f>IF(COUNT($A$4:A407)+1&gt;Nafnalisti!$Z$4,"",A407+1)</f>
        <v/>
      </c>
      <c r="B408" t="str">
        <f ca="1">IF($A408="","",OFFSET(Nafnalisti!$A$3,MATCH('Einst staða'!$A408,Nafnalisti!$W$4:$W$430,0),1))</f>
        <v/>
      </c>
      <c r="C408" s="64" t="str">
        <f ca="1">IF($A408="","",OFFSET(Nafnalisti!$A$3,MATCH('Einst staða'!$A408,Nafnalisti!$W$4:$W$430,0),0))</f>
        <v/>
      </c>
      <c r="D408" s="5" t="str">
        <f ca="1">IF($A408="","",OFFSET(Nafnalisti!$A$3,MATCH('Einst staða'!$A408,Nafnalisti!$W$4:$W$430,0),2))</f>
        <v/>
      </c>
      <c r="E408" s="6" t="str">
        <f ca="1">IF($A408="","",IF(OFFSET(Nafnalisti!$A$3,MATCH('Einst staða'!$A408,Nafnalisti!$W$4:$W$430,0),3)="","",OFFSET(Nafnalisti!$A$3,MATCH('Einst staða'!$A408,Nafnalisti!$W$4:$W$430,0),3)))</f>
        <v/>
      </c>
      <c r="F408" s="6" t="str">
        <f ca="1">IF($A408="","",IF(OFFSET(Nafnalisti!$A$3,MATCH('Einst staða'!$A408,Nafnalisti!$W$4:$W$430,0),4)="","",OFFSET(Nafnalisti!$A$3,MATCH('Einst staða'!$A408,Nafnalisti!$W$4:$W$430,0),4)))</f>
        <v/>
      </c>
      <c r="G408" s="6" t="str">
        <f ca="1">IF($A408="","",IF(OFFSET(Nafnalisti!$A$3,MATCH('Einst staða'!$A408,Nafnalisti!$W$4:$W$430,0),5)="","",OFFSET(Nafnalisti!$A$3,MATCH('Einst staða'!$A408,Nafnalisti!$W$4:$W$430,0),5)))</f>
        <v/>
      </c>
      <c r="H408" s="6" t="str">
        <f ca="1">IF($A408="","",IF(OFFSET(Nafnalisti!$A$3,MATCH('Einst staða'!$A408,Nafnalisti!$W$4:$W$430,0),6)="","",OFFSET(Nafnalisti!$A$3,MATCH('Einst staða'!$A408,Nafnalisti!$W$4:$W$430,0),6)))</f>
        <v/>
      </c>
      <c r="I408" s="6" t="str">
        <f ca="1">IF($A408="","",IF(OFFSET(Nafnalisti!$A$3,MATCH('Einst staða'!$A408,Nafnalisti!$W$4:$W$430,0),7)="","",OFFSET(Nafnalisti!$A$3,MATCH('Einst staða'!$A408,Nafnalisti!$W$4:$W$430,0),7)))</f>
        <v/>
      </c>
      <c r="J408" s="6" t="str">
        <f ca="1">IF($A408="","",IF(OFFSET(Nafnalisti!$A$3,MATCH('Einst staða'!$A408,Nafnalisti!$W$4:$W$430,0),8)="","",OFFSET(Nafnalisti!$A$3,MATCH('Einst staða'!$A408,Nafnalisti!$W$4:$W$430,0),8)))</f>
        <v/>
      </c>
      <c r="K408" s="6" t="str">
        <f ca="1">IF($A408="","",IF(OFFSET(Nafnalisti!$A$3,MATCH('Einst staða'!$A408,Nafnalisti!$W$4:$W$430,0),9)="","",OFFSET(Nafnalisti!$A$3,MATCH('Einst staða'!$A408,Nafnalisti!$W$4:$W$430,0),9)))</f>
        <v/>
      </c>
      <c r="L408" s="6" t="str">
        <f ca="1">IF($A408="","",IF(OFFSET(Nafnalisti!$A$3,MATCH('Einst staða'!$A408,Nafnalisti!$W$4:$W$430,0),10)="","",OFFSET(Nafnalisti!$A$3,MATCH('Einst staða'!$A408,Nafnalisti!$W$4:$W$430,0),10)))</f>
        <v/>
      </c>
    </row>
    <row r="409" spans="1:12" x14ac:dyDescent="0.3">
      <c r="A409" s="4" t="str">
        <f>IF(COUNT($A$4:A408)+1&gt;Nafnalisti!$Z$4,"",A408+1)</f>
        <v/>
      </c>
      <c r="B409" t="str">
        <f ca="1">IF($A409="","",OFFSET(Nafnalisti!$A$3,MATCH('Einst staða'!$A409,Nafnalisti!$W$4:$W$430,0),1))</f>
        <v/>
      </c>
      <c r="C409" s="64" t="str">
        <f ca="1">IF($A409="","",OFFSET(Nafnalisti!$A$3,MATCH('Einst staða'!$A409,Nafnalisti!$W$4:$W$430,0),0))</f>
        <v/>
      </c>
      <c r="D409" s="5" t="str">
        <f ca="1">IF($A409="","",OFFSET(Nafnalisti!$A$3,MATCH('Einst staða'!$A409,Nafnalisti!$W$4:$W$430,0),2))</f>
        <v/>
      </c>
      <c r="E409" s="6" t="str">
        <f ca="1">IF($A409="","",IF(OFFSET(Nafnalisti!$A$3,MATCH('Einst staða'!$A409,Nafnalisti!$W$4:$W$430,0),3)="","",OFFSET(Nafnalisti!$A$3,MATCH('Einst staða'!$A409,Nafnalisti!$W$4:$W$430,0),3)))</f>
        <v/>
      </c>
      <c r="F409" s="6" t="str">
        <f ca="1">IF($A409="","",IF(OFFSET(Nafnalisti!$A$3,MATCH('Einst staða'!$A409,Nafnalisti!$W$4:$W$430,0),4)="","",OFFSET(Nafnalisti!$A$3,MATCH('Einst staða'!$A409,Nafnalisti!$W$4:$W$430,0),4)))</f>
        <v/>
      </c>
      <c r="G409" s="6" t="str">
        <f ca="1">IF($A409="","",IF(OFFSET(Nafnalisti!$A$3,MATCH('Einst staða'!$A409,Nafnalisti!$W$4:$W$430,0),5)="","",OFFSET(Nafnalisti!$A$3,MATCH('Einst staða'!$A409,Nafnalisti!$W$4:$W$430,0),5)))</f>
        <v/>
      </c>
      <c r="H409" s="6" t="str">
        <f ca="1">IF($A409="","",IF(OFFSET(Nafnalisti!$A$3,MATCH('Einst staða'!$A409,Nafnalisti!$W$4:$W$430,0),6)="","",OFFSET(Nafnalisti!$A$3,MATCH('Einst staða'!$A409,Nafnalisti!$W$4:$W$430,0),6)))</f>
        <v/>
      </c>
      <c r="I409" s="6" t="str">
        <f ca="1">IF($A409="","",IF(OFFSET(Nafnalisti!$A$3,MATCH('Einst staða'!$A409,Nafnalisti!$W$4:$W$430,0),7)="","",OFFSET(Nafnalisti!$A$3,MATCH('Einst staða'!$A409,Nafnalisti!$W$4:$W$430,0),7)))</f>
        <v/>
      </c>
      <c r="J409" s="6" t="str">
        <f ca="1">IF($A409="","",IF(OFFSET(Nafnalisti!$A$3,MATCH('Einst staða'!$A409,Nafnalisti!$W$4:$W$430,0),8)="","",OFFSET(Nafnalisti!$A$3,MATCH('Einst staða'!$A409,Nafnalisti!$W$4:$W$430,0),8)))</f>
        <v/>
      </c>
      <c r="K409" s="6" t="str">
        <f ca="1">IF($A409="","",IF(OFFSET(Nafnalisti!$A$3,MATCH('Einst staða'!$A409,Nafnalisti!$W$4:$W$430,0),9)="","",OFFSET(Nafnalisti!$A$3,MATCH('Einst staða'!$A409,Nafnalisti!$W$4:$W$430,0),9)))</f>
        <v/>
      </c>
      <c r="L409" s="6" t="str">
        <f ca="1">IF($A409="","",IF(OFFSET(Nafnalisti!$A$3,MATCH('Einst staða'!$A409,Nafnalisti!$W$4:$W$430,0),10)="","",OFFSET(Nafnalisti!$A$3,MATCH('Einst staða'!$A409,Nafnalisti!$W$4:$W$430,0),10)))</f>
        <v/>
      </c>
    </row>
    <row r="410" spans="1:12" x14ac:dyDescent="0.3">
      <c r="A410" s="4" t="str">
        <f>IF(COUNT($A$4:A409)+1&gt;Nafnalisti!$Z$4,"",A409+1)</f>
        <v/>
      </c>
      <c r="B410" t="str">
        <f ca="1">IF($A410="","",OFFSET(Nafnalisti!$A$3,MATCH('Einst staða'!$A410,Nafnalisti!$W$4:$W$430,0),1))</f>
        <v/>
      </c>
      <c r="C410" s="64" t="str">
        <f ca="1">IF($A410="","",OFFSET(Nafnalisti!$A$3,MATCH('Einst staða'!$A410,Nafnalisti!$W$4:$W$430,0),0))</f>
        <v/>
      </c>
      <c r="D410" s="5" t="str">
        <f ca="1">IF($A410="","",OFFSET(Nafnalisti!$A$3,MATCH('Einst staða'!$A410,Nafnalisti!$W$4:$W$430,0),2))</f>
        <v/>
      </c>
      <c r="E410" s="6" t="str">
        <f ca="1">IF($A410="","",IF(OFFSET(Nafnalisti!$A$3,MATCH('Einst staða'!$A410,Nafnalisti!$W$4:$W$430,0),3)="","",OFFSET(Nafnalisti!$A$3,MATCH('Einst staða'!$A410,Nafnalisti!$W$4:$W$430,0),3)))</f>
        <v/>
      </c>
      <c r="F410" s="6" t="str">
        <f ca="1">IF($A410="","",IF(OFFSET(Nafnalisti!$A$3,MATCH('Einst staða'!$A410,Nafnalisti!$W$4:$W$430,0),4)="","",OFFSET(Nafnalisti!$A$3,MATCH('Einst staða'!$A410,Nafnalisti!$W$4:$W$430,0),4)))</f>
        <v/>
      </c>
      <c r="G410" s="6" t="str">
        <f ca="1">IF($A410="","",IF(OFFSET(Nafnalisti!$A$3,MATCH('Einst staða'!$A410,Nafnalisti!$W$4:$W$430,0),5)="","",OFFSET(Nafnalisti!$A$3,MATCH('Einst staða'!$A410,Nafnalisti!$W$4:$W$430,0),5)))</f>
        <v/>
      </c>
      <c r="H410" s="6" t="str">
        <f ca="1">IF($A410="","",IF(OFFSET(Nafnalisti!$A$3,MATCH('Einst staða'!$A410,Nafnalisti!$W$4:$W$430,0),6)="","",OFFSET(Nafnalisti!$A$3,MATCH('Einst staða'!$A410,Nafnalisti!$W$4:$W$430,0),6)))</f>
        <v/>
      </c>
      <c r="I410" s="6" t="str">
        <f ca="1">IF($A410="","",IF(OFFSET(Nafnalisti!$A$3,MATCH('Einst staða'!$A410,Nafnalisti!$W$4:$W$430,0),7)="","",OFFSET(Nafnalisti!$A$3,MATCH('Einst staða'!$A410,Nafnalisti!$W$4:$W$430,0),7)))</f>
        <v/>
      </c>
      <c r="J410" s="6" t="str">
        <f ca="1">IF($A410="","",IF(OFFSET(Nafnalisti!$A$3,MATCH('Einst staða'!$A410,Nafnalisti!$W$4:$W$430,0),8)="","",OFFSET(Nafnalisti!$A$3,MATCH('Einst staða'!$A410,Nafnalisti!$W$4:$W$430,0),8)))</f>
        <v/>
      </c>
      <c r="K410" s="6" t="str">
        <f ca="1">IF($A410="","",IF(OFFSET(Nafnalisti!$A$3,MATCH('Einst staða'!$A410,Nafnalisti!$W$4:$W$430,0),9)="","",OFFSET(Nafnalisti!$A$3,MATCH('Einst staða'!$A410,Nafnalisti!$W$4:$W$430,0),9)))</f>
        <v/>
      </c>
      <c r="L410" s="6" t="str">
        <f ca="1">IF($A410="","",IF(OFFSET(Nafnalisti!$A$3,MATCH('Einst staða'!$A410,Nafnalisti!$W$4:$W$430,0),10)="","",OFFSET(Nafnalisti!$A$3,MATCH('Einst staða'!$A410,Nafnalisti!$W$4:$W$430,0),10)))</f>
        <v/>
      </c>
    </row>
    <row r="411" spans="1:12" x14ac:dyDescent="0.3">
      <c r="A411" s="4" t="str">
        <f>IF(COUNT($A$4:A410)+1&gt;Nafnalisti!$Z$4,"",A410+1)</f>
        <v/>
      </c>
      <c r="B411" t="str">
        <f ca="1">IF($A411="","",OFFSET(Nafnalisti!$A$3,MATCH('Einst staða'!$A411,Nafnalisti!$W$4:$W$430,0),1))</f>
        <v/>
      </c>
      <c r="C411" s="64" t="str">
        <f ca="1">IF($A411="","",OFFSET(Nafnalisti!$A$3,MATCH('Einst staða'!$A411,Nafnalisti!$W$4:$W$430,0),0))</f>
        <v/>
      </c>
      <c r="D411" s="5" t="str">
        <f ca="1">IF($A411="","",OFFSET(Nafnalisti!$A$3,MATCH('Einst staða'!$A411,Nafnalisti!$W$4:$W$430,0),2))</f>
        <v/>
      </c>
      <c r="E411" s="6" t="str">
        <f ca="1">IF($A411="","",IF(OFFSET(Nafnalisti!$A$3,MATCH('Einst staða'!$A411,Nafnalisti!$W$4:$W$430,0),3)="","",OFFSET(Nafnalisti!$A$3,MATCH('Einst staða'!$A411,Nafnalisti!$W$4:$W$430,0),3)))</f>
        <v/>
      </c>
      <c r="F411" s="6" t="str">
        <f ca="1">IF($A411="","",IF(OFFSET(Nafnalisti!$A$3,MATCH('Einst staða'!$A411,Nafnalisti!$W$4:$W$430,0),4)="","",OFFSET(Nafnalisti!$A$3,MATCH('Einst staða'!$A411,Nafnalisti!$W$4:$W$430,0),4)))</f>
        <v/>
      </c>
      <c r="G411" s="6" t="str">
        <f ca="1">IF($A411="","",IF(OFFSET(Nafnalisti!$A$3,MATCH('Einst staða'!$A411,Nafnalisti!$W$4:$W$430,0),5)="","",OFFSET(Nafnalisti!$A$3,MATCH('Einst staða'!$A411,Nafnalisti!$W$4:$W$430,0),5)))</f>
        <v/>
      </c>
      <c r="H411" s="6" t="str">
        <f ca="1">IF($A411="","",IF(OFFSET(Nafnalisti!$A$3,MATCH('Einst staða'!$A411,Nafnalisti!$W$4:$W$430,0),6)="","",OFFSET(Nafnalisti!$A$3,MATCH('Einst staða'!$A411,Nafnalisti!$W$4:$W$430,0),6)))</f>
        <v/>
      </c>
      <c r="I411" s="6" t="str">
        <f ca="1">IF($A411="","",IF(OFFSET(Nafnalisti!$A$3,MATCH('Einst staða'!$A411,Nafnalisti!$W$4:$W$430,0),7)="","",OFFSET(Nafnalisti!$A$3,MATCH('Einst staða'!$A411,Nafnalisti!$W$4:$W$430,0),7)))</f>
        <v/>
      </c>
      <c r="J411" s="6" t="str">
        <f ca="1">IF($A411="","",IF(OFFSET(Nafnalisti!$A$3,MATCH('Einst staða'!$A411,Nafnalisti!$W$4:$W$430,0),8)="","",OFFSET(Nafnalisti!$A$3,MATCH('Einst staða'!$A411,Nafnalisti!$W$4:$W$430,0),8)))</f>
        <v/>
      </c>
      <c r="K411" s="6" t="str">
        <f ca="1">IF($A411="","",IF(OFFSET(Nafnalisti!$A$3,MATCH('Einst staða'!$A411,Nafnalisti!$W$4:$W$430,0),9)="","",OFFSET(Nafnalisti!$A$3,MATCH('Einst staða'!$A411,Nafnalisti!$W$4:$W$430,0),9)))</f>
        <v/>
      </c>
      <c r="L411" s="6" t="str">
        <f ca="1">IF($A411="","",IF(OFFSET(Nafnalisti!$A$3,MATCH('Einst staða'!$A411,Nafnalisti!$W$4:$W$430,0),10)="","",OFFSET(Nafnalisti!$A$3,MATCH('Einst staða'!$A411,Nafnalisti!$W$4:$W$430,0),10)))</f>
        <v/>
      </c>
    </row>
    <row r="412" spans="1:12" x14ac:dyDescent="0.3">
      <c r="A412" s="4" t="str">
        <f>IF(COUNT($A$4:A411)+1&gt;Nafnalisti!$Z$4,"",A411+1)</f>
        <v/>
      </c>
      <c r="B412" t="str">
        <f ca="1">IF($A412="","",OFFSET(Nafnalisti!$A$3,MATCH('Einst staða'!$A412,Nafnalisti!$W$4:$W$430,0),1))</f>
        <v/>
      </c>
      <c r="C412" s="64" t="str">
        <f ca="1">IF($A412="","",OFFSET(Nafnalisti!$A$3,MATCH('Einst staða'!$A412,Nafnalisti!$W$4:$W$430,0),0))</f>
        <v/>
      </c>
      <c r="D412" s="5" t="str">
        <f ca="1">IF($A412="","",OFFSET(Nafnalisti!$A$3,MATCH('Einst staða'!$A412,Nafnalisti!$W$4:$W$430,0),2))</f>
        <v/>
      </c>
      <c r="E412" s="6" t="str">
        <f ca="1">IF($A412="","",IF(OFFSET(Nafnalisti!$A$3,MATCH('Einst staða'!$A412,Nafnalisti!$W$4:$W$430,0),3)="","",OFFSET(Nafnalisti!$A$3,MATCH('Einst staða'!$A412,Nafnalisti!$W$4:$W$430,0),3)))</f>
        <v/>
      </c>
      <c r="F412" s="6" t="str">
        <f ca="1">IF($A412="","",IF(OFFSET(Nafnalisti!$A$3,MATCH('Einst staða'!$A412,Nafnalisti!$W$4:$W$430,0),4)="","",OFFSET(Nafnalisti!$A$3,MATCH('Einst staða'!$A412,Nafnalisti!$W$4:$W$430,0),4)))</f>
        <v/>
      </c>
      <c r="G412" s="6" t="str">
        <f ca="1">IF($A412="","",IF(OFFSET(Nafnalisti!$A$3,MATCH('Einst staða'!$A412,Nafnalisti!$W$4:$W$430,0),5)="","",OFFSET(Nafnalisti!$A$3,MATCH('Einst staða'!$A412,Nafnalisti!$W$4:$W$430,0),5)))</f>
        <v/>
      </c>
      <c r="H412" s="6" t="str">
        <f ca="1">IF($A412="","",IF(OFFSET(Nafnalisti!$A$3,MATCH('Einst staða'!$A412,Nafnalisti!$W$4:$W$430,0),6)="","",OFFSET(Nafnalisti!$A$3,MATCH('Einst staða'!$A412,Nafnalisti!$W$4:$W$430,0),6)))</f>
        <v/>
      </c>
      <c r="I412" s="6" t="str">
        <f ca="1">IF($A412="","",IF(OFFSET(Nafnalisti!$A$3,MATCH('Einst staða'!$A412,Nafnalisti!$W$4:$W$430,0),7)="","",OFFSET(Nafnalisti!$A$3,MATCH('Einst staða'!$A412,Nafnalisti!$W$4:$W$430,0),7)))</f>
        <v/>
      </c>
      <c r="J412" s="6" t="str">
        <f ca="1">IF($A412="","",IF(OFFSET(Nafnalisti!$A$3,MATCH('Einst staða'!$A412,Nafnalisti!$W$4:$W$430,0),8)="","",OFFSET(Nafnalisti!$A$3,MATCH('Einst staða'!$A412,Nafnalisti!$W$4:$W$430,0),8)))</f>
        <v/>
      </c>
      <c r="K412" s="6" t="str">
        <f ca="1">IF($A412="","",IF(OFFSET(Nafnalisti!$A$3,MATCH('Einst staða'!$A412,Nafnalisti!$W$4:$W$430,0),9)="","",OFFSET(Nafnalisti!$A$3,MATCH('Einst staða'!$A412,Nafnalisti!$W$4:$W$430,0),9)))</f>
        <v/>
      </c>
      <c r="L412" s="6" t="str">
        <f ca="1">IF($A412="","",IF(OFFSET(Nafnalisti!$A$3,MATCH('Einst staða'!$A412,Nafnalisti!$W$4:$W$430,0),10)="","",OFFSET(Nafnalisti!$A$3,MATCH('Einst staða'!$A412,Nafnalisti!$W$4:$W$430,0),10)))</f>
        <v/>
      </c>
    </row>
    <row r="413" spans="1:12" x14ac:dyDescent="0.3">
      <c r="A413" s="4" t="str">
        <f>IF(COUNT($A$4:A412)+1&gt;Nafnalisti!$Z$4,"",A412+1)</f>
        <v/>
      </c>
      <c r="B413" t="str">
        <f ca="1">IF($A413="","",OFFSET(Nafnalisti!$A$3,MATCH('Einst staða'!$A413,Nafnalisti!$W$4:$W$430,0),1))</f>
        <v/>
      </c>
      <c r="C413" s="64" t="str">
        <f ca="1">IF($A413="","",OFFSET(Nafnalisti!$A$3,MATCH('Einst staða'!$A413,Nafnalisti!$W$4:$W$430,0),0))</f>
        <v/>
      </c>
      <c r="D413" s="5" t="str">
        <f ca="1">IF($A413="","",OFFSET(Nafnalisti!$A$3,MATCH('Einst staða'!$A413,Nafnalisti!$W$4:$W$430,0),2))</f>
        <v/>
      </c>
      <c r="E413" s="6" t="str">
        <f ca="1">IF($A413="","",IF(OFFSET(Nafnalisti!$A$3,MATCH('Einst staða'!$A413,Nafnalisti!$W$4:$W$430,0),3)="","",OFFSET(Nafnalisti!$A$3,MATCH('Einst staða'!$A413,Nafnalisti!$W$4:$W$430,0),3)))</f>
        <v/>
      </c>
      <c r="F413" s="6" t="str">
        <f ca="1">IF($A413="","",IF(OFFSET(Nafnalisti!$A$3,MATCH('Einst staða'!$A413,Nafnalisti!$W$4:$W$430,0),4)="","",OFFSET(Nafnalisti!$A$3,MATCH('Einst staða'!$A413,Nafnalisti!$W$4:$W$430,0),4)))</f>
        <v/>
      </c>
      <c r="G413" s="6" t="str">
        <f ca="1">IF($A413="","",IF(OFFSET(Nafnalisti!$A$3,MATCH('Einst staða'!$A413,Nafnalisti!$W$4:$W$430,0),5)="","",OFFSET(Nafnalisti!$A$3,MATCH('Einst staða'!$A413,Nafnalisti!$W$4:$W$430,0),5)))</f>
        <v/>
      </c>
      <c r="H413" s="6" t="str">
        <f ca="1">IF($A413="","",IF(OFFSET(Nafnalisti!$A$3,MATCH('Einst staða'!$A413,Nafnalisti!$W$4:$W$430,0),6)="","",OFFSET(Nafnalisti!$A$3,MATCH('Einst staða'!$A413,Nafnalisti!$W$4:$W$430,0),6)))</f>
        <v/>
      </c>
      <c r="I413" s="6" t="str">
        <f ca="1">IF($A413="","",IF(OFFSET(Nafnalisti!$A$3,MATCH('Einst staða'!$A413,Nafnalisti!$W$4:$W$430,0),7)="","",OFFSET(Nafnalisti!$A$3,MATCH('Einst staða'!$A413,Nafnalisti!$W$4:$W$430,0),7)))</f>
        <v/>
      </c>
      <c r="J413" s="6" t="str">
        <f ca="1">IF($A413="","",IF(OFFSET(Nafnalisti!$A$3,MATCH('Einst staða'!$A413,Nafnalisti!$W$4:$W$430,0),8)="","",OFFSET(Nafnalisti!$A$3,MATCH('Einst staða'!$A413,Nafnalisti!$W$4:$W$430,0),8)))</f>
        <v/>
      </c>
      <c r="K413" s="6" t="str">
        <f ca="1">IF($A413="","",IF(OFFSET(Nafnalisti!$A$3,MATCH('Einst staða'!$A413,Nafnalisti!$W$4:$W$430,0),9)="","",OFFSET(Nafnalisti!$A$3,MATCH('Einst staða'!$A413,Nafnalisti!$W$4:$W$430,0),9)))</f>
        <v/>
      </c>
      <c r="L413" s="6" t="str">
        <f ca="1">IF($A413="","",IF(OFFSET(Nafnalisti!$A$3,MATCH('Einst staða'!$A413,Nafnalisti!$W$4:$W$430,0),10)="","",OFFSET(Nafnalisti!$A$3,MATCH('Einst staða'!$A413,Nafnalisti!$W$4:$W$430,0),10)))</f>
        <v/>
      </c>
    </row>
    <row r="414" spans="1:12" x14ac:dyDescent="0.3">
      <c r="A414" s="4" t="str">
        <f>IF(COUNT($A$4:A413)+1&gt;Nafnalisti!$Z$4,"",A413+1)</f>
        <v/>
      </c>
      <c r="B414" t="str">
        <f ca="1">IF($A414="","",OFFSET(Nafnalisti!$A$3,MATCH('Einst staða'!$A414,Nafnalisti!$W$4:$W$430,0),1))</f>
        <v/>
      </c>
      <c r="C414" s="64" t="str">
        <f ca="1">IF($A414="","",OFFSET(Nafnalisti!$A$3,MATCH('Einst staða'!$A414,Nafnalisti!$W$4:$W$430,0),0))</f>
        <v/>
      </c>
      <c r="D414" s="5" t="str">
        <f ca="1">IF($A414="","",OFFSET(Nafnalisti!$A$3,MATCH('Einst staða'!$A414,Nafnalisti!$W$4:$W$430,0),2))</f>
        <v/>
      </c>
      <c r="E414" s="6" t="str">
        <f ca="1">IF($A414="","",IF(OFFSET(Nafnalisti!$A$3,MATCH('Einst staða'!$A414,Nafnalisti!$W$4:$W$430,0),3)="","",OFFSET(Nafnalisti!$A$3,MATCH('Einst staða'!$A414,Nafnalisti!$W$4:$W$430,0),3)))</f>
        <v/>
      </c>
      <c r="F414" s="6" t="str">
        <f ca="1">IF($A414="","",IF(OFFSET(Nafnalisti!$A$3,MATCH('Einst staða'!$A414,Nafnalisti!$W$4:$W$430,0),4)="","",OFFSET(Nafnalisti!$A$3,MATCH('Einst staða'!$A414,Nafnalisti!$W$4:$W$430,0),4)))</f>
        <v/>
      </c>
      <c r="G414" s="6" t="str">
        <f ca="1">IF($A414="","",IF(OFFSET(Nafnalisti!$A$3,MATCH('Einst staða'!$A414,Nafnalisti!$W$4:$W$430,0),5)="","",OFFSET(Nafnalisti!$A$3,MATCH('Einst staða'!$A414,Nafnalisti!$W$4:$W$430,0),5)))</f>
        <v/>
      </c>
      <c r="H414" s="6" t="str">
        <f ca="1">IF($A414="","",IF(OFFSET(Nafnalisti!$A$3,MATCH('Einst staða'!$A414,Nafnalisti!$W$4:$W$430,0),6)="","",OFFSET(Nafnalisti!$A$3,MATCH('Einst staða'!$A414,Nafnalisti!$W$4:$W$430,0),6)))</f>
        <v/>
      </c>
      <c r="I414" s="6" t="str">
        <f ca="1">IF($A414="","",IF(OFFSET(Nafnalisti!$A$3,MATCH('Einst staða'!$A414,Nafnalisti!$W$4:$W$430,0),7)="","",OFFSET(Nafnalisti!$A$3,MATCH('Einst staða'!$A414,Nafnalisti!$W$4:$W$430,0),7)))</f>
        <v/>
      </c>
      <c r="J414" s="6" t="str">
        <f ca="1">IF($A414="","",IF(OFFSET(Nafnalisti!$A$3,MATCH('Einst staða'!$A414,Nafnalisti!$W$4:$W$430,0),8)="","",OFFSET(Nafnalisti!$A$3,MATCH('Einst staða'!$A414,Nafnalisti!$W$4:$W$430,0),8)))</f>
        <v/>
      </c>
      <c r="K414" s="6" t="str">
        <f ca="1">IF($A414="","",IF(OFFSET(Nafnalisti!$A$3,MATCH('Einst staða'!$A414,Nafnalisti!$W$4:$W$430,0),9)="","",OFFSET(Nafnalisti!$A$3,MATCH('Einst staða'!$A414,Nafnalisti!$W$4:$W$430,0),9)))</f>
        <v/>
      </c>
      <c r="L414" s="6" t="str">
        <f ca="1">IF($A414="","",IF(OFFSET(Nafnalisti!$A$3,MATCH('Einst staða'!$A414,Nafnalisti!$W$4:$W$430,0),10)="","",OFFSET(Nafnalisti!$A$3,MATCH('Einst staða'!$A414,Nafnalisti!$W$4:$W$430,0),10)))</f>
        <v/>
      </c>
    </row>
    <row r="415" spans="1:12" x14ac:dyDescent="0.3">
      <c r="A415" s="4" t="str">
        <f>IF(COUNT($A$4:A414)+1&gt;Nafnalisti!$Z$4,"",A414+1)</f>
        <v/>
      </c>
      <c r="B415" t="str">
        <f ca="1">IF($A415="","",OFFSET(Nafnalisti!$A$3,MATCH('Einst staða'!$A415,Nafnalisti!$W$4:$W$430,0),1))</f>
        <v/>
      </c>
      <c r="C415" s="64" t="str">
        <f ca="1">IF($A415="","",OFFSET(Nafnalisti!$A$3,MATCH('Einst staða'!$A415,Nafnalisti!$W$4:$W$430,0),0))</f>
        <v/>
      </c>
      <c r="D415" s="5" t="str">
        <f ca="1">IF($A415="","",OFFSET(Nafnalisti!$A$3,MATCH('Einst staða'!$A415,Nafnalisti!$W$4:$W$430,0),2))</f>
        <v/>
      </c>
      <c r="E415" s="6" t="str">
        <f ca="1">IF($A415="","",IF(OFFSET(Nafnalisti!$A$3,MATCH('Einst staða'!$A415,Nafnalisti!$W$4:$W$430,0),3)="","",OFFSET(Nafnalisti!$A$3,MATCH('Einst staða'!$A415,Nafnalisti!$W$4:$W$430,0),3)))</f>
        <v/>
      </c>
      <c r="F415" s="6" t="str">
        <f ca="1">IF($A415="","",IF(OFFSET(Nafnalisti!$A$3,MATCH('Einst staða'!$A415,Nafnalisti!$W$4:$W$430,0),4)="","",OFFSET(Nafnalisti!$A$3,MATCH('Einst staða'!$A415,Nafnalisti!$W$4:$W$430,0),4)))</f>
        <v/>
      </c>
      <c r="G415" s="6" t="str">
        <f ca="1">IF($A415="","",IF(OFFSET(Nafnalisti!$A$3,MATCH('Einst staða'!$A415,Nafnalisti!$W$4:$W$430,0),5)="","",OFFSET(Nafnalisti!$A$3,MATCH('Einst staða'!$A415,Nafnalisti!$W$4:$W$430,0),5)))</f>
        <v/>
      </c>
      <c r="H415" s="6" t="str">
        <f ca="1">IF($A415="","",IF(OFFSET(Nafnalisti!$A$3,MATCH('Einst staða'!$A415,Nafnalisti!$W$4:$W$430,0),6)="","",OFFSET(Nafnalisti!$A$3,MATCH('Einst staða'!$A415,Nafnalisti!$W$4:$W$430,0),6)))</f>
        <v/>
      </c>
      <c r="I415" s="6" t="str">
        <f ca="1">IF($A415="","",IF(OFFSET(Nafnalisti!$A$3,MATCH('Einst staða'!$A415,Nafnalisti!$W$4:$W$430,0),7)="","",OFFSET(Nafnalisti!$A$3,MATCH('Einst staða'!$A415,Nafnalisti!$W$4:$W$430,0),7)))</f>
        <v/>
      </c>
      <c r="J415" s="6" t="str">
        <f ca="1">IF($A415="","",IF(OFFSET(Nafnalisti!$A$3,MATCH('Einst staða'!$A415,Nafnalisti!$W$4:$W$430,0),8)="","",OFFSET(Nafnalisti!$A$3,MATCH('Einst staða'!$A415,Nafnalisti!$W$4:$W$430,0),8)))</f>
        <v/>
      </c>
      <c r="K415" s="6" t="str">
        <f ca="1">IF($A415="","",IF(OFFSET(Nafnalisti!$A$3,MATCH('Einst staða'!$A415,Nafnalisti!$W$4:$W$430,0),9)="","",OFFSET(Nafnalisti!$A$3,MATCH('Einst staða'!$A415,Nafnalisti!$W$4:$W$430,0),9)))</f>
        <v/>
      </c>
      <c r="L415" s="6" t="str">
        <f ca="1">IF($A415="","",IF(OFFSET(Nafnalisti!$A$3,MATCH('Einst staða'!$A415,Nafnalisti!$W$4:$W$430,0),10)="","",OFFSET(Nafnalisti!$A$3,MATCH('Einst staða'!$A415,Nafnalisti!$W$4:$W$430,0),10)))</f>
        <v/>
      </c>
    </row>
    <row r="416" spans="1:12" x14ac:dyDescent="0.3">
      <c r="A416" s="4" t="str">
        <f>IF(COUNT($A$4:A415)+1&gt;Nafnalisti!$Z$4,"",A415+1)</f>
        <v/>
      </c>
      <c r="B416" t="str">
        <f ca="1">IF($A416="","",OFFSET(Nafnalisti!$A$3,MATCH('Einst staða'!$A416,Nafnalisti!$W$4:$W$430,0),1))</f>
        <v/>
      </c>
      <c r="C416" s="64" t="str">
        <f ca="1">IF($A416="","",OFFSET(Nafnalisti!$A$3,MATCH('Einst staða'!$A416,Nafnalisti!$W$4:$W$430,0),0))</f>
        <v/>
      </c>
      <c r="D416" s="5" t="str">
        <f ca="1">IF($A416="","",OFFSET(Nafnalisti!$A$3,MATCH('Einst staða'!$A416,Nafnalisti!$W$4:$W$430,0),2))</f>
        <v/>
      </c>
      <c r="E416" s="6" t="str">
        <f ca="1">IF($A416="","",IF(OFFSET(Nafnalisti!$A$3,MATCH('Einst staða'!$A416,Nafnalisti!$W$4:$W$430,0),3)="","",OFFSET(Nafnalisti!$A$3,MATCH('Einst staða'!$A416,Nafnalisti!$W$4:$W$430,0),3)))</f>
        <v/>
      </c>
      <c r="F416" s="6" t="str">
        <f ca="1">IF($A416="","",IF(OFFSET(Nafnalisti!$A$3,MATCH('Einst staða'!$A416,Nafnalisti!$W$4:$W$430,0),4)="","",OFFSET(Nafnalisti!$A$3,MATCH('Einst staða'!$A416,Nafnalisti!$W$4:$W$430,0),4)))</f>
        <v/>
      </c>
      <c r="G416" s="6" t="str">
        <f ca="1">IF($A416="","",IF(OFFSET(Nafnalisti!$A$3,MATCH('Einst staða'!$A416,Nafnalisti!$W$4:$W$430,0),5)="","",OFFSET(Nafnalisti!$A$3,MATCH('Einst staða'!$A416,Nafnalisti!$W$4:$W$430,0),5)))</f>
        <v/>
      </c>
      <c r="H416" s="6" t="str">
        <f ca="1">IF($A416="","",IF(OFFSET(Nafnalisti!$A$3,MATCH('Einst staða'!$A416,Nafnalisti!$W$4:$W$430,0),6)="","",OFFSET(Nafnalisti!$A$3,MATCH('Einst staða'!$A416,Nafnalisti!$W$4:$W$430,0),6)))</f>
        <v/>
      </c>
      <c r="I416" s="6" t="str">
        <f ca="1">IF($A416="","",IF(OFFSET(Nafnalisti!$A$3,MATCH('Einst staða'!$A416,Nafnalisti!$W$4:$W$430,0),7)="","",OFFSET(Nafnalisti!$A$3,MATCH('Einst staða'!$A416,Nafnalisti!$W$4:$W$430,0),7)))</f>
        <v/>
      </c>
      <c r="J416" s="6" t="str">
        <f ca="1">IF($A416="","",IF(OFFSET(Nafnalisti!$A$3,MATCH('Einst staða'!$A416,Nafnalisti!$W$4:$W$430,0),8)="","",OFFSET(Nafnalisti!$A$3,MATCH('Einst staða'!$A416,Nafnalisti!$W$4:$W$430,0),8)))</f>
        <v/>
      </c>
      <c r="K416" s="6" t="str">
        <f ca="1">IF($A416="","",IF(OFFSET(Nafnalisti!$A$3,MATCH('Einst staða'!$A416,Nafnalisti!$W$4:$W$430,0),9)="","",OFFSET(Nafnalisti!$A$3,MATCH('Einst staða'!$A416,Nafnalisti!$W$4:$W$430,0),9)))</f>
        <v/>
      </c>
      <c r="L416" s="6" t="str">
        <f ca="1">IF($A416="","",IF(OFFSET(Nafnalisti!$A$3,MATCH('Einst staða'!$A416,Nafnalisti!$W$4:$W$430,0),10)="","",OFFSET(Nafnalisti!$A$3,MATCH('Einst staða'!$A416,Nafnalisti!$W$4:$W$430,0),10)))</f>
        <v/>
      </c>
    </row>
    <row r="417" spans="1:12" x14ac:dyDescent="0.3">
      <c r="A417" s="4" t="str">
        <f>IF(COUNT($A$4:A416)+1&gt;Nafnalisti!$Z$4,"",A416+1)</f>
        <v/>
      </c>
      <c r="B417" t="str">
        <f ca="1">IF($A417="","",OFFSET(Nafnalisti!$A$3,MATCH('Einst staða'!$A417,Nafnalisti!$W$4:$W$430,0),1))</f>
        <v/>
      </c>
      <c r="C417" s="64" t="str">
        <f ca="1">IF($A417="","",OFFSET(Nafnalisti!$A$3,MATCH('Einst staða'!$A417,Nafnalisti!$W$4:$W$430,0),0))</f>
        <v/>
      </c>
      <c r="D417" s="5" t="str">
        <f ca="1">IF($A417="","",OFFSET(Nafnalisti!$A$3,MATCH('Einst staða'!$A417,Nafnalisti!$W$4:$W$430,0),2))</f>
        <v/>
      </c>
      <c r="E417" s="6" t="str">
        <f ca="1">IF($A417="","",IF(OFFSET(Nafnalisti!$A$3,MATCH('Einst staða'!$A417,Nafnalisti!$W$4:$W$430,0),3)="","",OFFSET(Nafnalisti!$A$3,MATCH('Einst staða'!$A417,Nafnalisti!$W$4:$W$430,0),3)))</f>
        <v/>
      </c>
      <c r="F417" s="6" t="str">
        <f ca="1">IF($A417="","",IF(OFFSET(Nafnalisti!$A$3,MATCH('Einst staða'!$A417,Nafnalisti!$W$4:$W$430,0),4)="","",OFFSET(Nafnalisti!$A$3,MATCH('Einst staða'!$A417,Nafnalisti!$W$4:$W$430,0),4)))</f>
        <v/>
      </c>
      <c r="G417" s="6" t="str">
        <f ca="1">IF($A417="","",IF(OFFSET(Nafnalisti!$A$3,MATCH('Einst staða'!$A417,Nafnalisti!$W$4:$W$430,0),5)="","",OFFSET(Nafnalisti!$A$3,MATCH('Einst staða'!$A417,Nafnalisti!$W$4:$W$430,0),5)))</f>
        <v/>
      </c>
      <c r="H417" s="6" t="str">
        <f ca="1">IF($A417="","",IF(OFFSET(Nafnalisti!$A$3,MATCH('Einst staða'!$A417,Nafnalisti!$W$4:$W$430,0),6)="","",OFFSET(Nafnalisti!$A$3,MATCH('Einst staða'!$A417,Nafnalisti!$W$4:$W$430,0),6)))</f>
        <v/>
      </c>
      <c r="I417" s="6" t="str">
        <f ca="1">IF($A417="","",IF(OFFSET(Nafnalisti!$A$3,MATCH('Einst staða'!$A417,Nafnalisti!$W$4:$W$430,0),7)="","",OFFSET(Nafnalisti!$A$3,MATCH('Einst staða'!$A417,Nafnalisti!$W$4:$W$430,0),7)))</f>
        <v/>
      </c>
      <c r="J417" s="6" t="str">
        <f ca="1">IF($A417="","",IF(OFFSET(Nafnalisti!$A$3,MATCH('Einst staða'!$A417,Nafnalisti!$W$4:$W$430,0),8)="","",OFFSET(Nafnalisti!$A$3,MATCH('Einst staða'!$A417,Nafnalisti!$W$4:$W$430,0),8)))</f>
        <v/>
      </c>
      <c r="K417" s="6" t="str">
        <f ca="1">IF($A417="","",IF(OFFSET(Nafnalisti!$A$3,MATCH('Einst staða'!$A417,Nafnalisti!$W$4:$W$430,0),9)="","",OFFSET(Nafnalisti!$A$3,MATCH('Einst staða'!$A417,Nafnalisti!$W$4:$W$430,0),9)))</f>
        <v/>
      </c>
      <c r="L417" s="6" t="str">
        <f ca="1">IF($A417="","",IF(OFFSET(Nafnalisti!$A$3,MATCH('Einst staða'!$A417,Nafnalisti!$W$4:$W$430,0),10)="","",OFFSET(Nafnalisti!$A$3,MATCH('Einst staða'!$A417,Nafnalisti!$W$4:$W$430,0),10)))</f>
        <v/>
      </c>
    </row>
    <row r="418" spans="1:12" x14ac:dyDescent="0.3">
      <c r="A418" s="4" t="str">
        <f>IF(COUNT($A$4:A417)+1&gt;Nafnalisti!$Z$4,"",A417+1)</f>
        <v/>
      </c>
      <c r="B418" t="str">
        <f ca="1">IF($A418="","",OFFSET(Nafnalisti!$A$3,MATCH('Einst staða'!$A418,Nafnalisti!$W$4:$W$430,0),1))</f>
        <v/>
      </c>
      <c r="C418" s="64" t="str">
        <f ca="1">IF($A418="","",OFFSET(Nafnalisti!$A$3,MATCH('Einst staða'!$A418,Nafnalisti!$W$4:$W$430,0),0))</f>
        <v/>
      </c>
      <c r="D418" s="5" t="str">
        <f ca="1">IF($A418="","",OFFSET(Nafnalisti!$A$3,MATCH('Einst staða'!$A418,Nafnalisti!$W$4:$W$430,0),2))</f>
        <v/>
      </c>
      <c r="E418" s="6" t="str">
        <f ca="1">IF($A418="","",IF(OFFSET(Nafnalisti!$A$3,MATCH('Einst staða'!$A418,Nafnalisti!$W$4:$W$430,0),3)="","",OFFSET(Nafnalisti!$A$3,MATCH('Einst staða'!$A418,Nafnalisti!$W$4:$W$430,0),3)))</f>
        <v/>
      </c>
      <c r="F418" s="6" t="str">
        <f ca="1">IF($A418="","",IF(OFFSET(Nafnalisti!$A$3,MATCH('Einst staða'!$A418,Nafnalisti!$W$4:$W$430,0),4)="","",OFFSET(Nafnalisti!$A$3,MATCH('Einst staða'!$A418,Nafnalisti!$W$4:$W$430,0),4)))</f>
        <v/>
      </c>
      <c r="G418" s="6" t="str">
        <f ca="1">IF($A418="","",IF(OFFSET(Nafnalisti!$A$3,MATCH('Einst staða'!$A418,Nafnalisti!$W$4:$W$430,0),5)="","",OFFSET(Nafnalisti!$A$3,MATCH('Einst staða'!$A418,Nafnalisti!$W$4:$W$430,0),5)))</f>
        <v/>
      </c>
      <c r="H418" s="6" t="str">
        <f ca="1">IF($A418="","",IF(OFFSET(Nafnalisti!$A$3,MATCH('Einst staða'!$A418,Nafnalisti!$W$4:$W$430,0),6)="","",OFFSET(Nafnalisti!$A$3,MATCH('Einst staða'!$A418,Nafnalisti!$W$4:$W$430,0),6)))</f>
        <v/>
      </c>
      <c r="I418" s="6" t="str">
        <f ca="1">IF($A418="","",IF(OFFSET(Nafnalisti!$A$3,MATCH('Einst staða'!$A418,Nafnalisti!$W$4:$W$430,0),7)="","",OFFSET(Nafnalisti!$A$3,MATCH('Einst staða'!$A418,Nafnalisti!$W$4:$W$430,0),7)))</f>
        <v/>
      </c>
      <c r="J418" s="6" t="str">
        <f ca="1">IF($A418="","",IF(OFFSET(Nafnalisti!$A$3,MATCH('Einst staða'!$A418,Nafnalisti!$W$4:$W$430,0),8)="","",OFFSET(Nafnalisti!$A$3,MATCH('Einst staða'!$A418,Nafnalisti!$W$4:$W$430,0),8)))</f>
        <v/>
      </c>
      <c r="K418" s="6" t="str">
        <f ca="1">IF($A418="","",IF(OFFSET(Nafnalisti!$A$3,MATCH('Einst staða'!$A418,Nafnalisti!$W$4:$W$430,0),9)="","",OFFSET(Nafnalisti!$A$3,MATCH('Einst staða'!$A418,Nafnalisti!$W$4:$W$430,0),9)))</f>
        <v/>
      </c>
      <c r="L418" s="6" t="str">
        <f ca="1">IF($A418="","",IF(OFFSET(Nafnalisti!$A$3,MATCH('Einst staða'!$A418,Nafnalisti!$W$4:$W$430,0),10)="","",OFFSET(Nafnalisti!$A$3,MATCH('Einst staða'!$A418,Nafnalisti!$W$4:$W$430,0),10)))</f>
        <v/>
      </c>
    </row>
    <row r="419" spans="1:12" x14ac:dyDescent="0.3">
      <c r="A419" s="4" t="str">
        <f>IF(COUNT($A$4:A418)+1&gt;Nafnalisti!$Z$4,"",A418+1)</f>
        <v/>
      </c>
      <c r="B419" t="str">
        <f ca="1">IF($A419="","",OFFSET(Nafnalisti!$A$3,MATCH('Einst staða'!$A419,Nafnalisti!$W$4:$W$430,0),1))</f>
        <v/>
      </c>
      <c r="C419" s="64" t="str">
        <f ca="1">IF($A419="","",OFFSET(Nafnalisti!$A$3,MATCH('Einst staða'!$A419,Nafnalisti!$W$4:$W$430,0),0))</f>
        <v/>
      </c>
      <c r="D419" s="5" t="str">
        <f ca="1">IF($A419="","",OFFSET(Nafnalisti!$A$3,MATCH('Einst staða'!$A419,Nafnalisti!$W$4:$W$430,0),2))</f>
        <v/>
      </c>
      <c r="E419" s="6" t="str">
        <f ca="1">IF($A419="","",IF(OFFSET(Nafnalisti!$A$3,MATCH('Einst staða'!$A419,Nafnalisti!$W$4:$W$430,0),3)="","",OFFSET(Nafnalisti!$A$3,MATCH('Einst staða'!$A419,Nafnalisti!$W$4:$W$430,0),3)))</f>
        <v/>
      </c>
      <c r="F419" s="6" t="str">
        <f ca="1">IF($A419="","",IF(OFFSET(Nafnalisti!$A$3,MATCH('Einst staða'!$A419,Nafnalisti!$W$4:$W$430,0),4)="","",OFFSET(Nafnalisti!$A$3,MATCH('Einst staða'!$A419,Nafnalisti!$W$4:$W$430,0),4)))</f>
        <v/>
      </c>
      <c r="G419" s="6" t="str">
        <f ca="1">IF($A419="","",IF(OFFSET(Nafnalisti!$A$3,MATCH('Einst staða'!$A419,Nafnalisti!$W$4:$W$430,0),5)="","",OFFSET(Nafnalisti!$A$3,MATCH('Einst staða'!$A419,Nafnalisti!$W$4:$W$430,0),5)))</f>
        <v/>
      </c>
      <c r="H419" s="6" t="str">
        <f ca="1">IF($A419="","",IF(OFFSET(Nafnalisti!$A$3,MATCH('Einst staða'!$A419,Nafnalisti!$W$4:$W$430,0),6)="","",OFFSET(Nafnalisti!$A$3,MATCH('Einst staða'!$A419,Nafnalisti!$W$4:$W$430,0),6)))</f>
        <v/>
      </c>
      <c r="I419" s="6" t="str">
        <f ca="1">IF($A419="","",IF(OFFSET(Nafnalisti!$A$3,MATCH('Einst staða'!$A419,Nafnalisti!$W$4:$W$430,0),7)="","",OFFSET(Nafnalisti!$A$3,MATCH('Einst staða'!$A419,Nafnalisti!$W$4:$W$430,0),7)))</f>
        <v/>
      </c>
      <c r="J419" s="6" t="str">
        <f ca="1">IF($A419="","",IF(OFFSET(Nafnalisti!$A$3,MATCH('Einst staða'!$A419,Nafnalisti!$W$4:$W$430,0),8)="","",OFFSET(Nafnalisti!$A$3,MATCH('Einst staða'!$A419,Nafnalisti!$W$4:$W$430,0),8)))</f>
        <v/>
      </c>
      <c r="K419" s="6" t="str">
        <f ca="1">IF($A419="","",IF(OFFSET(Nafnalisti!$A$3,MATCH('Einst staða'!$A419,Nafnalisti!$W$4:$W$430,0),9)="","",OFFSET(Nafnalisti!$A$3,MATCH('Einst staða'!$A419,Nafnalisti!$W$4:$W$430,0),9)))</f>
        <v/>
      </c>
      <c r="L419" s="6" t="str">
        <f ca="1">IF($A419="","",IF(OFFSET(Nafnalisti!$A$3,MATCH('Einst staða'!$A419,Nafnalisti!$W$4:$W$430,0),10)="","",OFFSET(Nafnalisti!$A$3,MATCH('Einst staða'!$A419,Nafnalisti!$W$4:$W$430,0),10)))</f>
        <v/>
      </c>
    </row>
    <row r="420" spans="1:12" x14ac:dyDescent="0.3">
      <c r="A420" s="4" t="str">
        <f>IF(COUNT($A$4:A419)+1&gt;Nafnalisti!$Z$4,"",A419+1)</f>
        <v/>
      </c>
      <c r="B420" t="str">
        <f ca="1">IF($A420="","",OFFSET(Nafnalisti!$A$3,MATCH('Einst staða'!$A420,Nafnalisti!$W$4:$W$430,0),1))</f>
        <v/>
      </c>
      <c r="C420" s="64" t="str">
        <f ca="1">IF($A420="","",OFFSET(Nafnalisti!$A$3,MATCH('Einst staða'!$A420,Nafnalisti!$W$4:$W$430,0),0))</f>
        <v/>
      </c>
      <c r="D420" s="5" t="str">
        <f ca="1">IF($A420="","",OFFSET(Nafnalisti!$A$3,MATCH('Einst staða'!$A420,Nafnalisti!$W$4:$W$430,0),2))</f>
        <v/>
      </c>
      <c r="E420" s="6" t="str">
        <f ca="1">IF($A420="","",IF(OFFSET(Nafnalisti!$A$3,MATCH('Einst staða'!$A420,Nafnalisti!$W$4:$W$430,0),3)="","",OFFSET(Nafnalisti!$A$3,MATCH('Einst staða'!$A420,Nafnalisti!$W$4:$W$430,0),3)))</f>
        <v/>
      </c>
      <c r="F420" s="6" t="str">
        <f ca="1">IF($A420="","",IF(OFFSET(Nafnalisti!$A$3,MATCH('Einst staða'!$A420,Nafnalisti!$W$4:$W$430,0),4)="","",OFFSET(Nafnalisti!$A$3,MATCH('Einst staða'!$A420,Nafnalisti!$W$4:$W$430,0),4)))</f>
        <v/>
      </c>
      <c r="G420" s="6" t="str">
        <f ca="1">IF($A420="","",IF(OFFSET(Nafnalisti!$A$3,MATCH('Einst staða'!$A420,Nafnalisti!$W$4:$W$430,0),5)="","",OFFSET(Nafnalisti!$A$3,MATCH('Einst staða'!$A420,Nafnalisti!$W$4:$W$430,0),5)))</f>
        <v/>
      </c>
      <c r="H420" s="6" t="str">
        <f ca="1">IF($A420="","",IF(OFFSET(Nafnalisti!$A$3,MATCH('Einst staða'!$A420,Nafnalisti!$W$4:$W$430,0),6)="","",OFFSET(Nafnalisti!$A$3,MATCH('Einst staða'!$A420,Nafnalisti!$W$4:$W$430,0),6)))</f>
        <v/>
      </c>
      <c r="I420" s="6" t="str">
        <f ca="1">IF($A420="","",IF(OFFSET(Nafnalisti!$A$3,MATCH('Einst staða'!$A420,Nafnalisti!$W$4:$W$430,0),7)="","",OFFSET(Nafnalisti!$A$3,MATCH('Einst staða'!$A420,Nafnalisti!$W$4:$W$430,0),7)))</f>
        <v/>
      </c>
      <c r="J420" s="6" t="str">
        <f ca="1">IF($A420="","",IF(OFFSET(Nafnalisti!$A$3,MATCH('Einst staða'!$A420,Nafnalisti!$W$4:$W$430,0),8)="","",OFFSET(Nafnalisti!$A$3,MATCH('Einst staða'!$A420,Nafnalisti!$W$4:$W$430,0),8)))</f>
        <v/>
      </c>
      <c r="K420" s="6" t="str">
        <f ca="1">IF($A420="","",IF(OFFSET(Nafnalisti!$A$3,MATCH('Einst staða'!$A420,Nafnalisti!$W$4:$W$430,0),9)="","",OFFSET(Nafnalisti!$A$3,MATCH('Einst staða'!$A420,Nafnalisti!$W$4:$W$430,0),9)))</f>
        <v/>
      </c>
      <c r="L420" s="6" t="str">
        <f ca="1">IF($A420="","",IF(OFFSET(Nafnalisti!$A$3,MATCH('Einst staða'!$A420,Nafnalisti!$W$4:$W$430,0),10)="","",OFFSET(Nafnalisti!$A$3,MATCH('Einst staða'!$A420,Nafnalisti!$W$4:$W$430,0),10)))</f>
        <v/>
      </c>
    </row>
    <row r="421" spans="1:12" x14ac:dyDescent="0.3">
      <c r="A421" s="4" t="str">
        <f>IF(COUNT($A$4:A420)+1&gt;Nafnalisti!$Z$4,"",A420+1)</f>
        <v/>
      </c>
      <c r="B421" t="str">
        <f ca="1">IF($A421="","",OFFSET(Nafnalisti!$A$3,MATCH('Einst staða'!$A421,Nafnalisti!$W$4:$W$430,0),1))</f>
        <v/>
      </c>
      <c r="C421" s="64" t="str">
        <f ca="1">IF($A421="","",OFFSET(Nafnalisti!$A$3,MATCH('Einst staða'!$A421,Nafnalisti!$W$4:$W$430,0),0))</f>
        <v/>
      </c>
      <c r="D421" s="5" t="str">
        <f ca="1">IF($A421="","",OFFSET(Nafnalisti!$A$3,MATCH('Einst staða'!$A421,Nafnalisti!$W$4:$W$430,0),2))</f>
        <v/>
      </c>
      <c r="E421" s="6" t="str">
        <f ca="1">IF($A421="","",IF(OFFSET(Nafnalisti!$A$3,MATCH('Einst staða'!$A421,Nafnalisti!$W$4:$W$430,0),3)="","",OFFSET(Nafnalisti!$A$3,MATCH('Einst staða'!$A421,Nafnalisti!$W$4:$W$430,0),3)))</f>
        <v/>
      </c>
      <c r="F421" s="6" t="str">
        <f ca="1">IF($A421="","",IF(OFFSET(Nafnalisti!$A$3,MATCH('Einst staða'!$A421,Nafnalisti!$W$4:$W$430,0),4)="","",OFFSET(Nafnalisti!$A$3,MATCH('Einst staða'!$A421,Nafnalisti!$W$4:$W$430,0),4)))</f>
        <v/>
      </c>
      <c r="G421" s="6" t="str">
        <f ca="1">IF($A421="","",IF(OFFSET(Nafnalisti!$A$3,MATCH('Einst staða'!$A421,Nafnalisti!$W$4:$W$430,0),5)="","",OFFSET(Nafnalisti!$A$3,MATCH('Einst staða'!$A421,Nafnalisti!$W$4:$W$430,0),5)))</f>
        <v/>
      </c>
      <c r="H421" s="6" t="str">
        <f ca="1">IF($A421="","",IF(OFFSET(Nafnalisti!$A$3,MATCH('Einst staða'!$A421,Nafnalisti!$W$4:$W$430,0),6)="","",OFFSET(Nafnalisti!$A$3,MATCH('Einst staða'!$A421,Nafnalisti!$W$4:$W$430,0),6)))</f>
        <v/>
      </c>
      <c r="I421" s="6" t="str">
        <f ca="1">IF($A421="","",IF(OFFSET(Nafnalisti!$A$3,MATCH('Einst staða'!$A421,Nafnalisti!$W$4:$W$430,0),7)="","",OFFSET(Nafnalisti!$A$3,MATCH('Einst staða'!$A421,Nafnalisti!$W$4:$W$430,0),7)))</f>
        <v/>
      </c>
      <c r="J421" s="6" t="str">
        <f ca="1">IF($A421="","",IF(OFFSET(Nafnalisti!$A$3,MATCH('Einst staða'!$A421,Nafnalisti!$W$4:$W$430,0),8)="","",OFFSET(Nafnalisti!$A$3,MATCH('Einst staða'!$A421,Nafnalisti!$W$4:$W$430,0),8)))</f>
        <v/>
      </c>
      <c r="K421" s="6" t="str">
        <f ca="1">IF($A421="","",IF(OFFSET(Nafnalisti!$A$3,MATCH('Einst staða'!$A421,Nafnalisti!$W$4:$W$430,0),9)="","",OFFSET(Nafnalisti!$A$3,MATCH('Einst staða'!$A421,Nafnalisti!$W$4:$W$430,0),9)))</f>
        <v/>
      </c>
      <c r="L421" s="6" t="str">
        <f ca="1">IF($A421="","",IF(OFFSET(Nafnalisti!$A$3,MATCH('Einst staða'!$A421,Nafnalisti!$W$4:$W$430,0),10)="","",OFFSET(Nafnalisti!$A$3,MATCH('Einst staða'!$A421,Nafnalisti!$W$4:$W$430,0),10)))</f>
        <v/>
      </c>
    </row>
  </sheetData>
  <phoneticPr fontId="2" type="noConversion"/>
  <conditionalFormatting sqref="A4:L421">
    <cfRule type="expression" dxfId="5" priority="2">
      <formula>ISNUMBER($A4)</formula>
    </cfRule>
    <cfRule type="expression" dxfId="4" priority="3">
      <formula>ISODD($A4)</formula>
    </cfRule>
  </conditionalFormatting>
  <conditionalFormatting sqref="D4:D421">
    <cfRule type="expression" dxfId="3" priority="1">
      <formula>ISNUMBER(A4)</formula>
    </cfRule>
  </conditionalFormatting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ð9">
    <tabColor rgb="FF00B050"/>
  </sheetPr>
  <dimension ref="A1:T76"/>
  <sheetViews>
    <sheetView showZeros="0" topLeftCell="A34" zoomScale="150" zoomScaleNormal="150" zoomScalePageLayoutView="150" workbookViewId="0"/>
  </sheetViews>
  <sheetFormatPr defaultColWidth="8.77734375" defaultRowHeight="14.4" x14ac:dyDescent="0.3"/>
  <cols>
    <col min="1" max="2" width="6.21875" customWidth="1"/>
    <col min="3" max="3" width="10.44140625" customWidth="1"/>
    <col min="4" max="4" width="7.21875" bestFit="1" customWidth="1"/>
    <col min="5" max="12" width="5.77734375" customWidth="1"/>
    <col min="13" max="13" width="5.77734375" hidden="1" customWidth="1"/>
    <col min="14" max="14" width="6.77734375" hidden="1" customWidth="1"/>
  </cols>
  <sheetData>
    <row r="1" spans="1:20" ht="18" x14ac:dyDescent="0.35">
      <c r="A1" s="55" t="s">
        <v>0</v>
      </c>
      <c r="B1" s="56" t="str">
        <f>Nafnalisti!B1</f>
        <v>Púttmótaröð 2025</v>
      </c>
      <c r="D1" s="56"/>
      <c r="E1" s="57">
        <f>Nafnalisti!D1</f>
        <v>45680</v>
      </c>
      <c r="F1" s="57">
        <f>Nafnalisti!E1</f>
        <v>45687</v>
      </c>
      <c r="G1" s="57">
        <f>Nafnalisti!F1</f>
        <v>45694</v>
      </c>
      <c r="H1" s="57">
        <f>Nafnalisti!G1</f>
        <v>45701</v>
      </c>
      <c r="I1" s="57">
        <f>Nafnalisti!H1</f>
        <v>45708</v>
      </c>
      <c r="J1" s="57">
        <f>Nafnalisti!I1</f>
        <v>45715</v>
      </c>
      <c r="K1" s="57">
        <f>Nafnalisti!J1</f>
        <v>45722</v>
      </c>
      <c r="L1" s="57">
        <f>Nafnalisti!K1</f>
        <v>45730</v>
      </c>
      <c r="M1" s="57"/>
      <c r="N1" s="57"/>
    </row>
    <row r="2" spans="1:20" ht="18" x14ac:dyDescent="0.35">
      <c r="A2" s="55"/>
      <c r="B2" s="55"/>
      <c r="C2" s="56"/>
      <c r="D2" s="58" t="s">
        <v>2</v>
      </c>
      <c r="E2" s="59">
        <f ca="1">IF(COUNT(E4:E73)=0,"",MIN(E4:E73))</f>
        <v>107</v>
      </c>
      <c r="F2" s="59">
        <f t="shared" ref="F2:N2" ca="1" si="0">IF(COUNT(F4:F73)=0,"",MIN(F4:F73))</f>
        <v>105</v>
      </c>
      <c r="G2" s="59">
        <f t="shared" ca="1" si="0"/>
        <v>110</v>
      </c>
      <c r="H2" s="59">
        <f t="shared" ca="1" si="0"/>
        <v>108</v>
      </c>
      <c r="I2" s="59" t="str">
        <f t="shared" ca="1" si="0"/>
        <v/>
      </c>
      <c r="J2" s="59" t="str">
        <f t="shared" ca="1" si="0"/>
        <v/>
      </c>
      <c r="K2" s="59" t="str">
        <f t="shared" ca="1" si="0"/>
        <v/>
      </c>
      <c r="L2" s="59" t="str">
        <f t="shared" ca="1" si="0"/>
        <v/>
      </c>
      <c r="M2" s="59">
        <f t="shared" ca="1" si="0"/>
        <v>1</v>
      </c>
      <c r="N2" s="59" t="str">
        <f t="shared" ca="1" si="0"/>
        <v/>
      </c>
    </row>
    <row r="3" spans="1:20" ht="18" customHeight="1" x14ac:dyDescent="0.3">
      <c r="A3" s="7"/>
      <c r="B3" s="7" t="s">
        <v>17</v>
      </c>
      <c r="C3" s="8" t="s">
        <v>243</v>
      </c>
      <c r="D3" s="1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244</v>
      </c>
      <c r="N3" s="9" t="s">
        <v>245</v>
      </c>
    </row>
    <row r="4" spans="1:20" ht="17.25" customHeight="1" x14ac:dyDescent="0.3">
      <c r="A4" s="10">
        <v>1</v>
      </c>
      <c r="B4" s="10" t="str">
        <f ca="1">IF($A4="","",OFFSET(Nafnalisti!$A$3,MATCH($A4,Nafnalisti!$X$4:$X$430,0),0))</f>
        <v>Lið 4</v>
      </c>
      <c r="C4" s="11" t="str">
        <f ca="1">IF($A4="","",OFFSET(Nafnalisti!$A$3,MATCH($A4,Nafnalisti!$X$4:$X$430,0),1))</f>
        <v>GIJKR</v>
      </c>
      <c r="D4" s="14">
        <f ca="1">IF($A4="","",OFFSET(Nafnalisti!$A$3,MATCH($A4,Nafnalisti!$X$4:$X$430,0),2))</f>
        <v>445</v>
      </c>
      <c r="E4" s="15">
        <f ca="1">IF($A4="","",IF(OFFSET(Nafnalisti!$A$3,MATCH($A4,Nafnalisti!$X$4:$X$430,0),3)="","",OFFSET(Nafnalisti!$A$3,MATCH($A4,Nafnalisti!$X$4:$X$430,0),3)))</f>
        <v>107</v>
      </c>
      <c r="F4" s="15">
        <f ca="1">IF($A4="","",IF(OFFSET(Nafnalisti!$A$3,MATCH($A4,Nafnalisti!$X$4:$X$430,0),4)="","",OFFSET(Nafnalisti!$A$3,MATCH($A4,Nafnalisti!$X$4:$X$430,0),4)))</f>
        <v>112</v>
      </c>
      <c r="G4" s="15">
        <f ca="1">IF($A4="","",IF(OFFSET(Nafnalisti!$A$3,MATCH($A4,Nafnalisti!$X$4:$X$430,0),5)="","",OFFSET(Nafnalisti!$A$3,MATCH($A4,Nafnalisti!$X$4:$X$430,0),5)))</f>
        <v>115</v>
      </c>
      <c r="H4" s="15">
        <f ca="1">IF($A4="","",IF(OFFSET(Nafnalisti!$A$3,MATCH($A4,Nafnalisti!$X$4:$X$430,0),6)="","",OFFSET(Nafnalisti!$A$3,MATCH($A4,Nafnalisti!$X$4:$X$430,0),6)))</f>
        <v>111</v>
      </c>
      <c r="I4" s="15" t="str">
        <f ca="1">IF($A4="","",IF(OFFSET(Nafnalisti!$A$3,MATCH($A4,Nafnalisti!$X$4:$X$430,0),7)="","",OFFSET(Nafnalisti!$A$3,MATCH($A4,Nafnalisti!$X$4:$X$430,0),7)))</f>
        <v/>
      </c>
      <c r="J4" s="15" t="str">
        <f ca="1">IF($A4="","",IF(OFFSET(Nafnalisti!$A$3,MATCH($A4,Nafnalisti!$X$4:$X$430,0),8)="","",OFFSET(Nafnalisti!$A$3,MATCH($A4,Nafnalisti!$X$4:$X$430,0),8)))</f>
        <v/>
      </c>
      <c r="K4" s="15" t="str">
        <f ca="1">IF($A4="","",IF(OFFSET(Nafnalisti!$A$3,MATCH($A4,Nafnalisti!$X$4:$X$430,0),9)="","",OFFSET(Nafnalisti!$A$3,MATCH($A4,Nafnalisti!$X$4:$X$430,0),9)))</f>
        <v/>
      </c>
      <c r="L4" s="15" t="str">
        <f ca="1">IF($A4="","",IF(OFFSET(Nafnalisti!$A$3,MATCH($A4,Nafnalisti!$X$4:$X$430,0),10)="","",OFFSET(Nafnalisti!$A$3,MATCH($A4,Nafnalisti!$X$4:$X$430,0),10)))</f>
        <v/>
      </c>
      <c r="M4" s="15">
        <f ca="1">IF($A4="","",IF(OFFSET(Nafnalisti!$A$3,MATCH($A4,Nafnalisti!$X$4:$X$430,0),11)="","",OFFSET(Nafnalisti!$A$3,MATCH($A4,Nafnalisti!$X$4:$X$430,0),11)))</f>
        <v>4</v>
      </c>
      <c r="N4" s="15" t="str">
        <f ca="1">IF($A4="","",IF(OFFSET(Nafnalisti!$A$3,MATCH($A4,Nafnalisti!$X$4:$X$430,0),12)="","",OFFSET(Nafnalisti!$A$3,MATCH($A4,Nafnalisti!$X$4:$X$430,0),12)))</f>
        <v/>
      </c>
      <c r="T4" s="60"/>
    </row>
    <row r="5" spans="1:20" ht="17.25" customHeight="1" x14ac:dyDescent="0.3">
      <c r="A5" s="10">
        <f>IF(COUNT($A$4:A4)+1&gt;Nafnalisti!$AA$4,"",A4+1)</f>
        <v>2</v>
      </c>
      <c r="B5" s="10" t="str">
        <f ca="1">IF($A5="","",OFFSET(Nafnalisti!$A$3,MATCH($A5,Nafnalisti!$X$4:$X$430,0),0))</f>
        <v>Lið 14</v>
      </c>
      <c r="C5" s="11" t="str">
        <f ca="1">IF($A5="","",OFFSET(Nafnalisti!$A$3,MATCH($A5,Nafnalisti!$X$4:$X$430,0),1))</f>
        <v>GKMS</v>
      </c>
      <c r="D5" s="14">
        <f ca="1">IF($A5="","",OFFSET(Nafnalisti!$A$3,MATCH($A5,Nafnalisti!$X$4:$X$430,0),2))</f>
        <v>447</v>
      </c>
      <c r="E5" s="15">
        <f ca="1">IF($A5="","",IF(OFFSET(Nafnalisti!$A$3,MATCH($A5,Nafnalisti!$X$4:$X$430,0),3)="","",OFFSET(Nafnalisti!$A$3,MATCH($A5,Nafnalisti!$X$4:$X$430,0),3)))</f>
        <v>107</v>
      </c>
      <c r="F5" s="15">
        <f ca="1">IF($A5="","",IF(OFFSET(Nafnalisti!$A$3,MATCH($A5,Nafnalisti!$X$4:$X$430,0),4)="","",OFFSET(Nafnalisti!$A$3,MATCH($A5,Nafnalisti!$X$4:$X$430,0),4)))</f>
        <v>111</v>
      </c>
      <c r="G5" s="15">
        <f ca="1">IF($A5="","",IF(OFFSET(Nafnalisti!$A$3,MATCH($A5,Nafnalisti!$X$4:$X$430,0),5)="","",OFFSET(Nafnalisti!$A$3,MATCH($A5,Nafnalisti!$X$4:$X$430,0),5)))</f>
        <v>115</v>
      </c>
      <c r="H5" s="15">
        <f ca="1">IF($A5="","",IF(OFFSET(Nafnalisti!$A$3,MATCH($A5,Nafnalisti!$X$4:$X$430,0),6)="","",OFFSET(Nafnalisti!$A$3,MATCH($A5,Nafnalisti!$X$4:$X$430,0),6)))</f>
        <v>114</v>
      </c>
      <c r="I5" s="15" t="str">
        <f ca="1">IF($A5="","",IF(OFFSET(Nafnalisti!$A$3,MATCH($A5,Nafnalisti!$X$4:$X$430,0),7)="","",OFFSET(Nafnalisti!$A$3,MATCH($A5,Nafnalisti!$X$4:$X$430,0),7)))</f>
        <v/>
      </c>
      <c r="J5" s="15" t="str">
        <f ca="1">IF($A5="","",IF(OFFSET(Nafnalisti!$A$3,MATCH($A5,Nafnalisti!$X$4:$X$430,0),8)="","",OFFSET(Nafnalisti!$A$3,MATCH($A5,Nafnalisti!$X$4:$X$430,0),8)))</f>
        <v/>
      </c>
      <c r="K5" s="15" t="str">
        <f ca="1">IF($A5="","",IF(OFFSET(Nafnalisti!$A$3,MATCH($A5,Nafnalisti!$X$4:$X$430,0),9)="","",OFFSET(Nafnalisti!$A$3,MATCH($A5,Nafnalisti!$X$4:$X$430,0),9)))</f>
        <v/>
      </c>
      <c r="L5" s="15" t="str">
        <f ca="1">IF($A5="","",IF(OFFSET(Nafnalisti!$A$3,MATCH($A5,Nafnalisti!$X$4:$X$430,0),10)="","",OFFSET(Nafnalisti!$A$3,MATCH($A5,Nafnalisti!$X$4:$X$430,0),10)))</f>
        <v/>
      </c>
      <c r="M5" s="15">
        <f ca="1">IF($A5="","",IF(OFFSET(Nafnalisti!$A$3,MATCH($A5,Nafnalisti!$X$4:$X$430,0),11)="","",OFFSET(Nafnalisti!$A$3,MATCH($A5,Nafnalisti!$X$4:$X$430,0),11)))</f>
        <v>4</v>
      </c>
      <c r="N5" s="15" t="str">
        <f ca="1">IF($A5="","",IF(OFFSET(Nafnalisti!$A$3,MATCH($A5,Nafnalisti!$X$4:$X$430,0),12)="","",OFFSET(Nafnalisti!$A$3,MATCH($A5,Nafnalisti!$X$4:$X$430,0),12)))</f>
        <v/>
      </c>
      <c r="Q5" s="60"/>
      <c r="T5" s="60"/>
    </row>
    <row r="6" spans="1:20" ht="17.25" customHeight="1" x14ac:dyDescent="0.3">
      <c r="A6" s="12">
        <f>IF(COUNT($A$4:A5)+1&gt;Nafnalisti!$AA$4,"",A5+1)</f>
        <v>3</v>
      </c>
      <c r="B6" s="12" t="str">
        <f ca="1">IF($A6="","",OFFSET(Nafnalisti!$A$3,MATCH($A6,Nafnalisti!$X$4:$X$430,0),0))</f>
        <v>Lið 32</v>
      </c>
      <c r="C6" s="13" t="str">
        <f ca="1">IF($A6="","",OFFSET(Nafnalisti!$A$3,MATCH($A6,Nafnalisti!$X$4:$X$430,0),1))</f>
        <v>HLÓTV</v>
      </c>
      <c r="D6" s="16">
        <f ca="1">IF($A6="","",OFFSET(Nafnalisti!$A$3,MATCH($A6,Nafnalisti!$X$4:$X$430,0),2))</f>
        <v>450</v>
      </c>
      <c r="E6" s="17">
        <f ca="1">IF($A6="","",IF(OFFSET(Nafnalisti!$A$3,MATCH($A6,Nafnalisti!$X$4:$X$430,0),3)="","",OFFSET(Nafnalisti!$A$3,MATCH($A6,Nafnalisti!$X$4:$X$430,0),3)))</f>
        <v>110</v>
      </c>
      <c r="F6" s="17">
        <f ca="1">IF($A6="","",IF(OFFSET(Nafnalisti!$A$3,MATCH($A6,Nafnalisti!$X$4:$X$430,0),4)="","",OFFSET(Nafnalisti!$A$3,MATCH($A6,Nafnalisti!$X$4:$X$430,0),4)))</f>
        <v>110</v>
      </c>
      <c r="G6" s="17">
        <f ca="1">IF($A6="","",IF(OFFSET(Nafnalisti!$A$3,MATCH($A6,Nafnalisti!$X$4:$X$430,0),5)="","",OFFSET(Nafnalisti!$A$3,MATCH($A6,Nafnalisti!$X$4:$X$430,0),5)))</f>
        <v>121</v>
      </c>
      <c r="H6" s="17">
        <f ca="1">IF($A6="","",IF(OFFSET(Nafnalisti!$A$3,MATCH($A6,Nafnalisti!$X$4:$X$430,0),6)="","",OFFSET(Nafnalisti!$A$3,MATCH($A6,Nafnalisti!$X$4:$X$430,0),6)))</f>
        <v>109</v>
      </c>
      <c r="I6" s="17" t="str">
        <f ca="1">IF($A6="","",IF(OFFSET(Nafnalisti!$A$3,MATCH($A6,Nafnalisti!$X$4:$X$430,0),7)="","",OFFSET(Nafnalisti!$A$3,MATCH($A6,Nafnalisti!$X$4:$X$430,0),7)))</f>
        <v/>
      </c>
      <c r="J6" s="17" t="str">
        <f ca="1">IF($A6="","",IF(OFFSET(Nafnalisti!$A$3,MATCH($A6,Nafnalisti!$X$4:$X$430,0),8)="","",OFFSET(Nafnalisti!$A$3,MATCH($A6,Nafnalisti!$X$4:$X$430,0),8)))</f>
        <v/>
      </c>
      <c r="K6" s="17" t="str">
        <f ca="1">IF($A6="","",IF(OFFSET(Nafnalisti!$A$3,MATCH($A6,Nafnalisti!$X$4:$X$430,0),9)="","",OFFSET(Nafnalisti!$A$3,MATCH($A6,Nafnalisti!$X$4:$X$430,0),9)))</f>
        <v/>
      </c>
      <c r="L6" s="17" t="str">
        <f ca="1">IF($A6="","",IF(OFFSET(Nafnalisti!$A$3,MATCH($A6,Nafnalisti!$X$4:$X$430,0),10)="","",OFFSET(Nafnalisti!$A$3,MATCH($A6,Nafnalisti!$X$4:$X$430,0),10)))</f>
        <v/>
      </c>
      <c r="M6" s="17">
        <f ca="1">IF($A6="","",IF(OFFSET(Nafnalisti!$A$3,MATCH($A6,Nafnalisti!$X$4:$X$430,0),11)="","",OFFSET(Nafnalisti!$A$3,MATCH($A6,Nafnalisti!$X$4:$X$430,0),11)))</f>
        <v>4</v>
      </c>
      <c r="N6" s="17" t="str">
        <f ca="1">IF($A6="","",IF(OFFSET(Nafnalisti!$A$3,MATCH($A6,Nafnalisti!$X$4:$X$430,0),12)="","",OFFSET(Nafnalisti!$A$3,MATCH($A6,Nafnalisti!$X$4:$X$430,0),12)))</f>
        <v/>
      </c>
      <c r="Q6" s="60"/>
      <c r="T6" s="60"/>
    </row>
    <row r="7" spans="1:20" ht="17.25" customHeight="1" x14ac:dyDescent="0.3">
      <c r="A7" s="12">
        <f>IF(COUNT($A$4:A6)+1&gt;Nafnalisti!$AA$4,"",A6+1)</f>
        <v>4</v>
      </c>
      <c r="B7" s="12" t="str">
        <f ca="1">IF($A7="","",OFFSET(Nafnalisti!$A$3,MATCH($A7,Nafnalisti!$X$4:$X$430,0),0))</f>
        <v>Lið 1</v>
      </c>
      <c r="C7" s="13" t="str">
        <f ca="1">IF($A7="","",OFFSET(Nafnalisti!$A$3,MATCH($A7,Nafnalisti!$X$4:$X$430,0),1))</f>
        <v>AJJJP</v>
      </c>
      <c r="D7" s="16">
        <f ca="1">IF($A7="","",OFFSET(Nafnalisti!$A$3,MATCH($A7,Nafnalisti!$X$4:$X$430,0),2))</f>
        <v>453</v>
      </c>
      <c r="E7" s="17">
        <f ca="1">IF($A7="","",IF(OFFSET(Nafnalisti!$A$3,MATCH($A7,Nafnalisti!$X$4:$X$430,0),3)="","",OFFSET(Nafnalisti!$A$3,MATCH($A7,Nafnalisti!$X$4:$X$430,0),3)))</f>
        <v>112</v>
      </c>
      <c r="F7" s="17">
        <f ca="1">IF($A7="","",IF(OFFSET(Nafnalisti!$A$3,MATCH($A7,Nafnalisti!$X$4:$X$430,0),4)="","",OFFSET(Nafnalisti!$A$3,MATCH($A7,Nafnalisti!$X$4:$X$430,0),4)))</f>
        <v>105</v>
      </c>
      <c r="G7" s="17">
        <f ca="1">IF($A7="","",IF(OFFSET(Nafnalisti!$A$3,MATCH($A7,Nafnalisti!$X$4:$X$430,0),5)="","",OFFSET(Nafnalisti!$A$3,MATCH($A7,Nafnalisti!$X$4:$X$430,0),5)))</f>
        <v>119</v>
      </c>
      <c r="H7" s="17">
        <f ca="1">IF($A7="","",IF(OFFSET(Nafnalisti!$A$3,MATCH($A7,Nafnalisti!$X$4:$X$430,0),6)="","",OFFSET(Nafnalisti!$A$3,MATCH($A7,Nafnalisti!$X$4:$X$430,0),6)))</f>
        <v>117</v>
      </c>
      <c r="I7" s="17" t="str">
        <f ca="1">IF($A7="","",IF(OFFSET(Nafnalisti!$A$3,MATCH($A7,Nafnalisti!$X$4:$X$430,0),7)="","",OFFSET(Nafnalisti!$A$3,MATCH($A7,Nafnalisti!$X$4:$X$430,0),7)))</f>
        <v/>
      </c>
      <c r="J7" s="17" t="str">
        <f ca="1">IF($A7="","",IF(OFFSET(Nafnalisti!$A$3,MATCH($A7,Nafnalisti!$X$4:$X$430,0),8)="","",OFFSET(Nafnalisti!$A$3,MATCH($A7,Nafnalisti!$X$4:$X$430,0),8)))</f>
        <v/>
      </c>
      <c r="K7" s="17" t="str">
        <f ca="1">IF($A7="","",IF(OFFSET(Nafnalisti!$A$3,MATCH($A7,Nafnalisti!$X$4:$X$430,0),9)="","",OFFSET(Nafnalisti!$A$3,MATCH($A7,Nafnalisti!$X$4:$X$430,0),9)))</f>
        <v/>
      </c>
      <c r="L7" s="17" t="str">
        <f ca="1">IF($A7="","",IF(OFFSET(Nafnalisti!$A$3,MATCH($A7,Nafnalisti!$X$4:$X$430,0),10)="","",OFFSET(Nafnalisti!$A$3,MATCH($A7,Nafnalisti!$X$4:$X$430,0),10)))</f>
        <v/>
      </c>
      <c r="M7" s="17">
        <f ca="1">IF($A7="","",IF(OFFSET(Nafnalisti!$A$3,MATCH($A7,Nafnalisti!$X$4:$X$430,0),11)="","",OFFSET(Nafnalisti!$A$3,MATCH($A7,Nafnalisti!$X$4:$X$430,0),11)))</f>
        <v>4</v>
      </c>
      <c r="N7" s="17" t="str">
        <f ca="1">IF($A7="","",IF(OFFSET(Nafnalisti!$A$3,MATCH($A7,Nafnalisti!$X$4:$X$430,0),12)="","",OFFSET(Nafnalisti!$A$3,MATCH($A7,Nafnalisti!$X$4:$X$430,0),12)))</f>
        <v/>
      </c>
      <c r="Q7" s="60"/>
      <c r="T7" s="60"/>
    </row>
    <row r="8" spans="1:20" ht="17.25" customHeight="1" x14ac:dyDescent="0.3">
      <c r="A8" s="12">
        <f>IF(COUNT($A$4:A7)+1&gt;Nafnalisti!$AA$4,"",A7+1)</f>
        <v>5</v>
      </c>
      <c r="B8" s="12" t="str">
        <f ca="1">IF($A8="","",OFFSET(Nafnalisti!$A$3,MATCH($A8,Nafnalisti!$X$4:$X$430,0),0))</f>
        <v>Lið 6</v>
      </c>
      <c r="C8" s="13" t="str">
        <f ca="1">IF($A8="","",OFFSET(Nafnalisti!$A$3,MATCH($A8,Nafnalisti!$X$4:$X$430,0),1))</f>
        <v>EEHÓÞ</v>
      </c>
      <c r="D8" s="16">
        <f ca="1">IF($A8="","",OFFSET(Nafnalisti!$A$3,MATCH($A8,Nafnalisti!$X$4:$X$430,0),2))</f>
        <v>457</v>
      </c>
      <c r="E8" s="17">
        <f ca="1">IF($A8="","",IF(OFFSET(Nafnalisti!$A$3,MATCH($A8,Nafnalisti!$X$4:$X$430,0),3)="","",OFFSET(Nafnalisti!$A$3,MATCH($A8,Nafnalisti!$X$4:$X$430,0),3)))</f>
        <v>108</v>
      </c>
      <c r="F8" s="17">
        <f ca="1">IF($A8="","",IF(OFFSET(Nafnalisti!$A$3,MATCH($A8,Nafnalisti!$X$4:$X$430,0),4)="","",OFFSET(Nafnalisti!$A$3,MATCH($A8,Nafnalisti!$X$4:$X$430,0),4)))</f>
        <v>117</v>
      </c>
      <c r="G8" s="17">
        <f ca="1">IF($A8="","",IF(OFFSET(Nafnalisti!$A$3,MATCH($A8,Nafnalisti!$X$4:$X$430,0),5)="","",OFFSET(Nafnalisti!$A$3,MATCH($A8,Nafnalisti!$X$4:$X$430,0),5)))</f>
        <v>121</v>
      </c>
      <c r="H8" s="17">
        <f ca="1">IF($A8="","",IF(OFFSET(Nafnalisti!$A$3,MATCH($A8,Nafnalisti!$X$4:$X$430,0),6)="","",OFFSET(Nafnalisti!$A$3,MATCH($A8,Nafnalisti!$X$4:$X$430,0),6)))</f>
        <v>111</v>
      </c>
      <c r="I8" s="17" t="str">
        <f ca="1">IF($A8="","",IF(OFFSET(Nafnalisti!$A$3,MATCH($A8,Nafnalisti!$X$4:$X$430,0),7)="","",OFFSET(Nafnalisti!$A$3,MATCH($A8,Nafnalisti!$X$4:$X$430,0),7)))</f>
        <v/>
      </c>
      <c r="J8" s="17" t="str">
        <f ca="1">IF($A8="","",IF(OFFSET(Nafnalisti!$A$3,MATCH($A8,Nafnalisti!$X$4:$X$430,0),8)="","",OFFSET(Nafnalisti!$A$3,MATCH($A8,Nafnalisti!$X$4:$X$430,0),8)))</f>
        <v/>
      </c>
      <c r="K8" s="17" t="str">
        <f ca="1">IF($A8="","",IF(OFFSET(Nafnalisti!$A$3,MATCH($A8,Nafnalisti!$X$4:$X$430,0),9)="","",OFFSET(Nafnalisti!$A$3,MATCH($A8,Nafnalisti!$X$4:$X$430,0),9)))</f>
        <v/>
      </c>
      <c r="L8" s="17" t="str">
        <f ca="1">IF($A8="","",IF(OFFSET(Nafnalisti!$A$3,MATCH($A8,Nafnalisti!$X$4:$X$430,0),10)="","",OFFSET(Nafnalisti!$A$3,MATCH($A8,Nafnalisti!$X$4:$X$430,0),10)))</f>
        <v/>
      </c>
      <c r="M8" s="17">
        <f ca="1">IF($A8="","",IF(OFFSET(Nafnalisti!$A$3,MATCH($A8,Nafnalisti!$X$4:$X$430,0),11)="","",OFFSET(Nafnalisti!$A$3,MATCH($A8,Nafnalisti!$X$4:$X$430,0),11)))</f>
        <v>4</v>
      </c>
      <c r="N8" s="17" t="str">
        <f ca="1">IF($A8="","",IF(OFFSET(Nafnalisti!$A$3,MATCH($A8,Nafnalisti!$X$4:$X$430,0),12)="","",OFFSET(Nafnalisti!$A$3,MATCH($A8,Nafnalisti!$X$4:$X$430,0),12)))</f>
        <v/>
      </c>
      <c r="Q8" s="60"/>
      <c r="T8" s="60"/>
    </row>
    <row r="9" spans="1:20" ht="17.25" customHeight="1" x14ac:dyDescent="0.3">
      <c r="A9" s="12">
        <f>IF(COUNT($A$4:A8)+1&gt;Nafnalisti!$AA$4,"",A8+1)</f>
        <v>6</v>
      </c>
      <c r="B9" s="12" t="str">
        <f ca="1">IF($A9="","",OFFSET(Nafnalisti!$A$3,MATCH($A9,Nafnalisti!$X$4:$X$430,0),0))</f>
        <v>Lið 7</v>
      </c>
      <c r="C9" s="13" t="str">
        <f ca="1">IF($A9="","",OFFSET(Nafnalisti!$A$3,MATCH($A9,Nafnalisti!$X$4:$X$430,0),1))</f>
        <v>ÁÁSÞJ</v>
      </c>
      <c r="D9" s="16">
        <f ca="1">IF($A9="","",OFFSET(Nafnalisti!$A$3,MATCH($A9,Nafnalisti!$X$4:$X$430,0),2))</f>
        <v>459</v>
      </c>
      <c r="E9" s="17">
        <f ca="1">IF($A9="","",IF(OFFSET(Nafnalisti!$A$3,MATCH($A9,Nafnalisti!$X$4:$X$430,0),3)="","",OFFSET(Nafnalisti!$A$3,MATCH($A9,Nafnalisti!$X$4:$X$430,0),3)))</f>
        <v>117</v>
      </c>
      <c r="F9" s="17">
        <f ca="1">IF($A9="","",IF(OFFSET(Nafnalisti!$A$3,MATCH($A9,Nafnalisti!$X$4:$X$430,0),4)="","",OFFSET(Nafnalisti!$A$3,MATCH($A9,Nafnalisti!$X$4:$X$430,0),4)))</f>
        <v>113</v>
      </c>
      <c r="G9" s="17">
        <f ca="1">IF($A9="","",IF(OFFSET(Nafnalisti!$A$3,MATCH($A9,Nafnalisti!$X$4:$X$430,0),5)="","",OFFSET(Nafnalisti!$A$3,MATCH($A9,Nafnalisti!$X$4:$X$430,0),5)))</f>
        <v>121</v>
      </c>
      <c r="H9" s="17">
        <f ca="1">IF($A9="","",IF(OFFSET(Nafnalisti!$A$3,MATCH($A9,Nafnalisti!$X$4:$X$430,0),6)="","",OFFSET(Nafnalisti!$A$3,MATCH($A9,Nafnalisti!$X$4:$X$430,0),6)))</f>
        <v>108</v>
      </c>
      <c r="I9" s="17" t="str">
        <f ca="1">IF($A9="","",IF(OFFSET(Nafnalisti!$A$3,MATCH($A9,Nafnalisti!$X$4:$X$430,0),7)="","",OFFSET(Nafnalisti!$A$3,MATCH($A9,Nafnalisti!$X$4:$X$430,0),7)))</f>
        <v/>
      </c>
      <c r="J9" s="17" t="str">
        <f ca="1">IF($A9="","",IF(OFFSET(Nafnalisti!$A$3,MATCH($A9,Nafnalisti!$X$4:$X$430,0),8)="","",OFFSET(Nafnalisti!$A$3,MATCH($A9,Nafnalisti!$X$4:$X$430,0),8)))</f>
        <v/>
      </c>
      <c r="K9" s="17" t="str">
        <f ca="1">IF($A9="","",IF(OFFSET(Nafnalisti!$A$3,MATCH($A9,Nafnalisti!$X$4:$X$430,0),9)="","",OFFSET(Nafnalisti!$A$3,MATCH($A9,Nafnalisti!$X$4:$X$430,0),9)))</f>
        <v/>
      </c>
      <c r="L9" s="17" t="str">
        <f ca="1">IF($A9="","",IF(OFFSET(Nafnalisti!$A$3,MATCH($A9,Nafnalisti!$X$4:$X$430,0),10)="","",OFFSET(Nafnalisti!$A$3,MATCH($A9,Nafnalisti!$X$4:$X$430,0),10)))</f>
        <v/>
      </c>
      <c r="M9" s="17">
        <f ca="1">IF($A9="","",IF(OFFSET(Nafnalisti!$A$3,MATCH($A9,Nafnalisti!$X$4:$X$430,0),11)="","",OFFSET(Nafnalisti!$A$3,MATCH($A9,Nafnalisti!$X$4:$X$430,0),11)))</f>
        <v>4</v>
      </c>
      <c r="N9" s="17" t="str">
        <f ca="1">IF($A9="","",IF(OFFSET(Nafnalisti!$A$3,MATCH($A9,Nafnalisti!$X$4:$X$430,0),12)="","",OFFSET(Nafnalisti!$A$3,MATCH($A9,Nafnalisti!$X$4:$X$430,0),12)))</f>
        <v/>
      </c>
      <c r="Q9" s="60"/>
      <c r="T9" s="60"/>
    </row>
    <row r="10" spans="1:20" ht="17.25" customHeight="1" x14ac:dyDescent="0.3">
      <c r="A10" s="12">
        <f>IF(COUNT($A$4:A9)+1&gt;Nafnalisti!$AA$4,"",A9+1)</f>
        <v>7</v>
      </c>
      <c r="B10" s="12" t="str">
        <f ca="1">IF($A10="","",OFFSET(Nafnalisti!$A$3,MATCH($A10,Nafnalisti!$X$4:$X$430,0),0))</f>
        <v>Lið 26</v>
      </c>
      <c r="C10" s="13" t="str">
        <f ca="1">IF($A10="","",OFFSET(Nafnalisti!$A$3,MATCH($A10,Nafnalisti!$X$4:$X$430,0),1))</f>
        <v>JJKM</v>
      </c>
      <c r="D10" s="16">
        <f ca="1">IF($A10="","",OFFSET(Nafnalisti!$A$3,MATCH($A10,Nafnalisti!$X$4:$X$430,0),2))</f>
        <v>460</v>
      </c>
      <c r="E10" s="17">
        <f ca="1">IF($A10="","",IF(OFFSET(Nafnalisti!$A$3,MATCH($A10,Nafnalisti!$X$4:$X$430,0),3)="","",OFFSET(Nafnalisti!$A$3,MATCH($A10,Nafnalisti!$X$4:$X$430,0),3)))</f>
        <v>109</v>
      </c>
      <c r="F10" s="17">
        <f ca="1">IF($A10="","",IF(OFFSET(Nafnalisti!$A$3,MATCH($A10,Nafnalisti!$X$4:$X$430,0),4)="","",OFFSET(Nafnalisti!$A$3,MATCH($A10,Nafnalisti!$X$4:$X$430,0),4)))</f>
        <v>115</v>
      </c>
      <c r="G10" s="17">
        <f ca="1">IF($A10="","",IF(OFFSET(Nafnalisti!$A$3,MATCH($A10,Nafnalisti!$X$4:$X$430,0),5)="","",OFFSET(Nafnalisti!$A$3,MATCH($A10,Nafnalisti!$X$4:$X$430,0),5)))</f>
        <v>118</v>
      </c>
      <c r="H10" s="17">
        <f ca="1">IF($A10="","",IF(OFFSET(Nafnalisti!$A$3,MATCH($A10,Nafnalisti!$X$4:$X$430,0),6)="","",OFFSET(Nafnalisti!$A$3,MATCH($A10,Nafnalisti!$X$4:$X$430,0),6)))</f>
        <v>118</v>
      </c>
      <c r="I10" s="17" t="str">
        <f ca="1">IF($A10="","",IF(OFFSET(Nafnalisti!$A$3,MATCH($A10,Nafnalisti!$X$4:$X$430,0),7)="","",OFFSET(Nafnalisti!$A$3,MATCH($A10,Nafnalisti!$X$4:$X$430,0),7)))</f>
        <v/>
      </c>
      <c r="J10" s="17" t="str">
        <f ca="1">IF($A10="","",IF(OFFSET(Nafnalisti!$A$3,MATCH($A10,Nafnalisti!$X$4:$X$430,0),8)="","",OFFSET(Nafnalisti!$A$3,MATCH($A10,Nafnalisti!$X$4:$X$430,0),8)))</f>
        <v/>
      </c>
      <c r="K10" s="17" t="str">
        <f ca="1">IF($A10="","",IF(OFFSET(Nafnalisti!$A$3,MATCH($A10,Nafnalisti!$X$4:$X$430,0),9)="","",OFFSET(Nafnalisti!$A$3,MATCH($A10,Nafnalisti!$X$4:$X$430,0),9)))</f>
        <v/>
      </c>
      <c r="L10" s="17" t="str">
        <f ca="1">IF($A10="","",IF(OFFSET(Nafnalisti!$A$3,MATCH($A10,Nafnalisti!$X$4:$X$430,0),10)="","",OFFSET(Nafnalisti!$A$3,MATCH($A10,Nafnalisti!$X$4:$X$430,0),10)))</f>
        <v/>
      </c>
      <c r="M10" s="17">
        <f ca="1">IF($A10="","",IF(OFFSET(Nafnalisti!$A$3,MATCH($A10,Nafnalisti!$X$4:$X$430,0),11)="","",OFFSET(Nafnalisti!$A$3,MATCH($A10,Nafnalisti!$X$4:$X$430,0),11)))</f>
        <v>4</v>
      </c>
      <c r="N10" s="17" t="str">
        <f ca="1">IF($A10="","",IF(OFFSET(Nafnalisti!$A$3,MATCH($A10,Nafnalisti!$X$4:$X$430,0),12)="","",OFFSET(Nafnalisti!$A$3,MATCH($A10,Nafnalisti!$X$4:$X$430,0),12)))</f>
        <v/>
      </c>
      <c r="Q10" s="60"/>
      <c r="T10" s="60"/>
    </row>
    <row r="11" spans="1:20" ht="17.25" customHeight="1" x14ac:dyDescent="0.3">
      <c r="A11" s="12">
        <f>IF(COUNT($A$4:A10)+1&gt;Nafnalisti!$AA$4,"",A10+1)</f>
        <v>8</v>
      </c>
      <c r="B11" s="12" t="str">
        <f ca="1">IF($A11="","",OFFSET(Nafnalisti!$A$3,MATCH($A11,Nafnalisti!$X$4:$X$430,0),0))</f>
        <v>Lið 38</v>
      </c>
      <c r="C11" s="13" t="str">
        <f ca="1">IF($A11="","",OFFSET(Nafnalisti!$A$3,MATCH($A11,Nafnalisti!$X$4:$X$430,0),1))</f>
        <v>BKÓS</v>
      </c>
      <c r="D11" s="16">
        <f ca="1">IF($A11="","",OFFSET(Nafnalisti!$A$3,MATCH($A11,Nafnalisti!$X$4:$X$430,0),2))</f>
        <v>461</v>
      </c>
      <c r="E11" s="17">
        <f ca="1">IF($A11="","",IF(OFFSET(Nafnalisti!$A$3,MATCH($A11,Nafnalisti!$X$4:$X$430,0),3)="","",OFFSET(Nafnalisti!$A$3,MATCH($A11,Nafnalisti!$X$4:$X$430,0),3)))</f>
        <v>116</v>
      </c>
      <c r="F11" s="17">
        <f ca="1">IF($A11="","",IF(OFFSET(Nafnalisti!$A$3,MATCH($A11,Nafnalisti!$X$4:$X$430,0),4)="","",OFFSET(Nafnalisti!$A$3,MATCH($A11,Nafnalisti!$X$4:$X$430,0),4)))</f>
        <v>119</v>
      </c>
      <c r="G11" s="17">
        <f ca="1">IF($A11="","",IF(OFFSET(Nafnalisti!$A$3,MATCH($A11,Nafnalisti!$X$4:$X$430,0),5)="","",OFFSET(Nafnalisti!$A$3,MATCH($A11,Nafnalisti!$X$4:$X$430,0),5)))</f>
        <v>111</v>
      </c>
      <c r="H11" s="17">
        <f ca="1">IF($A11="","",IF(OFFSET(Nafnalisti!$A$3,MATCH($A11,Nafnalisti!$X$4:$X$430,0),6)="","",OFFSET(Nafnalisti!$A$3,MATCH($A11,Nafnalisti!$X$4:$X$430,0),6)))</f>
        <v>115</v>
      </c>
      <c r="I11" s="17" t="str">
        <f ca="1">IF($A11="","",IF(OFFSET(Nafnalisti!$A$3,MATCH($A11,Nafnalisti!$X$4:$X$430,0),7)="","",OFFSET(Nafnalisti!$A$3,MATCH($A11,Nafnalisti!$X$4:$X$430,0),7)))</f>
        <v/>
      </c>
      <c r="J11" s="17" t="str">
        <f ca="1">IF($A11="","",IF(OFFSET(Nafnalisti!$A$3,MATCH($A11,Nafnalisti!$X$4:$X$430,0),8)="","",OFFSET(Nafnalisti!$A$3,MATCH($A11,Nafnalisti!$X$4:$X$430,0),8)))</f>
        <v/>
      </c>
      <c r="K11" s="17" t="str">
        <f ca="1">IF($A11="","",IF(OFFSET(Nafnalisti!$A$3,MATCH($A11,Nafnalisti!$X$4:$X$430,0),9)="","",OFFSET(Nafnalisti!$A$3,MATCH($A11,Nafnalisti!$X$4:$X$430,0),9)))</f>
        <v/>
      </c>
      <c r="L11" s="17" t="str">
        <f ca="1">IF($A11="","",IF(OFFSET(Nafnalisti!$A$3,MATCH($A11,Nafnalisti!$X$4:$X$430,0),10)="","",OFFSET(Nafnalisti!$A$3,MATCH($A11,Nafnalisti!$X$4:$X$430,0),10)))</f>
        <v/>
      </c>
      <c r="M11" s="17">
        <f ca="1">IF($A11="","",IF(OFFSET(Nafnalisti!$A$3,MATCH($A11,Nafnalisti!$X$4:$X$430,0),11)="","",OFFSET(Nafnalisti!$A$3,MATCH($A11,Nafnalisti!$X$4:$X$430,0),11)))</f>
        <v>4</v>
      </c>
      <c r="N11" s="17" t="str">
        <f ca="1">IF($A11="","",IF(OFFSET(Nafnalisti!$A$3,MATCH($A11,Nafnalisti!$X$4:$X$430,0),12)="","",OFFSET(Nafnalisti!$A$3,MATCH($A11,Nafnalisti!$X$4:$X$430,0),12)))</f>
        <v/>
      </c>
      <c r="Q11" s="60"/>
      <c r="T11" s="60"/>
    </row>
    <row r="12" spans="1:20" ht="17.25" customHeight="1" x14ac:dyDescent="0.3">
      <c r="A12" s="12">
        <f>IF(COUNT($A$4:A11)+1&gt;Nafnalisti!$AA$4,"",A11+1)</f>
        <v>9</v>
      </c>
      <c r="B12" s="12" t="str">
        <f ca="1">IF($A12="","",OFFSET(Nafnalisti!$A$3,MATCH($A12,Nafnalisti!$X$4:$X$430,0),0))</f>
        <v>Lið 13</v>
      </c>
      <c r="C12" s="13" t="str">
        <f ca="1">IF($A12="","",OFFSET(Nafnalisti!$A$3,MATCH($A12,Nafnalisti!$X$4:$X$430,0),1))</f>
        <v>BGGKP</v>
      </c>
      <c r="D12" s="16">
        <f ca="1">IF($A12="","",OFFSET(Nafnalisti!$A$3,MATCH($A12,Nafnalisti!$X$4:$X$430,0),2))</f>
        <v>461</v>
      </c>
      <c r="E12" s="17">
        <f ca="1">IF($A12="","",IF(OFFSET(Nafnalisti!$A$3,MATCH($A12,Nafnalisti!$X$4:$X$430,0),3)="","",OFFSET(Nafnalisti!$A$3,MATCH($A12,Nafnalisti!$X$4:$X$430,0),3)))</f>
        <v>118</v>
      </c>
      <c r="F12" s="17">
        <f ca="1">IF($A12="","",IF(OFFSET(Nafnalisti!$A$3,MATCH($A12,Nafnalisti!$X$4:$X$430,0),4)="","",OFFSET(Nafnalisti!$A$3,MATCH($A12,Nafnalisti!$X$4:$X$430,0),4)))</f>
        <v>112</v>
      </c>
      <c r="G12" s="17">
        <f ca="1">IF($A12="","",IF(OFFSET(Nafnalisti!$A$3,MATCH($A12,Nafnalisti!$X$4:$X$430,0),5)="","",OFFSET(Nafnalisti!$A$3,MATCH($A12,Nafnalisti!$X$4:$X$430,0),5)))</f>
        <v>110</v>
      </c>
      <c r="H12" s="17">
        <f ca="1">IF($A12="","",IF(OFFSET(Nafnalisti!$A$3,MATCH($A12,Nafnalisti!$X$4:$X$430,0),6)="","",OFFSET(Nafnalisti!$A$3,MATCH($A12,Nafnalisti!$X$4:$X$430,0),6)))</f>
        <v>121</v>
      </c>
      <c r="I12" s="17" t="str">
        <f ca="1">IF($A12="","",IF(OFFSET(Nafnalisti!$A$3,MATCH($A12,Nafnalisti!$X$4:$X$430,0),7)="","",OFFSET(Nafnalisti!$A$3,MATCH($A12,Nafnalisti!$X$4:$X$430,0),7)))</f>
        <v/>
      </c>
      <c r="J12" s="17" t="str">
        <f ca="1">IF($A12="","",IF(OFFSET(Nafnalisti!$A$3,MATCH($A12,Nafnalisti!$X$4:$X$430,0),8)="","",OFFSET(Nafnalisti!$A$3,MATCH($A12,Nafnalisti!$X$4:$X$430,0),8)))</f>
        <v/>
      </c>
      <c r="K12" s="17" t="str">
        <f ca="1">IF($A12="","",IF(OFFSET(Nafnalisti!$A$3,MATCH($A12,Nafnalisti!$X$4:$X$430,0),9)="","",OFFSET(Nafnalisti!$A$3,MATCH($A12,Nafnalisti!$X$4:$X$430,0),9)))</f>
        <v/>
      </c>
      <c r="L12" s="17" t="str">
        <f ca="1">IF($A12="","",IF(OFFSET(Nafnalisti!$A$3,MATCH($A12,Nafnalisti!$X$4:$X$430,0),10)="","",OFFSET(Nafnalisti!$A$3,MATCH($A12,Nafnalisti!$X$4:$X$430,0),10)))</f>
        <v/>
      </c>
      <c r="M12" s="17">
        <f ca="1">IF($A12="","",IF(OFFSET(Nafnalisti!$A$3,MATCH($A12,Nafnalisti!$X$4:$X$430,0),11)="","",OFFSET(Nafnalisti!$A$3,MATCH($A12,Nafnalisti!$X$4:$X$430,0),11)))</f>
        <v>4</v>
      </c>
      <c r="N12" s="17" t="str">
        <f ca="1">IF($A12="","",IF(OFFSET(Nafnalisti!$A$3,MATCH($A12,Nafnalisti!$X$4:$X$430,0),12)="","",OFFSET(Nafnalisti!$A$3,MATCH($A12,Nafnalisti!$X$4:$X$430,0),12)))</f>
        <v/>
      </c>
      <c r="Q12" s="60"/>
      <c r="T12" s="60"/>
    </row>
    <row r="13" spans="1:20" ht="17.25" customHeight="1" x14ac:dyDescent="0.3">
      <c r="A13" s="12">
        <f>IF(COUNT($A$4:A12)+1&gt;Nafnalisti!$AA$4,"",A12+1)</f>
        <v>10</v>
      </c>
      <c r="B13" s="12" t="str">
        <f ca="1">IF($A13="","",OFFSET(Nafnalisti!$A$3,MATCH($A13,Nafnalisti!$X$4:$X$430,0),0))</f>
        <v>Lið 10</v>
      </c>
      <c r="C13" s="13" t="str">
        <f ca="1">IF($A13="","",OFFSET(Nafnalisti!$A$3,MATCH($A13,Nafnalisti!$X$4:$X$430,0),1))</f>
        <v>GOOS</v>
      </c>
      <c r="D13" s="16">
        <f ca="1">IF($A13="","",OFFSET(Nafnalisti!$A$3,MATCH($A13,Nafnalisti!$X$4:$X$430,0),2))</f>
        <v>462</v>
      </c>
      <c r="E13" s="17">
        <f ca="1">IF($A13="","",IF(OFFSET(Nafnalisti!$A$3,MATCH($A13,Nafnalisti!$X$4:$X$430,0),3)="","",OFFSET(Nafnalisti!$A$3,MATCH($A13,Nafnalisti!$X$4:$X$430,0),3)))</f>
        <v>119</v>
      </c>
      <c r="F13" s="17">
        <f ca="1">IF($A13="","",IF(OFFSET(Nafnalisti!$A$3,MATCH($A13,Nafnalisti!$X$4:$X$430,0),4)="","",OFFSET(Nafnalisti!$A$3,MATCH($A13,Nafnalisti!$X$4:$X$430,0),4)))</f>
        <v>115</v>
      </c>
      <c r="G13" s="17">
        <f ca="1">IF($A13="","",IF(OFFSET(Nafnalisti!$A$3,MATCH($A13,Nafnalisti!$X$4:$X$430,0),5)="","",OFFSET(Nafnalisti!$A$3,MATCH($A13,Nafnalisti!$X$4:$X$430,0),5)))</f>
        <v>117</v>
      </c>
      <c r="H13" s="17">
        <f ca="1">IF($A13="","",IF(OFFSET(Nafnalisti!$A$3,MATCH($A13,Nafnalisti!$X$4:$X$430,0),6)="","",OFFSET(Nafnalisti!$A$3,MATCH($A13,Nafnalisti!$X$4:$X$430,0),6)))</f>
        <v>111</v>
      </c>
      <c r="I13" s="17" t="str">
        <f ca="1">IF($A13="","",IF(OFFSET(Nafnalisti!$A$3,MATCH($A13,Nafnalisti!$X$4:$X$430,0),7)="","",OFFSET(Nafnalisti!$A$3,MATCH($A13,Nafnalisti!$X$4:$X$430,0),7)))</f>
        <v/>
      </c>
      <c r="J13" s="17" t="str">
        <f ca="1">IF($A13="","",IF(OFFSET(Nafnalisti!$A$3,MATCH($A13,Nafnalisti!$X$4:$X$430,0),8)="","",OFFSET(Nafnalisti!$A$3,MATCH($A13,Nafnalisti!$X$4:$X$430,0),8)))</f>
        <v/>
      </c>
      <c r="K13" s="17" t="str">
        <f ca="1">IF($A13="","",IF(OFFSET(Nafnalisti!$A$3,MATCH($A13,Nafnalisti!$X$4:$X$430,0),9)="","",OFFSET(Nafnalisti!$A$3,MATCH($A13,Nafnalisti!$X$4:$X$430,0),9)))</f>
        <v/>
      </c>
      <c r="L13" s="17" t="str">
        <f ca="1">IF($A13="","",IF(OFFSET(Nafnalisti!$A$3,MATCH($A13,Nafnalisti!$X$4:$X$430,0),10)="","",OFFSET(Nafnalisti!$A$3,MATCH($A13,Nafnalisti!$X$4:$X$430,0),10)))</f>
        <v/>
      </c>
      <c r="M13" s="17">
        <f ca="1">IF($A13="","",IF(OFFSET(Nafnalisti!$A$3,MATCH($A13,Nafnalisti!$X$4:$X$430,0),11)="","",OFFSET(Nafnalisti!$A$3,MATCH($A13,Nafnalisti!$X$4:$X$430,0),11)))</f>
        <v>4</v>
      </c>
      <c r="N13" s="17" t="str">
        <f ca="1">IF($A13="","",IF(OFFSET(Nafnalisti!$A$3,MATCH($A13,Nafnalisti!$X$4:$X$430,0),12)="","",OFFSET(Nafnalisti!$A$3,MATCH($A13,Nafnalisti!$X$4:$X$430,0),12)))</f>
        <v/>
      </c>
      <c r="Q13" s="60"/>
      <c r="T13" s="60"/>
    </row>
    <row r="14" spans="1:20" ht="17.25" customHeight="1" x14ac:dyDescent="0.3">
      <c r="A14" s="12">
        <f>IF(COUNT($A$4:A13)+1&gt;Nafnalisti!$AA$4,"",A13+1)</f>
        <v>11</v>
      </c>
      <c r="B14" s="12" t="str">
        <f ca="1">IF($A14="","",OFFSET(Nafnalisti!$A$3,MATCH($A14,Nafnalisti!$X$4:$X$430,0),0))</f>
        <v>Lið 5</v>
      </c>
      <c r="C14" s="13" t="str">
        <f ca="1">IF($A14="","",OFFSET(Nafnalisti!$A$3,MATCH($A14,Nafnalisti!$X$4:$X$430,0),1))</f>
        <v>GGRR</v>
      </c>
      <c r="D14" s="16">
        <f ca="1">IF($A14="","",OFFSET(Nafnalisti!$A$3,MATCH($A14,Nafnalisti!$X$4:$X$430,0),2))</f>
        <v>462</v>
      </c>
      <c r="E14" s="17">
        <f ca="1">IF($A14="","",IF(OFFSET(Nafnalisti!$A$3,MATCH($A14,Nafnalisti!$X$4:$X$430,0),3)="","",OFFSET(Nafnalisti!$A$3,MATCH($A14,Nafnalisti!$X$4:$X$430,0),3)))</f>
        <v>113</v>
      </c>
      <c r="F14" s="17">
        <f ca="1">IF($A14="","",IF(OFFSET(Nafnalisti!$A$3,MATCH($A14,Nafnalisti!$X$4:$X$430,0),4)="","",OFFSET(Nafnalisti!$A$3,MATCH($A14,Nafnalisti!$X$4:$X$430,0),4)))</f>
        <v>117</v>
      </c>
      <c r="G14" s="17">
        <f ca="1">IF($A14="","",IF(OFFSET(Nafnalisti!$A$3,MATCH($A14,Nafnalisti!$X$4:$X$430,0),5)="","",OFFSET(Nafnalisti!$A$3,MATCH($A14,Nafnalisti!$X$4:$X$430,0),5)))</f>
        <v>115</v>
      </c>
      <c r="H14" s="17">
        <f ca="1">IF($A14="","",IF(OFFSET(Nafnalisti!$A$3,MATCH($A14,Nafnalisti!$X$4:$X$430,0),6)="","",OFFSET(Nafnalisti!$A$3,MATCH($A14,Nafnalisti!$X$4:$X$430,0),6)))</f>
        <v>117</v>
      </c>
      <c r="I14" s="17" t="str">
        <f ca="1">IF($A14="","",IF(OFFSET(Nafnalisti!$A$3,MATCH($A14,Nafnalisti!$X$4:$X$430,0),7)="","",OFFSET(Nafnalisti!$A$3,MATCH($A14,Nafnalisti!$X$4:$X$430,0),7)))</f>
        <v/>
      </c>
      <c r="J14" s="17" t="str">
        <f ca="1">IF($A14="","",IF(OFFSET(Nafnalisti!$A$3,MATCH($A14,Nafnalisti!$X$4:$X$430,0),8)="","",OFFSET(Nafnalisti!$A$3,MATCH($A14,Nafnalisti!$X$4:$X$430,0),8)))</f>
        <v/>
      </c>
      <c r="K14" s="17" t="str">
        <f ca="1">IF($A14="","",IF(OFFSET(Nafnalisti!$A$3,MATCH($A14,Nafnalisti!$X$4:$X$430,0),9)="","",OFFSET(Nafnalisti!$A$3,MATCH($A14,Nafnalisti!$X$4:$X$430,0),9)))</f>
        <v/>
      </c>
      <c r="L14" s="17" t="str">
        <f ca="1">IF($A14="","",IF(OFFSET(Nafnalisti!$A$3,MATCH($A14,Nafnalisti!$X$4:$X$430,0),10)="","",OFFSET(Nafnalisti!$A$3,MATCH($A14,Nafnalisti!$X$4:$X$430,0),10)))</f>
        <v/>
      </c>
      <c r="M14" s="17">
        <f ca="1">IF($A14="","",IF(OFFSET(Nafnalisti!$A$3,MATCH($A14,Nafnalisti!$X$4:$X$430,0),11)="","",OFFSET(Nafnalisti!$A$3,MATCH($A14,Nafnalisti!$X$4:$X$430,0),11)))</f>
        <v>4</v>
      </c>
      <c r="N14" s="17" t="str">
        <f ca="1">IF($A14="","",IF(OFFSET(Nafnalisti!$A$3,MATCH($A14,Nafnalisti!$X$4:$X$430,0),12)="","",OFFSET(Nafnalisti!$A$3,MATCH($A14,Nafnalisti!$X$4:$X$430,0),12)))</f>
        <v/>
      </c>
      <c r="Q14" s="60"/>
      <c r="T14" s="60"/>
    </row>
    <row r="15" spans="1:20" ht="17.25" customHeight="1" x14ac:dyDescent="0.3">
      <c r="A15" s="12">
        <f>IF(COUNT($A$4:A14)+1&gt;Nafnalisti!$AA$4,"",A14+1)</f>
        <v>12</v>
      </c>
      <c r="B15" s="12" t="str">
        <f ca="1">IF($A15="","",OFFSET(Nafnalisti!$A$3,MATCH($A15,Nafnalisti!$X$4:$X$430,0),0))</f>
        <v>Lið 28</v>
      </c>
      <c r="C15" s="13" t="str">
        <f ca="1">IF($A15="","",OFFSET(Nafnalisti!$A$3,MATCH($A15,Nafnalisti!$X$4:$X$430,0),1))</f>
        <v>JPSSÖ</v>
      </c>
      <c r="D15" s="16">
        <f ca="1">IF($A15="","",OFFSET(Nafnalisti!$A$3,MATCH($A15,Nafnalisti!$X$4:$X$430,0),2))</f>
        <v>463</v>
      </c>
      <c r="E15" s="17">
        <f ca="1">IF($A15="","",IF(OFFSET(Nafnalisti!$A$3,MATCH($A15,Nafnalisti!$X$4:$X$430,0),3)="","",OFFSET(Nafnalisti!$A$3,MATCH($A15,Nafnalisti!$X$4:$X$430,0),3)))</f>
        <v>116</v>
      </c>
      <c r="F15" s="17">
        <f ca="1">IF($A15="","",IF(OFFSET(Nafnalisti!$A$3,MATCH($A15,Nafnalisti!$X$4:$X$430,0),4)="","",OFFSET(Nafnalisti!$A$3,MATCH($A15,Nafnalisti!$X$4:$X$430,0),4)))</f>
        <v>115</v>
      </c>
      <c r="G15" s="17">
        <f ca="1">IF($A15="","",IF(OFFSET(Nafnalisti!$A$3,MATCH($A15,Nafnalisti!$X$4:$X$430,0),5)="","",OFFSET(Nafnalisti!$A$3,MATCH($A15,Nafnalisti!$X$4:$X$430,0),5)))</f>
        <v>118</v>
      </c>
      <c r="H15" s="17">
        <f ca="1">IF($A15="","",IF(OFFSET(Nafnalisti!$A$3,MATCH($A15,Nafnalisti!$X$4:$X$430,0),6)="","",OFFSET(Nafnalisti!$A$3,MATCH($A15,Nafnalisti!$X$4:$X$430,0),6)))</f>
        <v>114</v>
      </c>
      <c r="I15" s="17" t="str">
        <f ca="1">IF($A15="","",IF(OFFSET(Nafnalisti!$A$3,MATCH($A15,Nafnalisti!$X$4:$X$430,0),7)="","",OFFSET(Nafnalisti!$A$3,MATCH($A15,Nafnalisti!$X$4:$X$430,0),7)))</f>
        <v/>
      </c>
      <c r="J15" s="17" t="str">
        <f ca="1">IF($A15="","",IF(OFFSET(Nafnalisti!$A$3,MATCH($A15,Nafnalisti!$X$4:$X$430,0),8)="","",OFFSET(Nafnalisti!$A$3,MATCH($A15,Nafnalisti!$X$4:$X$430,0),8)))</f>
        <v/>
      </c>
      <c r="K15" s="17" t="str">
        <f ca="1">IF($A15="","",IF(OFFSET(Nafnalisti!$A$3,MATCH($A15,Nafnalisti!$X$4:$X$430,0),9)="","",OFFSET(Nafnalisti!$A$3,MATCH($A15,Nafnalisti!$X$4:$X$430,0),9)))</f>
        <v/>
      </c>
      <c r="L15" s="17" t="str">
        <f ca="1">IF($A15="","",IF(OFFSET(Nafnalisti!$A$3,MATCH($A15,Nafnalisti!$X$4:$X$430,0),10)="","",OFFSET(Nafnalisti!$A$3,MATCH($A15,Nafnalisti!$X$4:$X$430,0),10)))</f>
        <v/>
      </c>
      <c r="M15" s="17">
        <f ca="1">IF($A15="","",IF(OFFSET(Nafnalisti!$A$3,MATCH($A15,Nafnalisti!$X$4:$X$430,0),11)="","",OFFSET(Nafnalisti!$A$3,MATCH($A15,Nafnalisti!$X$4:$X$430,0),11)))</f>
        <v>4</v>
      </c>
      <c r="N15" s="17" t="str">
        <f ca="1">IF($A15="","",IF(OFFSET(Nafnalisti!$A$3,MATCH($A15,Nafnalisti!$X$4:$X$430,0),12)="","",OFFSET(Nafnalisti!$A$3,MATCH($A15,Nafnalisti!$X$4:$X$430,0),12)))</f>
        <v/>
      </c>
      <c r="Q15" s="60"/>
      <c r="T15" s="60"/>
    </row>
    <row r="16" spans="1:20" ht="17.25" customHeight="1" x14ac:dyDescent="0.3">
      <c r="A16" s="12">
        <f>IF(COUNT($A$4:A15)+1&gt;Nafnalisti!$AA$4,"",A15+1)</f>
        <v>13</v>
      </c>
      <c r="B16" s="12" t="str">
        <f ca="1">IF($A16="","",OFFSET(Nafnalisti!$A$3,MATCH($A16,Nafnalisti!$X$4:$X$430,0),0))</f>
        <v>Lið 12</v>
      </c>
      <c r="C16" s="13" t="str">
        <f ca="1">IF($A16="","",OFFSET(Nafnalisti!$A$3,MATCH($A16,Nafnalisti!$X$4:$X$430,0),1))</f>
        <v>BDHJ</v>
      </c>
      <c r="D16" s="16">
        <f ca="1">IF($A16="","",OFFSET(Nafnalisti!$A$3,MATCH($A16,Nafnalisti!$X$4:$X$430,0),2))</f>
        <v>464</v>
      </c>
      <c r="E16" s="17">
        <f ca="1">IF($A16="","",IF(OFFSET(Nafnalisti!$A$3,MATCH($A16,Nafnalisti!$X$4:$X$430,0),3)="","",OFFSET(Nafnalisti!$A$3,MATCH($A16,Nafnalisti!$X$4:$X$430,0),3)))</f>
        <v>118</v>
      </c>
      <c r="F16" s="17">
        <f ca="1">IF($A16="","",IF(OFFSET(Nafnalisti!$A$3,MATCH($A16,Nafnalisti!$X$4:$X$430,0),4)="","",OFFSET(Nafnalisti!$A$3,MATCH($A16,Nafnalisti!$X$4:$X$430,0),4)))</f>
        <v>116</v>
      </c>
      <c r="G16" s="17">
        <f ca="1">IF($A16="","",IF(OFFSET(Nafnalisti!$A$3,MATCH($A16,Nafnalisti!$X$4:$X$430,0),5)="","",OFFSET(Nafnalisti!$A$3,MATCH($A16,Nafnalisti!$X$4:$X$430,0),5)))</f>
        <v>111</v>
      </c>
      <c r="H16" s="17">
        <f ca="1">IF($A16="","",IF(OFFSET(Nafnalisti!$A$3,MATCH($A16,Nafnalisti!$X$4:$X$430,0),6)="","",OFFSET(Nafnalisti!$A$3,MATCH($A16,Nafnalisti!$X$4:$X$430,0),6)))</f>
        <v>119</v>
      </c>
      <c r="I16" s="17" t="str">
        <f ca="1">IF($A16="","",IF(OFFSET(Nafnalisti!$A$3,MATCH($A16,Nafnalisti!$X$4:$X$430,0),7)="","",OFFSET(Nafnalisti!$A$3,MATCH($A16,Nafnalisti!$X$4:$X$430,0),7)))</f>
        <v/>
      </c>
      <c r="J16" s="17" t="str">
        <f ca="1">IF($A16="","",IF(OFFSET(Nafnalisti!$A$3,MATCH($A16,Nafnalisti!$X$4:$X$430,0),8)="","",OFFSET(Nafnalisti!$A$3,MATCH($A16,Nafnalisti!$X$4:$X$430,0),8)))</f>
        <v/>
      </c>
      <c r="K16" s="17" t="str">
        <f ca="1">IF($A16="","",IF(OFFSET(Nafnalisti!$A$3,MATCH($A16,Nafnalisti!$X$4:$X$430,0),9)="","",OFFSET(Nafnalisti!$A$3,MATCH($A16,Nafnalisti!$X$4:$X$430,0),9)))</f>
        <v/>
      </c>
      <c r="L16" s="17" t="str">
        <f ca="1">IF($A16="","",IF(OFFSET(Nafnalisti!$A$3,MATCH($A16,Nafnalisti!$X$4:$X$430,0),10)="","",OFFSET(Nafnalisti!$A$3,MATCH($A16,Nafnalisti!$X$4:$X$430,0),10)))</f>
        <v/>
      </c>
      <c r="M16" s="17">
        <f ca="1">IF($A16="","",IF(OFFSET(Nafnalisti!$A$3,MATCH($A16,Nafnalisti!$X$4:$X$430,0),11)="","",OFFSET(Nafnalisti!$A$3,MATCH($A16,Nafnalisti!$X$4:$X$430,0),11)))</f>
        <v>4</v>
      </c>
      <c r="N16" s="17" t="str">
        <f ca="1">IF($A16="","",IF(OFFSET(Nafnalisti!$A$3,MATCH($A16,Nafnalisti!$X$4:$X$430,0),12)="","",OFFSET(Nafnalisti!$A$3,MATCH($A16,Nafnalisti!$X$4:$X$430,0),12)))</f>
        <v/>
      </c>
      <c r="Q16" s="60"/>
      <c r="T16" s="60"/>
    </row>
    <row r="17" spans="1:20" ht="17.25" customHeight="1" x14ac:dyDescent="0.3">
      <c r="A17" s="12">
        <f>IF(COUNT($A$4:A16)+1&gt;Nafnalisti!$AA$4,"",A16+1)</f>
        <v>14</v>
      </c>
      <c r="B17" s="12" t="str">
        <f ca="1">IF($A17="","",OFFSET(Nafnalisti!$A$3,MATCH($A17,Nafnalisti!$X$4:$X$430,0),0))</f>
        <v>Lið 36</v>
      </c>
      <c r="C17" s="13" t="str">
        <f ca="1">IF($A17="","",OFFSET(Nafnalisti!$A$3,MATCH($A17,Nafnalisti!$X$4:$X$430,0),1))</f>
        <v>EGJJ</v>
      </c>
      <c r="D17" s="16">
        <f ca="1">IF($A17="","",OFFSET(Nafnalisti!$A$3,MATCH($A17,Nafnalisti!$X$4:$X$430,0),2))</f>
        <v>466</v>
      </c>
      <c r="E17" s="17">
        <f ca="1">IF($A17="","",IF(OFFSET(Nafnalisti!$A$3,MATCH($A17,Nafnalisti!$X$4:$X$430,0),3)="","",OFFSET(Nafnalisti!$A$3,MATCH($A17,Nafnalisti!$X$4:$X$430,0),3)))</f>
        <v>116</v>
      </c>
      <c r="F17" s="17">
        <f ca="1">IF($A17="","",IF(OFFSET(Nafnalisti!$A$3,MATCH($A17,Nafnalisti!$X$4:$X$430,0),4)="","",OFFSET(Nafnalisti!$A$3,MATCH($A17,Nafnalisti!$X$4:$X$430,0),4)))</f>
        <v>112</v>
      </c>
      <c r="G17" s="17">
        <f ca="1">IF($A17="","",IF(OFFSET(Nafnalisti!$A$3,MATCH($A17,Nafnalisti!$X$4:$X$430,0),5)="","",OFFSET(Nafnalisti!$A$3,MATCH($A17,Nafnalisti!$X$4:$X$430,0),5)))</f>
        <v>120</v>
      </c>
      <c r="H17" s="17">
        <f ca="1">IF($A17="","",IF(OFFSET(Nafnalisti!$A$3,MATCH($A17,Nafnalisti!$X$4:$X$430,0),6)="","",OFFSET(Nafnalisti!$A$3,MATCH($A17,Nafnalisti!$X$4:$X$430,0),6)))</f>
        <v>118</v>
      </c>
      <c r="I17" s="17" t="str">
        <f ca="1">IF($A17="","",IF(OFFSET(Nafnalisti!$A$3,MATCH($A17,Nafnalisti!$X$4:$X$430,0),7)="","",OFFSET(Nafnalisti!$A$3,MATCH($A17,Nafnalisti!$X$4:$X$430,0),7)))</f>
        <v/>
      </c>
      <c r="J17" s="17" t="str">
        <f ca="1">IF($A17="","",IF(OFFSET(Nafnalisti!$A$3,MATCH($A17,Nafnalisti!$X$4:$X$430,0),8)="","",OFFSET(Nafnalisti!$A$3,MATCH($A17,Nafnalisti!$X$4:$X$430,0),8)))</f>
        <v/>
      </c>
      <c r="K17" s="17" t="str">
        <f ca="1">IF($A17="","",IF(OFFSET(Nafnalisti!$A$3,MATCH($A17,Nafnalisti!$X$4:$X$430,0),9)="","",OFFSET(Nafnalisti!$A$3,MATCH($A17,Nafnalisti!$X$4:$X$430,0),9)))</f>
        <v/>
      </c>
      <c r="L17" s="17" t="str">
        <f ca="1">IF($A17="","",IF(OFFSET(Nafnalisti!$A$3,MATCH($A17,Nafnalisti!$X$4:$X$430,0),10)="","",OFFSET(Nafnalisti!$A$3,MATCH($A17,Nafnalisti!$X$4:$X$430,0),10)))</f>
        <v/>
      </c>
      <c r="M17" s="17">
        <f ca="1">IF($A17="","",IF(OFFSET(Nafnalisti!$A$3,MATCH($A17,Nafnalisti!$X$4:$X$430,0),11)="","",OFFSET(Nafnalisti!$A$3,MATCH($A17,Nafnalisti!$X$4:$X$430,0),11)))</f>
        <v>4</v>
      </c>
      <c r="N17" s="17" t="str">
        <f ca="1">IF($A17="","",IF(OFFSET(Nafnalisti!$A$3,MATCH($A17,Nafnalisti!$X$4:$X$430,0),12)="","",OFFSET(Nafnalisti!$A$3,MATCH($A17,Nafnalisti!$X$4:$X$430,0),12)))</f>
        <v/>
      </c>
      <c r="Q17" s="60"/>
      <c r="T17" s="60"/>
    </row>
    <row r="18" spans="1:20" ht="17.25" customHeight="1" x14ac:dyDescent="0.3">
      <c r="A18" s="12">
        <f>IF(COUNT($A$4:A17)+1&gt;Nafnalisti!$AA$4,"",A17+1)</f>
        <v>15</v>
      </c>
      <c r="B18" s="12" t="str">
        <f ca="1">IF($A18="","",OFFSET(Nafnalisti!$A$3,MATCH($A18,Nafnalisti!$X$4:$X$430,0),0))</f>
        <v>Lið 17</v>
      </c>
      <c r="C18" s="13" t="str">
        <f ca="1">IF($A18="","",OFFSET(Nafnalisti!$A$3,MATCH($A18,Nafnalisti!$X$4:$X$430,0),1))</f>
        <v>GHMS</v>
      </c>
      <c r="D18" s="16">
        <f ca="1">IF($A18="","",OFFSET(Nafnalisti!$A$3,MATCH($A18,Nafnalisti!$X$4:$X$430,0),2))</f>
        <v>466</v>
      </c>
      <c r="E18" s="17">
        <f ca="1">IF($A18="","",IF(OFFSET(Nafnalisti!$A$3,MATCH($A18,Nafnalisti!$X$4:$X$430,0),3)="","",OFFSET(Nafnalisti!$A$3,MATCH($A18,Nafnalisti!$X$4:$X$430,0),3)))</f>
        <v>117</v>
      </c>
      <c r="F18" s="17">
        <f ca="1">IF($A18="","",IF(OFFSET(Nafnalisti!$A$3,MATCH($A18,Nafnalisti!$X$4:$X$430,0),4)="","",OFFSET(Nafnalisti!$A$3,MATCH($A18,Nafnalisti!$X$4:$X$430,0),4)))</f>
        <v>111</v>
      </c>
      <c r="G18" s="17">
        <f ca="1">IF($A18="","",IF(OFFSET(Nafnalisti!$A$3,MATCH($A18,Nafnalisti!$X$4:$X$430,0),5)="","",OFFSET(Nafnalisti!$A$3,MATCH($A18,Nafnalisti!$X$4:$X$430,0),5)))</f>
        <v>118</v>
      </c>
      <c r="H18" s="17">
        <f ca="1">IF($A18="","",IF(OFFSET(Nafnalisti!$A$3,MATCH($A18,Nafnalisti!$X$4:$X$430,0),6)="","",OFFSET(Nafnalisti!$A$3,MATCH($A18,Nafnalisti!$X$4:$X$430,0),6)))</f>
        <v>120</v>
      </c>
      <c r="I18" s="17" t="str">
        <f ca="1">IF($A18="","",IF(OFFSET(Nafnalisti!$A$3,MATCH($A18,Nafnalisti!$X$4:$X$430,0),7)="","",OFFSET(Nafnalisti!$A$3,MATCH($A18,Nafnalisti!$X$4:$X$430,0),7)))</f>
        <v/>
      </c>
      <c r="J18" s="17" t="str">
        <f ca="1">IF($A18="","",IF(OFFSET(Nafnalisti!$A$3,MATCH($A18,Nafnalisti!$X$4:$X$430,0),8)="","",OFFSET(Nafnalisti!$A$3,MATCH($A18,Nafnalisti!$X$4:$X$430,0),8)))</f>
        <v/>
      </c>
      <c r="K18" s="17" t="str">
        <f ca="1">IF($A18="","",IF(OFFSET(Nafnalisti!$A$3,MATCH($A18,Nafnalisti!$X$4:$X$430,0),9)="","",OFFSET(Nafnalisti!$A$3,MATCH($A18,Nafnalisti!$X$4:$X$430,0),9)))</f>
        <v/>
      </c>
      <c r="L18" s="17" t="str">
        <f ca="1">IF($A18="","",IF(OFFSET(Nafnalisti!$A$3,MATCH($A18,Nafnalisti!$X$4:$X$430,0),10)="","",OFFSET(Nafnalisti!$A$3,MATCH($A18,Nafnalisti!$X$4:$X$430,0),10)))</f>
        <v/>
      </c>
      <c r="M18" s="17">
        <f ca="1">IF($A18="","",IF(OFFSET(Nafnalisti!$A$3,MATCH($A18,Nafnalisti!$X$4:$X$430,0),11)="","",OFFSET(Nafnalisti!$A$3,MATCH($A18,Nafnalisti!$X$4:$X$430,0),11)))</f>
        <v>4</v>
      </c>
      <c r="N18" s="17" t="str">
        <f ca="1">IF($A18="","",IF(OFFSET(Nafnalisti!$A$3,MATCH($A18,Nafnalisti!$X$4:$X$430,0),12)="","",OFFSET(Nafnalisti!$A$3,MATCH($A18,Nafnalisti!$X$4:$X$430,0),12)))</f>
        <v/>
      </c>
      <c r="Q18" s="60"/>
      <c r="T18" s="60"/>
    </row>
    <row r="19" spans="1:20" ht="17.25" customHeight="1" x14ac:dyDescent="0.3">
      <c r="A19" s="12">
        <f>IF(COUNT($A$4:A18)+1&gt;Nafnalisti!$AA$4,"",A18+1)</f>
        <v>16</v>
      </c>
      <c r="B19" s="12" t="str">
        <f ca="1">IF($A19="","",OFFSET(Nafnalisti!$A$3,MATCH($A19,Nafnalisti!$X$4:$X$430,0),0))</f>
        <v>Lið 51</v>
      </c>
      <c r="C19" s="13" t="str">
        <f ca="1">IF($A19="","",OFFSET(Nafnalisti!$A$3,MATCH($A19,Nafnalisti!$X$4:$X$430,0),1))</f>
        <v>GGJNY</v>
      </c>
      <c r="D19" s="16">
        <f ca="1">IF($A19="","",OFFSET(Nafnalisti!$A$3,MATCH($A19,Nafnalisti!$X$4:$X$430,0),2))</f>
        <v>467</v>
      </c>
      <c r="E19" s="17">
        <f ca="1">IF($A19="","",IF(OFFSET(Nafnalisti!$A$3,MATCH($A19,Nafnalisti!$X$4:$X$430,0),3)="","",OFFSET(Nafnalisti!$A$3,MATCH($A19,Nafnalisti!$X$4:$X$430,0),3)))</f>
        <v>113</v>
      </c>
      <c r="F19" s="17">
        <f ca="1">IF($A19="","",IF(OFFSET(Nafnalisti!$A$3,MATCH($A19,Nafnalisti!$X$4:$X$430,0),4)="","",OFFSET(Nafnalisti!$A$3,MATCH($A19,Nafnalisti!$X$4:$X$430,0),4)))</f>
        <v>116</v>
      </c>
      <c r="G19" s="17">
        <f ca="1">IF($A19="","",IF(OFFSET(Nafnalisti!$A$3,MATCH($A19,Nafnalisti!$X$4:$X$430,0),5)="","",OFFSET(Nafnalisti!$A$3,MATCH($A19,Nafnalisti!$X$4:$X$430,0),5)))</f>
        <v>122</v>
      </c>
      <c r="H19" s="17">
        <f ca="1">IF($A19="","",IF(OFFSET(Nafnalisti!$A$3,MATCH($A19,Nafnalisti!$X$4:$X$430,0),6)="","",OFFSET(Nafnalisti!$A$3,MATCH($A19,Nafnalisti!$X$4:$X$430,0),6)))</f>
        <v>116</v>
      </c>
      <c r="I19" s="17" t="str">
        <f ca="1">IF($A19="","",IF(OFFSET(Nafnalisti!$A$3,MATCH($A19,Nafnalisti!$X$4:$X$430,0),7)="","",OFFSET(Nafnalisti!$A$3,MATCH($A19,Nafnalisti!$X$4:$X$430,0),7)))</f>
        <v/>
      </c>
      <c r="J19" s="17" t="str">
        <f ca="1">IF($A19="","",IF(OFFSET(Nafnalisti!$A$3,MATCH($A19,Nafnalisti!$X$4:$X$430,0),8)="","",OFFSET(Nafnalisti!$A$3,MATCH($A19,Nafnalisti!$X$4:$X$430,0),8)))</f>
        <v/>
      </c>
      <c r="K19" s="17" t="str">
        <f ca="1">IF($A19="","",IF(OFFSET(Nafnalisti!$A$3,MATCH($A19,Nafnalisti!$X$4:$X$430,0),9)="","",OFFSET(Nafnalisti!$A$3,MATCH($A19,Nafnalisti!$X$4:$X$430,0),9)))</f>
        <v/>
      </c>
      <c r="L19" s="17" t="str">
        <f ca="1">IF($A19="","",IF(OFFSET(Nafnalisti!$A$3,MATCH($A19,Nafnalisti!$X$4:$X$430,0),10)="","",OFFSET(Nafnalisti!$A$3,MATCH($A19,Nafnalisti!$X$4:$X$430,0),10)))</f>
        <v/>
      </c>
      <c r="M19" s="17">
        <f ca="1">IF($A19="","",IF(OFFSET(Nafnalisti!$A$3,MATCH($A19,Nafnalisti!$X$4:$X$430,0),11)="","",OFFSET(Nafnalisti!$A$3,MATCH($A19,Nafnalisti!$X$4:$X$430,0),11)))</f>
        <v>4</v>
      </c>
      <c r="N19" s="17" t="str">
        <f ca="1">IF($A19="","",IF(OFFSET(Nafnalisti!$A$3,MATCH($A19,Nafnalisti!$X$4:$X$430,0),12)="","",OFFSET(Nafnalisti!$A$3,MATCH($A19,Nafnalisti!$X$4:$X$430,0),12)))</f>
        <v/>
      </c>
      <c r="Q19" s="60"/>
      <c r="T19" s="60"/>
    </row>
    <row r="20" spans="1:20" ht="17.25" customHeight="1" x14ac:dyDescent="0.3">
      <c r="A20" s="12">
        <f>IF(COUNT($A$4:A19)+1&gt;Nafnalisti!$AA$4,"",A19+1)</f>
        <v>17</v>
      </c>
      <c r="B20" s="12" t="str">
        <f ca="1">IF($A20="","",OFFSET(Nafnalisti!$A$3,MATCH($A20,Nafnalisti!$X$4:$X$430,0),0))</f>
        <v>Lið 15</v>
      </c>
      <c r="C20" s="13" t="str">
        <f ca="1">IF($A20="","",OFFSET(Nafnalisti!$A$3,MATCH($A20,Nafnalisti!$X$4:$X$430,0),1))</f>
        <v>GHSS</v>
      </c>
      <c r="D20" s="16">
        <f ca="1">IF($A20="","",OFFSET(Nafnalisti!$A$3,MATCH($A20,Nafnalisti!$X$4:$X$430,0),2))</f>
        <v>468</v>
      </c>
      <c r="E20" s="17">
        <f ca="1">IF($A20="","",IF(OFFSET(Nafnalisti!$A$3,MATCH($A20,Nafnalisti!$X$4:$X$430,0),3)="","",OFFSET(Nafnalisti!$A$3,MATCH($A20,Nafnalisti!$X$4:$X$430,0),3)))</f>
        <v>111</v>
      </c>
      <c r="F20" s="17">
        <f ca="1">IF($A20="","",IF(OFFSET(Nafnalisti!$A$3,MATCH($A20,Nafnalisti!$X$4:$X$430,0),4)="","",OFFSET(Nafnalisti!$A$3,MATCH($A20,Nafnalisti!$X$4:$X$430,0),4)))</f>
        <v>118</v>
      </c>
      <c r="G20" s="17">
        <f ca="1">IF($A20="","",IF(OFFSET(Nafnalisti!$A$3,MATCH($A20,Nafnalisti!$X$4:$X$430,0),5)="","",OFFSET(Nafnalisti!$A$3,MATCH($A20,Nafnalisti!$X$4:$X$430,0),5)))</f>
        <v>114</v>
      </c>
      <c r="H20" s="17">
        <f ca="1">IF($A20="","",IF(OFFSET(Nafnalisti!$A$3,MATCH($A20,Nafnalisti!$X$4:$X$430,0),6)="","",OFFSET(Nafnalisti!$A$3,MATCH($A20,Nafnalisti!$X$4:$X$430,0),6)))</f>
        <v>125</v>
      </c>
      <c r="I20" s="17" t="str">
        <f ca="1">IF($A20="","",IF(OFFSET(Nafnalisti!$A$3,MATCH($A20,Nafnalisti!$X$4:$X$430,0),7)="","",OFFSET(Nafnalisti!$A$3,MATCH($A20,Nafnalisti!$X$4:$X$430,0),7)))</f>
        <v/>
      </c>
      <c r="J20" s="17" t="str">
        <f ca="1">IF($A20="","",IF(OFFSET(Nafnalisti!$A$3,MATCH($A20,Nafnalisti!$X$4:$X$430,0),8)="","",OFFSET(Nafnalisti!$A$3,MATCH($A20,Nafnalisti!$X$4:$X$430,0),8)))</f>
        <v/>
      </c>
      <c r="K20" s="17" t="str">
        <f ca="1">IF($A20="","",IF(OFFSET(Nafnalisti!$A$3,MATCH($A20,Nafnalisti!$X$4:$X$430,0),9)="","",OFFSET(Nafnalisti!$A$3,MATCH($A20,Nafnalisti!$X$4:$X$430,0),9)))</f>
        <v/>
      </c>
      <c r="L20" s="17" t="str">
        <f ca="1">IF($A20="","",IF(OFFSET(Nafnalisti!$A$3,MATCH($A20,Nafnalisti!$X$4:$X$430,0),10)="","",OFFSET(Nafnalisti!$A$3,MATCH($A20,Nafnalisti!$X$4:$X$430,0),10)))</f>
        <v/>
      </c>
      <c r="M20" s="17">
        <f ca="1">IF($A20="","",IF(OFFSET(Nafnalisti!$A$3,MATCH($A20,Nafnalisti!$X$4:$X$430,0),11)="","",OFFSET(Nafnalisti!$A$3,MATCH($A20,Nafnalisti!$X$4:$X$430,0),11)))</f>
        <v>4</v>
      </c>
      <c r="N20" s="17" t="str">
        <f ca="1">IF($A20="","",IF(OFFSET(Nafnalisti!$A$3,MATCH($A20,Nafnalisti!$X$4:$X$430,0),12)="","",OFFSET(Nafnalisti!$A$3,MATCH($A20,Nafnalisti!$X$4:$X$430,0),12)))</f>
        <v/>
      </c>
      <c r="Q20" s="60"/>
      <c r="T20" s="60"/>
    </row>
    <row r="21" spans="1:20" ht="17.25" customHeight="1" x14ac:dyDescent="0.3">
      <c r="A21" s="12">
        <f>IF(COUNT($A$4:A20)+1&gt;Nafnalisti!$AA$4,"",A20+1)</f>
        <v>18</v>
      </c>
      <c r="B21" s="12" t="str">
        <f ca="1">IF($A21="","",OFFSET(Nafnalisti!$A$3,MATCH($A21,Nafnalisti!$X$4:$X$430,0),0))</f>
        <v>Lið 23</v>
      </c>
      <c r="C21" s="13" t="str">
        <f ca="1">IF($A21="","",OFFSET(Nafnalisti!$A$3,MATCH($A21,Nafnalisti!$X$4:$X$430,0),1))</f>
        <v>BEPRV</v>
      </c>
      <c r="D21" s="16">
        <f ca="1">IF($A21="","",OFFSET(Nafnalisti!$A$3,MATCH($A21,Nafnalisti!$X$4:$X$430,0),2))</f>
        <v>470</v>
      </c>
      <c r="E21" s="17">
        <f ca="1">IF($A21="","",IF(OFFSET(Nafnalisti!$A$3,MATCH($A21,Nafnalisti!$X$4:$X$430,0),3)="","",OFFSET(Nafnalisti!$A$3,MATCH($A21,Nafnalisti!$X$4:$X$430,0),3)))</f>
        <v>112</v>
      </c>
      <c r="F21" s="17">
        <f ca="1">IF($A21="","",IF(OFFSET(Nafnalisti!$A$3,MATCH($A21,Nafnalisti!$X$4:$X$430,0),4)="","",OFFSET(Nafnalisti!$A$3,MATCH($A21,Nafnalisti!$X$4:$X$430,0),4)))</f>
        <v>121</v>
      </c>
      <c r="G21" s="17">
        <f ca="1">IF($A21="","",IF(OFFSET(Nafnalisti!$A$3,MATCH($A21,Nafnalisti!$X$4:$X$430,0),5)="","",OFFSET(Nafnalisti!$A$3,MATCH($A21,Nafnalisti!$X$4:$X$430,0),5)))</f>
        <v>117</v>
      </c>
      <c r="H21" s="17">
        <f ca="1">IF($A21="","",IF(OFFSET(Nafnalisti!$A$3,MATCH($A21,Nafnalisti!$X$4:$X$430,0),6)="","",OFFSET(Nafnalisti!$A$3,MATCH($A21,Nafnalisti!$X$4:$X$430,0),6)))</f>
        <v>120</v>
      </c>
      <c r="I21" s="17" t="str">
        <f ca="1">IF($A21="","",IF(OFFSET(Nafnalisti!$A$3,MATCH($A21,Nafnalisti!$X$4:$X$430,0),7)="","",OFFSET(Nafnalisti!$A$3,MATCH($A21,Nafnalisti!$X$4:$X$430,0),7)))</f>
        <v/>
      </c>
      <c r="J21" s="17" t="str">
        <f ca="1">IF($A21="","",IF(OFFSET(Nafnalisti!$A$3,MATCH($A21,Nafnalisti!$X$4:$X$430,0),8)="","",OFFSET(Nafnalisti!$A$3,MATCH($A21,Nafnalisti!$X$4:$X$430,0),8)))</f>
        <v/>
      </c>
      <c r="K21" s="17" t="str">
        <f ca="1">IF($A21="","",IF(OFFSET(Nafnalisti!$A$3,MATCH($A21,Nafnalisti!$X$4:$X$430,0),9)="","",OFFSET(Nafnalisti!$A$3,MATCH($A21,Nafnalisti!$X$4:$X$430,0),9)))</f>
        <v/>
      </c>
      <c r="L21" s="17" t="str">
        <f ca="1">IF($A21="","",IF(OFFSET(Nafnalisti!$A$3,MATCH($A21,Nafnalisti!$X$4:$X$430,0),10)="","",OFFSET(Nafnalisti!$A$3,MATCH($A21,Nafnalisti!$X$4:$X$430,0),10)))</f>
        <v/>
      </c>
      <c r="M21" s="17">
        <f ca="1">IF($A21="","",IF(OFFSET(Nafnalisti!$A$3,MATCH($A21,Nafnalisti!$X$4:$X$430,0),11)="","",OFFSET(Nafnalisti!$A$3,MATCH($A21,Nafnalisti!$X$4:$X$430,0),11)))</f>
        <v>4</v>
      </c>
      <c r="N21" s="17" t="str">
        <f ca="1">IF($A21="","",IF(OFFSET(Nafnalisti!$A$3,MATCH($A21,Nafnalisti!$X$4:$X$430,0),12)="","",OFFSET(Nafnalisti!$A$3,MATCH($A21,Nafnalisti!$X$4:$X$430,0),12)))</f>
        <v/>
      </c>
      <c r="Q21" s="60"/>
      <c r="T21" s="60"/>
    </row>
    <row r="22" spans="1:20" ht="17.25" customHeight="1" x14ac:dyDescent="0.3">
      <c r="A22" s="12">
        <f>IF(COUNT($A$4:A21)+1&gt;Nafnalisti!$AA$4,"",A21+1)</f>
        <v>19</v>
      </c>
      <c r="B22" s="12" t="str">
        <f ca="1">IF($A22="","",OFFSET(Nafnalisti!$A$3,MATCH($A22,Nafnalisti!$X$4:$X$430,0),0))</f>
        <v>Lið 30</v>
      </c>
      <c r="C22" s="13" t="str">
        <f ca="1">IF($A22="","",OFFSET(Nafnalisti!$A$3,MATCH($A22,Nafnalisti!$X$4:$X$430,0),1))</f>
        <v>AAGR</v>
      </c>
      <c r="D22" s="16">
        <f ca="1">IF($A22="","",OFFSET(Nafnalisti!$A$3,MATCH($A22,Nafnalisti!$X$4:$X$430,0),2))</f>
        <v>471</v>
      </c>
      <c r="E22" s="17">
        <f ca="1">IF($A22="","",IF(OFFSET(Nafnalisti!$A$3,MATCH($A22,Nafnalisti!$X$4:$X$430,0),3)="","",OFFSET(Nafnalisti!$A$3,MATCH($A22,Nafnalisti!$X$4:$X$430,0),3)))</f>
        <v>114</v>
      </c>
      <c r="F22" s="17">
        <f ca="1">IF($A22="","",IF(OFFSET(Nafnalisti!$A$3,MATCH($A22,Nafnalisti!$X$4:$X$430,0),4)="","",OFFSET(Nafnalisti!$A$3,MATCH($A22,Nafnalisti!$X$4:$X$430,0),4)))</f>
        <v>119</v>
      </c>
      <c r="G22" s="17">
        <f ca="1">IF($A22="","",IF(OFFSET(Nafnalisti!$A$3,MATCH($A22,Nafnalisti!$X$4:$X$430,0),5)="","",OFFSET(Nafnalisti!$A$3,MATCH($A22,Nafnalisti!$X$4:$X$430,0),5)))</f>
        <v>117</v>
      </c>
      <c r="H22" s="17">
        <f ca="1">IF($A22="","",IF(OFFSET(Nafnalisti!$A$3,MATCH($A22,Nafnalisti!$X$4:$X$430,0),6)="","",OFFSET(Nafnalisti!$A$3,MATCH($A22,Nafnalisti!$X$4:$X$430,0),6)))</f>
        <v>121</v>
      </c>
      <c r="I22" s="17" t="str">
        <f ca="1">IF($A22="","",IF(OFFSET(Nafnalisti!$A$3,MATCH($A22,Nafnalisti!$X$4:$X$430,0),7)="","",OFFSET(Nafnalisti!$A$3,MATCH($A22,Nafnalisti!$X$4:$X$430,0),7)))</f>
        <v/>
      </c>
      <c r="J22" s="17" t="str">
        <f ca="1">IF($A22="","",IF(OFFSET(Nafnalisti!$A$3,MATCH($A22,Nafnalisti!$X$4:$X$430,0),8)="","",OFFSET(Nafnalisti!$A$3,MATCH($A22,Nafnalisti!$X$4:$X$430,0),8)))</f>
        <v/>
      </c>
      <c r="K22" s="17" t="str">
        <f ca="1">IF($A22="","",IF(OFFSET(Nafnalisti!$A$3,MATCH($A22,Nafnalisti!$X$4:$X$430,0),9)="","",OFFSET(Nafnalisti!$A$3,MATCH($A22,Nafnalisti!$X$4:$X$430,0),9)))</f>
        <v/>
      </c>
      <c r="L22" s="17" t="str">
        <f ca="1">IF($A22="","",IF(OFFSET(Nafnalisti!$A$3,MATCH($A22,Nafnalisti!$X$4:$X$430,0),10)="","",OFFSET(Nafnalisti!$A$3,MATCH($A22,Nafnalisti!$X$4:$X$430,0),10)))</f>
        <v/>
      </c>
      <c r="M22" s="17">
        <f ca="1">IF($A22="","",IF(OFFSET(Nafnalisti!$A$3,MATCH($A22,Nafnalisti!$X$4:$X$430,0),11)="","",OFFSET(Nafnalisti!$A$3,MATCH($A22,Nafnalisti!$X$4:$X$430,0),11)))</f>
        <v>4</v>
      </c>
      <c r="N22" s="17" t="str">
        <f ca="1">IF($A22="","",IF(OFFSET(Nafnalisti!$A$3,MATCH($A22,Nafnalisti!$X$4:$X$430,0),12)="","",OFFSET(Nafnalisti!$A$3,MATCH($A22,Nafnalisti!$X$4:$X$430,0),12)))</f>
        <v/>
      </c>
      <c r="Q22" s="60"/>
      <c r="T22" s="60"/>
    </row>
    <row r="23" spans="1:20" ht="17.25" customHeight="1" x14ac:dyDescent="0.3">
      <c r="A23" s="12">
        <f>IF(COUNT($A$4:A22)+1&gt;Nafnalisti!$AA$4,"",A22+1)</f>
        <v>20</v>
      </c>
      <c r="B23" s="12" t="str">
        <f ca="1">IF($A23="","",OFFSET(Nafnalisti!$A$3,MATCH($A23,Nafnalisti!$X$4:$X$430,0),0))</f>
        <v>Lið 11</v>
      </c>
      <c r="C23" s="13" t="str">
        <f ca="1">IF($A23="","",OFFSET(Nafnalisti!$A$3,MATCH($A23,Nafnalisti!$X$4:$X$430,0),1))</f>
        <v>CRÓSS</v>
      </c>
      <c r="D23" s="16">
        <f ca="1">IF($A23="","",OFFSET(Nafnalisti!$A$3,MATCH($A23,Nafnalisti!$X$4:$X$430,0),2))</f>
        <v>472</v>
      </c>
      <c r="E23" s="17">
        <f ca="1">IF($A23="","",IF(OFFSET(Nafnalisti!$A$3,MATCH($A23,Nafnalisti!$X$4:$X$430,0),3)="","",OFFSET(Nafnalisti!$A$3,MATCH($A23,Nafnalisti!$X$4:$X$430,0),3)))</f>
        <v>115</v>
      </c>
      <c r="F23" s="17">
        <f ca="1">IF($A23="","",IF(OFFSET(Nafnalisti!$A$3,MATCH($A23,Nafnalisti!$X$4:$X$430,0),4)="","",OFFSET(Nafnalisti!$A$3,MATCH($A23,Nafnalisti!$X$4:$X$430,0),4)))</f>
        <v>117</v>
      </c>
      <c r="G23" s="17">
        <f ca="1">IF($A23="","",IF(OFFSET(Nafnalisti!$A$3,MATCH($A23,Nafnalisti!$X$4:$X$430,0),5)="","",OFFSET(Nafnalisti!$A$3,MATCH($A23,Nafnalisti!$X$4:$X$430,0),5)))</f>
        <v>119</v>
      </c>
      <c r="H23" s="17">
        <f ca="1">IF($A23="","",IF(OFFSET(Nafnalisti!$A$3,MATCH($A23,Nafnalisti!$X$4:$X$430,0),6)="","",OFFSET(Nafnalisti!$A$3,MATCH($A23,Nafnalisti!$X$4:$X$430,0),6)))</f>
        <v>121</v>
      </c>
      <c r="I23" s="17" t="str">
        <f ca="1">IF($A23="","",IF(OFFSET(Nafnalisti!$A$3,MATCH($A23,Nafnalisti!$X$4:$X$430,0),7)="","",OFFSET(Nafnalisti!$A$3,MATCH($A23,Nafnalisti!$X$4:$X$430,0),7)))</f>
        <v/>
      </c>
      <c r="J23" s="17" t="str">
        <f ca="1">IF($A23="","",IF(OFFSET(Nafnalisti!$A$3,MATCH($A23,Nafnalisti!$X$4:$X$430,0),8)="","",OFFSET(Nafnalisti!$A$3,MATCH($A23,Nafnalisti!$X$4:$X$430,0),8)))</f>
        <v/>
      </c>
      <c r="K23" s="17" t="str">
        <f ca="1">IF($A23="","",IF(OFFSET(Nafnalisti!$A$3,MATCH($A23,Nafnalisti!$X$4:$X$430,0),9)="","",OFFSET(Nafnalisti!$A$3,MATCH($A23,Nafnalisti!$X$4:$X$430,0),9)))</f>
        <v/>
      </c>
      <c r="L23" s="17" t="str">
        <f ca="1">IF($A23="","",IF(OFFSET(Nafnalisti!$A$3,MATCH($A23,Nafnalisti!$X$4:$X$430,0),10)="","",OFFSET(Nafnalisti!$A$3,MATCH($A23,Nafnalisti!$X$4:$X$430,0),10)))</f>
        <v/>
      </c>
      <c r="M23" s="17">
        <f ca="1">IF($A23="","",IF(OFFSET(Nafnalisti!$A$3,MATCH($A23,Nafnalisti!$X$4:$X$430,0),11)="","",OFFSET(Nafnalisti!$A$3,MATCH($A23,Nafnalisti!$X$4:$X$430,0),11)))</f>
        <v>4</v>
      </c>
      <c r="N23" s="17" t="str">
        <f ca="1">IF($A23="","",IF(OFFSET(Nafnalisti!$A$3,MATCH($A23,Nafnalisti!$X$4:$X$430,0),12)="","",OFFSET(Nafnalisti!$A$3,MATCH($A23,Nafnalisti!$X$4:$X$430,0),12)))</f>
        <v/>
      </c>
      <c r="Q23" s="60"/>
      <c r="T23" s="60"/>
    </row>
    <row r="24" spans="1:20" ht="17.25" customHeight="1" x14ac:dyDescent="0.3">
      <c r="A24" s="12">
        <f>IF(COUNT($A$4:A23)+1&gt;Nafnalisti!$AA$4,"",A23+1)</f>
        <v>21</v>
      </c>
      <c r="B24" s="12" t="str">
        <f ca="1">IF($A24="","",OFFSET(Nafnalisti!$A$3,MATCH($A24,Nafnalisti!$X$4:$X$430,0),0))</f>
        <v>Lið 9</v>
      </c>
      <c r="C24" s="13" t="str">
        <f ca="1">IF($A24="","",OFFSET(Nafnalisti!$A$3,MATCH($A24,Nafnalisti!$X$4:$X$430,0),1))</f>
        <v>GGJST</v>
      </c>
      <c r="D24" s="16">
        <f ca="1">IF($A24="","",OFFSET(Nafnalisti!$A$3,MATCH($A24,Nafnalisti!$X$4:$X$430,0),2))</f>
        <v>472</v>
      </c>
      <c r="E24" s="17">
        <f ca="1">IF($A24="","",IF(OFFSET(Nafnalisti!$A$3,MATCH($A24,Nafnalisti!$X$4:$X$430,0),3)="","",OFFSET(Nafnalisti!$A$3,MATCH($A24,Nafnalisti!$X$4:$X$430,0),3)))</f>
        <v>113</v>
      </c>
      <c r="F24" s="17">
        <f ca="1">IF($A24="","",IF(OFFSET(Nafnalisti!$A$3,MATCH($A24,Nafnalisti!$X$4:$X$430,0),4)="","",OFFSET(Nafnalisti!$A$3,MATCH($A24,Nafnalisti!$X$4:$X$430,0),4)))</f>
        <v>122</v>
      </c>
      <c r="G24" s="17">
        <f ca="1">IF($A24="","",IF(OFFSET(Nafnalisti!$A$3,MATCH($A24,Nafnalisti!$X$4:$X$430,0),5)="","",OFFSET(Nafnalisti!$A$3,MATCH($A24,Nafnalisti!$X$4:$X$430,0),5)))</f>
        <v>120</v>
      </c>
      <c r="H24" s="17">
        <f ca="1">IF($A24="","",IF(OFFSET(Nafnalisti!$A$3,MATCH($A24,Nafnalisti!$X$4:$X$430,0),6)="","",OFFSET(Nafnalisti!$A$3,MATCH($A24,Nafnalisti!$X$4:$X$430,0),6)))</f>
        <v>117</v>
      </c>
      <c r="I24" s="17" t="str">
        <f ca="1">IF($A24="","",IF(OFFSET(Nafnalisti!$A$3,MATCH($A24,Nafnalisti!$X$4:$X$430,0),7)="","",OFFSET(Nafnalisti!$A$3,MATCH($A24,Nafnalisti!$X$4:$X$430,0),7)))</f>
        <v/>
      </c>
      <c r="J24" s="17" t="str">
        <f ca="1">IF($A24="","",IF(OFFSET(Nafnalisti!$A$3,MATCH($A24,Nafnalisti!$X$4:$X$430,0),8)="","",OFFSET(Nafnalisti!$A$3,MATCH($A24,Nafnalisti!$X$4:$X$430,0),8)))</f>
        <v/>
      </c>
      <c r="K24" s="17" t="str">
        <f ca="1">IF($A24="","",IF(OFFSET(Nafnalisti!$A$3,MATCH($A24,Nafnalisti!$X$4:$X$430,0),9)="","",OFFSET(Nafnalisti!$A$3,MATCH($A24,Nafnalisti!$X$4:$X$430,0),9)))</f>
        <v/>
      </c>
      <c r="L24" s="17" t="str">
        <f ca="1">IF($A24="","",IF(OFFSET(Nafnalisti!$A$3,MATCH($A24,Nafnalisti!$X$4:$X$430,0),10)="","",OFFSET(Nafnalisti!$A$3,MATCH($A24,Nafnalisti!$X$4:$X$430,0),10)))</f>
        <v/>
      </c>
      <c r="M24" s="17">
        <f ca="1">IF($A24="","",IF(OFFSET(Nafnalisti!$A$3,MATCH($A24,Nafnalisti!$X$4:$X$430,0),11)="","",OFFSET(Nafnalisti!$A$3,MATCH($A24,Nafnalisti!$X$4:$X$430,0),11)))</f>
        <v>4</v>
      </c>
      <c r="N24" s="17" t="str">
        <f ca="1">IF($A24="","",IF(OFFSET(Nafnalisti!$A$3,MATCH($A24,Nafnalisti!$X$4:$X$430,0),12)="","",OFFSET(Nafnalisti!$A$3,MATCH($A24,Nafnalisti!$X$4:$X$430,0),12)))</f>
        <v/>
      </c>
      <c r="Q24" s="60"/>
      <c r="T24" s="60"/>
    </row>
    <row r="25" spans="1:20" ht="17.25" customHeight="1" x14ac:dyDescent="0.3">
      <c r="A25" s="12">
        <f>IF(COUNT($A$4:A24)+1&gt;Nafnalisti!$AA$4,"",A24+1)</f>
        <v>22</v>
      </c>
      <c r="B25" s="12" t="str">
        <f ca="1">IF($A25="","",OFFSET(Nafnalisti!$A$3,MATCH($A25,Nafnalisti!$X$4:$X$430,0),0))</f>
        <v>Lið 3</v>
      </c>
      <c r="C25" s="13" t="str">
        <f ca="1">IF($A25="","",OFFSET(Nafnalisti!$A$3,MATCH($A25,Nafnalisti!$X$4:$X$430,0),1))</f>
        <v>ÁÁEESS</v>
      </c>
      <c r="D25" s="16">
        <f ca="1">IF($A25="","",OFFSET(Nafnalisti!$A$3,MATCH($A25,Nafnalisti!$X$4:$X$430,0),2))</f>
        <v>475</v>
      </c>
      <c r="E25" s="17">
        <f ca="1">IF($A25="","",IF(OFFSET(Nafnalisti!$A$3,MATCH($A25,Nafnalisti!$X$4:$X$430,0),3)="","",OFFSET(Nafnalisti!$A$3,MATCH($A25,Nafnalisti!$X$4:$X$430,0),3)))</f>
        <v>116</v>
      </c>
      <c r="F25" s="17">
        <f ca="1">IF($A25="","",IF(OFFSET(Nafnalisti!$A$3,MATCH($A25,Nafnalisti!$X$4:$X$430,0),4)="","",OFFSET(Nafnalisti!$A$3,MATCH($A25,Nafnalisti!$X$4:$X$430,0),4)))</f>
        <v>122</v>
      </c>
      <c r="G25" s="17">
        <f ca="1">IF($A25="","",IF(OFFSET(Nafnalisti!$A$3,MATCH($A25,Nafnalisti!$X$4:$X$430,0),5)="","",OFFSET(Nafnalisti!$A$3,MATCH($A25,Nafnalisti!$X$4:$X$430,0),5)))</f>
        <v>118</v>
      </c>
      <c r="H25" s="17">
        <f ca="1">IF($A25="","",IF(OFFSET(Nafnalisti!$A$3,MATCH($A25,Nafnalisti!$X$4:$X$430,0),6)="","",OFFSET(Nafnalisti!$A$3,MATCH($A25,Nafnalisti!$X$4:$X$430,0),6)))</f>
        <v>119</v>
      </c>
      <c r="I25" s="17" t="str">
        <f ca="1">IF($A25="","",IF(OFFSET(Nafnalisti!$A$3,MATCH($A25,Nafnalisti!$X$4:$X$430,0),7)="","",OFFSET(Nafnalisti!$A$3,MATCH($A25,Nafnalisti!$X$4:$X$430,0),7)))</f>
        <v/>
      </c>
      <c r="J25" s="17" t="str">
        <f ca="1">IF($A25="","",IF(OFFSET(Nafnalisti!$A$3,MATCH($A25,Nafnalisti!$X$4:$X$430,0),8)="","",OFFSET(Nafnalisti!$A$3,MATCH($A25,Nafnalisti!$X$4:$X$430,0),8)))</f>
        <v/>
      </c>
      <c r="K25" s="17" t="str">
        <f ca="1">IF($A25="","",IF(OFFSET(Nafnalisti!$A$3,MATCH($A25,Nafnalisti!$X$4:$X$430,0),9)="","",OFFSET(Nafnalisti!$A$3,MATCH($A25,Nafnalisti!$X$4:$X$430,0),9)))</f>
        <v/>
      </c>
      <c r="L25" s="17" t="str">
        <f ca="1">IF($A25="","",IF(OFFSET(Nafnalisti!$A$3,MATCH($A25,Nafnalisti!$X$4:$X$430,0),10)="","",OFFSET(Nafnalisti!$A$3,MATCH($A25,Nafnalisti!$X$4:$X$430,0),10)))</f>
        <v/>
      </c>
      <c r="M25" s="17">
        <f ca="1">IF($A25="","",IF(OFFSET(Nafnalisti!$A$3,MATCH($A25,Nafnalisti!$X$4:$X$430,0),11)="","",OFFSET(Nafnalisti!$A$3,MATCH($A25,Nafnalisti!$X$4:$X$430,0),11)))</f>
        <v>4</v>
      </c>
      <c r="N25" s="17" t="str">
        <f ca="1">IF($A25="","",IF(OFFSET(Nafnalisti!$A$3,MATCH($A25,Nafnalisti!$X$4:$X$430,0),12)="","",OFFSET(Nafnalisti!$A$3,MATCH($A25,Nafnalisti!$X$4:$X$430,0),12)))</f>
        <v/>
      </c>
      <c r="Q25" s="60"/>
      <c r="T25" s="60"/>
    </row>
    <row r="26" spans="1:20" ht="17.25" customHeight="1" x14ac:dyDescent="0.3">
      <c r="A26" s="12">
        <f>IF(COUNT($A$4:A25)+1&gt;Nafnalisti!$AA$4,"",A25+1)</f>
        <v>23</v>
      </c>
      <c r="B26" s="12" t="str">
        <f ca="1">IF($A26="","",OFFSET(Nafnalisti!$A$3,MATCH($A26,Nafnalisti!$X$4:$X$430,0),0))</f>
        <v>Lið 41</v>
      </c>
      <c r="C26" s="13" t="str">
        <f ca="1">IF($A26="","",OFFSET(Nafnalisti!$A$3,MATCH($A26,Nafnalisti!$X$4:$X$430,0),1))</f>
        <v>ÍRSV</v>
      </c>
      <c r="D26" s="16">
        <f ca="1">IF($A26="","",OFFSET(Nafnalisti!$A$3,MATCH($A26,Nafnalisti!$X$4:$X$430,0),2))</f>
        <v>476</v>
      </c>
      <c r="E26" s="17">
        <f ca="1">IF($A26="","",IF(OFFSET(Nafnalisti!$A$3,MATCH($A26,Nafnalisti!$X$4:$X$430,0),3)="","",OFFSET(Nafnalisti!$A$3,MATCH($A26,Nafnalisti!$X$4:$X$430,0),3)))</f>
        <v>118</v>
      </c>
      <c r="F26" s="17">
        <f ca="1">IF($A26="","",IF(OFFSET(Nafnalisti!$A$3,MATCH($A26,Nafnalisti!$X$4:$X$430,0),4)="","",OFFSET(Nafnalisti!$A$3,MATCH($A26,Nafnalisti!$X$4:$X$430,0),4)))</f>
        <v>120</v>
      </c>
      <c r="G26" s="17">
        <f ca="1">IF($A26="","",IF(OFFSET(Nafnalisti!$A$3,MATCH($A26,Nafnalisti!$X$4:$X$430,0),5)="","",OFFSET(Nafnalisti!$A$3,MATCH($A26,Nafnalisti!$X$4:$X$430,0),5)))</f>
        <v>116</v>
      </c>
      <c r="H26" s="17">
        <f ca="1">IF($A26="","",IF(OFFSET(Nafnalisti!$A$3,MATCH($A26,Nafnalisti!$X$4:$X$430,0),6)="","",OFFSET(Nafnalisti!$A$3,MATCH($A26,Nafnalisti!$X$4:$X$430,0),6)))</f>
        <v>122</v>
      </c>
      <c r="I26" s="17" t="str">
        <f ca="1">IF($A26="","",IF(OFFSET(Nafnalisti!$A$3,MATCH($A26,Nafnalisti!$X$4:$X$430,0),7)="","",OFFSET(Nafnalisti!$A$3,MATCH($A26,Nafnalisti!$X$4:$X$430,0),7)))</f>
        <v/>
      </c>
      <c r="J26" s="17" t="str">
        <f ca="1">IF($A26="","",IF(OFFSET(Nafnalisti!$A$3,MATCH($A26,Nafnalisti!$X$4:$X$430,0),8)="","",OFFSET(Nafnalisti!$A$3,MATCH($A26,Nafnalisti!$X$4:$X$430,0),8)))</f>
        <v/>
      </c>
      <c r="K26" s="17" t="str">
        <f ca="1">IF($A26="","",IF(OFFSET(Nafnalisti!$A$3,MATCH($A26,Nafnalisti!$X$4:$X$430,0),9)="","",OFFSET(Nafnalisti!$A$3,MATCH($A26,Nafnalisti!$X$4:$X$430,0),9)))</f>
        <v/>
      </c>
      <c r="L26" s="17" t="str">
        <f ca="1">IF($A26="","",IF(OFFSET(Nafnalisti!$A$3,MATCH($A26,Nafnalisti!$X$4:$X$430,0),10)="","",OFFSET(Nafnalisti!$A$3,MATCH($A26,Nafnalisti!$X$4:$X$430,0),10)))</f>
        <v/>
      </c>
      <c r="M26" s="17">
        <f ca="1">IF($A26="","",IF(OFFSET(Nafnalisti!$A$3,MATCH($A26,Nafnalisti!$X$4:$X$430,0),11)="","",OFFSET(Nafnalisti!$A$3,MATCH($A26,Nafnalisti!$X$4:$X$430,0),11)))</f>
        <v>4</v>
      </c>
      <c r="N26" s="17" t="str">
        <f ca="1">IF($A26="","",IF(OFFSET(Nafnalisti!$A$3,MATCH($A26,Nafnalisti!$X$4:$X$430,0),12)="","",OFFSET(Nafnalisti!$A$3,MATCH($A26,Nafnalisti!$X$4:$X$430,0),12)))</f>
        <v/>
      </c>
      <c r="Q26" s="60"/>
      <c r="T26" s="60"/>
    </row>
    <row r="27" spans="1:20" ht="17.25" customHeight="1" x14ac:dyDescent="0.3">
      <c r="A27" s="12">
        <f>IF(COUNT($A$4:A26)+1&gt;Nafnalisti!$AA$4,"",A26+1)</f>
        <v>24</v>
      </c>
      <c r="B27" s="12" t="str">
        <f ca="1">IF($A27="","",OFFSET(Nafnalisti!$A$3,MATCH($A27,Nafnalisti!$X$4:$X$430,0),0))</f>
        <v>Lið 45</v>
      </c>
      <c r="C27" s="13" t="str">
        <f ca="1">IF($A27="","",OFFSET(Nafnalisti!$A$3,MATCH($A27,Nafnalisti!$X$4:$X$430,0),1))</f>
        <v>GHJG</v>
      </c>
      <c r="D27" s="16">
        <f ca="1">IF($A27="","",OFFSET(Nafnalisti!$A$3,MATCH($A27,Nafnalisti!$X$4:$X$430,0),2))</f>
        <v>477</v>
      </c>
      <c r="E27" s="17">
        <f ca="1">IF($A27="","",IF(OFFSET(Nafnalisti!$A$3,MATCH($A27,Nafnalisti!$X$4:$X$430,0),3)="","",OFFSET(Nafnalisti!$A$3,MATCH($A27,Nafnalisti!$X$4:$X$430,0),3)))</f>
        <v>114</v>
      </c>
      <c r="F27" s="17">
        <f ca="1">IF($A27="","",IF(OFFSET(Nafnalisti!$A$3,MATCH($A27,Nafnalisti!$X$4:$X$430,0),4)="","",OFFSET(Nafnalisti!$A$3,MATCH($A27,Nafnalisti!$X$4:$X$430,0),4)))</f>
        <v>121</v>
      </c>
      <c r="G27" s="17">
        <f ca="1">IF($A27="","",IF(OFFSET(Nafnalisti!$A$3,MATCH($A27,Nafnalisti!$X$4:$X$430,0),5)="","",OFFSET(Nafnalisti!$A$3,MATCH($A27,Nafnalisti!$X$4:$X$430,0),5)))</f>
        <v>125</v>
      </c>
      <c r="H27" s="17">
        <f ca="1">IF($A27="","",IF(OFFSET(Nafnalisti!$A$3,MATCH($A27,Nafnalisti!$X$4:$X$430,0),6)="","",OFFSET(Nafnalisti!$A$3,MATCH($A27,Nafnalisti!$X$4:$X$430,0),6)))</f>
        <v>117</v>
      </c>
      <c r="I27" s="17" t="str">
        <f ca="1">IF($A27="","",IF(OFFSET(Nafnalisti!$A$3,MATCH($A27,Nafnalisti!$X$4:$X$430,0),7)="","",OFFSET(Nafnalisti!$A$3,MATCH($A27,Nafnalisti!$X$4:$X$430,0),7)))</f>
        <v/>
      </c>
      <c r="J27" s="17" t="str">
        <f ca="1">IF($A27="","",IF(OFFSET(Nafnalisti!$A$3,MATCH($A27,Nafnalisti!$X$4:$X$430,0),8)="","",OFFSET(Nafnalisti!$A$3,MATCH($A27,Nafnalisti!$X$4:$X$430,0),8)))</f>
        <v/>
      </c>
      <c r="K27" s="17" t="str">
        <f ca="1">IF($A27="","",IF(OFFSET(Nafnalisti!$A$3,MATCH($A27,Nafnalisti!$X$4:$X$430,0),9)="","",OFFSET(Nafnalisti!$A$3,MATCH($A27,Nafnalisti!$X$4:$X$430,0),9)))</f>
        <v/>
      </c>
      <c r="L27" s="17" t="str">
        <f ca="1">IF($A27="","",IF(OFFSET(Nafnalisti!$A$3,MATCH($A27,Nafnalisti!$X$4:$X$430,0),10)="","",OFFSET(Nafnalisti!$A$3,MATCH($A27,Nafnalisti!$X$4:$X$430,0),10)))</f>
        <v/>
      </c>
      <c r="M27" s="17">
        <f ca="1">IF($A27="","",IF(OFFSET(Nafnalisti!$A$3,MATCH($A27,Nafnalisti!$X$4:$X$430,0),11)="","",OFFSET(Nafnalisti!$A$3,MATCH($A27,Nafnalisti!$X$4:$X$430,0),11)))</f>
        <v>4</v>
      </c>
      <c r="N27" s="17" t="str">
        <f ca="1">IF($A27="","",IF(OFFSET(Nafnalisti!$A$3,MATCH($A27,Nafnalisti!$X$4:$X$430,0),12)="","",OFFSET(Nafnalisti!$A$3,MATCH($A27,Nafnalisti!$X$4:$X$430,0),12)))</f>
        <v/>
      </c>
      <c r="Q27" s="60"/>
      <c r="T27" s="60"/>
    </row>
    <row r="28" spans="1:20" ht="17.25" customHeight="1" x14ac:dyDescent="0.3">
      <c r="A28" s="12">
        <f>IF(COUNT($A$4:A27)+1&gt;Nafnalisti!$AA$4,"",A27+1)</f>
        <v>25</v>
      </c>
      <c r="B28" s="12" t="str">
        <f ca="1">IF($A28="","",OFFSET(Nafnalisti!$A$3,MATCH($A28,Nafnalisti!$X$4:$X$430,0),0))</f>
        <v>Lið 33</v>
      </c>
      <c r="C28" s="13" t="str">
        <f ca="1">IF($A28="","",OFFSET(Nafnalisti!$A$3,MATCH($A28,Nafnalisti!$X$4:$X$430,0),1))</f>
        <v>HHSÞ</v>
      </c>
      <c r="D28" s="16">
        <f ca="1">IF($A28="","",OFFSET(Nafnalisti!$A$3,MATCH($A28,Nafnalisti!$X$4:$X$430,0),2))</f>
        <v>479</v>
      </c>
      <c r="E28" s="17">
        <f ca="1">IF($A28="","",IF(OFFSET(Nafnalisti!$A$3,MATCH($A28,Nafnalisti!$X$4:$X$430,0),3)="","",OFFSET(Nafnalisti!$A$3,MATCH($A28,Nafnalisti!$X$4:$X$430,0),3)))</f>
        <v>118</v>
      </c>
      <c r="F28" s="17">
        <f ca="1">IF($A28="","",IF(OFFSET(Nafnalisti!$A$3,MATCH($A28,Nafnalisti!$X$4:$X$430,0),4)="","",OFFSET(Nafnalisti!$A$3,MATCH($A28,Nafnalisti!$X$4:$X$430,0),4)))</f>
        <v>123</v>
      </c>
      <c r="G28" s="17">
        <f ca="1">IF($A28="","",IF(OFFSET(Nafnalisti!$A$3,MATCH($A28,Nafnalisti!$X$4:$X$430,0),5)="","",OFFSET(Nafnalisti!$A$3,MATCH($A28,Nafnalisti!$X$4:$X$430,0),5)))</f>
        <v>118</v>
      </c>
      <c r="H28" s="17">
        <f ca="1">IF($A28="","",IF(OFFSET(Nafnalisti!$A$3,MATCH($A28,Nafnalisti!$X$4:$X$430,0),6)="","",OFFSET(Nafnalisti!$A$3,MATCH($A28,Nafnalisti!$X$4:$X$430,0),6)))</f>
        <v>120</v>
      </c>
      <c r="I28" s="17" t="str">
        <f ca="1">IF($A28="","",IF(OFFSET(Nafnalisti!$A$3,MATCH($A28,Nafnalisti!$X$4:$X$430,0),7)="","",OFFSET(Nafnalisti!$A$3,MATCH($A28,Nafnalisti!$X$4:$X$430,0),7)))</f>
        <v/>
      </c>
      <c r="J28" s="17" t="str">
        <f ca="1">IF($A28="","",IF(OFFSET(Nafnalisti!$A$3,MATCH($A28,Nafnalisti!$X$4:$X$430,0),8)="","",OFFSET(Nafnalisti!$A$3,MATCH($A28,Nafnalisti!$X$4:$X$430,0),8)))</f>
        <v/>
      </c>
      <c r="K28" s="17" t="str">
        <f ca="1">IF($A28="","",IF(OFFSET(Nafnalisti!$A$3,MATCH($A28,Nafnalisti!$X$4:$X$430,0),9)="","",OFFSET(Nafnalisti!$A$3,MATCH($A28,Nafnalisti!$X$4:$X$430,0),9)))</f>
        <v/>
      </c>
      <c r="L28" s="17" t="str">
        <f ca="1">IF($A28="","",IF(OFFSET(Nafnalisti!$A$3,MATCH($A28,Nafnalisti!$X$4:$X$430,0),10)="","",OFFSET(Nafnalisti!$A$3,MATCH($A28,Nafnalisti!$X$4:$X$430,0),10)))</f>
        <v/>
      </c>
      <c r="M28" s="17">
        <f ca="1">IF($A28="","",IF(OFFSET(Nafnalisti!$A$3,MATCH($A28,Nafnalisti!$X$4:$X$430,0),11)="","",OFFSET(Nafnalisti!$A$3,MATCH($A28,Nafnalisti!$X$4:$X$430,0),11)))</f>
        <v>4</v>
      </c>
      <c r="N28" s="17" t="str">
        <f ca="1">IF($A28="","",IF(OFFSET(Nafnalisti!$A$3,MATCH($A28,Nafnalisti!$X$4:$X$430,0),12)="","",OFFSET(Nafnalisti!$A$3,MATCH($A28,Nafnalisti!$X$4:$X$430,0),12)))</f>
        <v/>
      </c>
      <c r="Q28" s="60"/>
      <c r="T28" s="60"/>
    </row>
    <row r="29" spans="1:20" ht="17.25" customHeight="1" x14ac:dyDescent="0.3">
      <c r="A29" s="12">
        <f>IF(COUNT($A$4:A28)+1&gt;Nafnalisti!$AA$4,"",A28+1)</f>
        <v>26</v>
      </c>
      <c r="B29" s="12" t="str">
        <f ca="1">IF($A29="","",OFFSET(Nafnalisti!$A$3,MATCH($A29,Nafnalisti!$X$4:$X$430,0),0))</f>
        <v>Lið 43</v>
      </c>
      <c r="C29" s="13" t="str">
        <f ca="1">IF($A29="","",OFFSET(Nafnalisti!$A$3,MATCH($A29,Nafnalisti!$X$4:$X$430,0),1))</f>
        <v>ÁBJW</v>
      </c>
      <c r="D29" s="16">
        <f ca="1">IF($A29="","",OFFSET(Nafnalisti!$A$3,MATCH($A29,Nafnalisti!$X$4:$X$430,0),2))</f>
        <v>479</v>
      </c>
      <c r="E29" s="17">
        <f ca="1">IF($A29="","",IF(OFFSET(Nafnalisti!$A$3,MATCH($A29,Nafnalisti!$X$4:$X$430,0),3)="","",OFFSET(Nafnalisti!$A$3,MATCH($A29,Nafnalisti!$X$4:$X$430,0),3)))</f>
        <v>118</v>
      </c>
      <c r="F29" s="17">
        <f ca="1">IF($A29="","",IF(OFFSET(Nafnalisti!$A$3,MATCH($A29,Nafnalisti!$X$4:$X$430,0),4)="","",OFFSET(Nafnalisti!$A$3,MATCH($A29,Nafnalisti!$X$4:$X$430,0),4)))</f>
        <v>124</v>
      </c>
      <c r="G29" s="17">
        <f ca="1">IF($A29="","",IF(OFFSET(Nafnalisti!$A$3,MATCH($A29,Nafnalisti!$X$4:$X$430,0),5)="","",OFFSET(Nafnalisti!$A$3,MATCH($A29,Nafnalisti!$X$4:$X$430,0),5)))</f>
        <v>118</v>
      </c>
      <c r="H29" s="17">
        <f ca="1">IF($A29="","",IF(OFFSET(Nafnalisti!$A$3,MATCH($A29,Nafnalisti!$X$4:$X$430,0),6)="","",OFFSET(Nafnalisti!$A$3,MATCH($A29,Nafnalisti!$X$4:$X$430,0),6)))</f>
        <v>119</v>
      </c>
      <c r="I29" s="17" t="str">
        <f ca="1">IF($A29="","",IF(OFFSET(Nafnalisti!$A$3,MATCH($A29,Nafnalisti!$X$4:$X$430,0),7)="","",OFFSET(Nafnalisti!$A$3,MATCH($A29,Nafnalisti!$X$4:$X$430,0),7)))</f>
        <v/>
      </c>
      <c r="J29" s="17" t="str">
        <f ca="1">IF($A29="","",IF(OFFSET(Nafnalisti!$A$3,MATCH($A29,Nafnalisti!$X$4:$X$430,0),8)="","",OFFSET(Nafnalisti!$A$3,MATCH($A29,Nafnalisti!$X$4:$X$430,0),8)))</f>
        <v/>
      </c>
      <c r="K29" s="17" t="str">
        <f ca="1">IF($A29="","",IF(OFFSET(Nafnalisti!$A$3,MATCH($A29,Nafnalisti!$X$4:$X$430,0),9)="","",OFFSET(Nafnalisti!$A$3,MATCH($A29,Nafnalisti!$X$4:$X$430,0),9)))</f>
        <v/>
      </c>
      <c r="L29" s="17" t="str">
        <f ca="1">IF($A29="","",IF(OFFSET(Nafnalisti!$A$3,MATCH($A29,Nafnalisti!$X$4:$X$430,0),10)="","",OFFSET(Nafnalisti!$A$3,MATCH($A29,Nafnalisti!$X$4:$X$430,0),10)))</f>
        <v/>
      </c>
      <c r="M29" s="17">
        <f ca="1">IF($A29="","",IF(OFFSET(Nafnalisti!$A$3,MATCH($A29,Nafnalisti!$X$4:$X$430,0),11)="","",OFFSET(Nafnalisti!$A$3,MATCH($A29,Nafnalisti!$X$4:$X$430,0),11)))</f>
        <v>4</v>
      </c>
      <c r="N29" s="17" t="str">
        <f ca="1">IF($A29="","",IF(OFFSET(Nafnalisti!$A$3,MATCH($A29,Nafnalisti!$X$4:$X$430,0),12)="","",OFFSET(Nafnalisti!$A$3,MATCH($A29,Nafnalisti!$X$4:$X$430,0),12)))</f>
        <v/>
      </c>
      <c r="Q29" s="60"/>
      <c r="T29" s="60"/>
    </row>
    <row r="30" spans="1:20" ht="17.25" customHeight="1" x14ac:dyDescent="0.3">
      <c r="A30" s="12">
        <f>IF(COUNT($A$4:A29)+1&gt;Nafnalisti!$AA$4,"",A29+1)</f>
        <v>27</v>
      </c>
      <c r="B30" s="12" t="str">
        <f ca="1">IF($A30="","",OFFSET(Nafnalisti!$A$3,MATCH($A30,Nafnalisti!$X$4:$X$430,0),0))</f>
        <v>Lið 8</v>
      </c>
      <c r="C30" s="13" t="str">
        <f ca="1">IF($A30="","",OFFSET(Nafnalisti!$A$3,MATCH($A30,Nafnalisti!$X$4:$X$430,0),1))</f>
        <v>ÁDEPS</v>
      </c>
      <c r="D30" s="16">
        <f ca="1">IF($A30="","",OFFSET(Nafnalisti!$A$3,MATCH($A30,Nafnalisti!$X$4:$X$430,0),2))</f>
        <v>480</v>
      </c>
      <c r="E30" s="17">
        <f ca="1">IF($A30="","",IF(OFFSET(Nafnalisti!$A$3,MATCH($A30,Nafnalisti!$X$4:$X$430,0),3)="","",OFFSET(Nafnalisti!$A$3,MATCH($A30,Nafnalisti!$X$4:$X$430,0),3)))</f>
        <v>125</v>
      </c>
      <c r="F30" s="17">
        <f ca="1">IF($A30="","",IF(OFFSET(Nafnalisti!$A$3,MATCH($A30,Nafnalisti!$X$4:$X$430,0),4)="","",OFFSET(Nafnalisti!$A$3,MATCH($A30,Nafnalisti!$X$4:$X$430,0),4)))</f>
        <v>120</v>
      </c>
      <c r="G30" s="17">
        <f ca="1">IF($A30="","",IF(OFFSET(Nafnalisti!$A$3,MATCH($A30,Nafnalisti!$X$4:$X$430,0),5)="","",OFFSET(Nafnalisti!$A$3,MATCH($A30,Nafnalisti!$X$4:$X$430,0),5)))</f>
        <v>117</v>
      </c>
      <c r="H30" s="17">
        <f ca="1">IF($A30="","",IF(OFFSET(Nafnalisti!$A$3,MATCH($A30,Nafnalisti!$X$4:$X$430,0),6)="","",OFFSET(Nafnalisti!$A$3,MATCH($A30,Nafnalisti!$X$4:$X$430,0),6)))</f>
        <v>118</v>
      </c>
      <c r="I30" s="17" t="str">
        <f ca="1">IF($A30="","",IF(OFFSET(Nafnalisti!$A$3,MATCH($A30,Nafnalisti!$X$4:$X$430,0),7)="","",OFFSET(Nafnalisti!$A$3,MATCH($A30,Nafnalisti!$X$4:$X$430,0),7)))</f>
        <v/>
      </c>
      <c r="J30" s="17" t="str">
        <f ca="1">IF($A30="","",IF(OFFSET(Nafnalisti!$A$3,MATCH($A30,Nafnalisti!$X$4:$X$430,0),8)="","",OFFSET(Nafnalisti!$A$3,MATCH($A30,Nafnalisti!$X$4:$X$430,0),8)))</f>
        <v/>
      </c>
      <c r="K30" s="17" t="str">
        <f ca="1">IF($A30="","",IF(OFFSET(Nafnalisti!$A$3,MATCH($A30,Nafnalisti!$X$4:$X$430,0),9)="","",OFFSET(Nafnalisti!$A$3,MATCH($A30,Nafnalisti!$X$4:$X$430,0),9)))</f>
        <v/>
      </c>
      <c r="L30" s="17" t="str">
        <f ca="1">IF($A30="","",IF(OFFSET(Nafnalisti!$A$3,MATCH($A30,Nafnalisti!$X$4:$X$430,0),10)="","",OFFSET(Nafnalisti!$A$3,MATCH($A30,Nafnalisti!$X$4:$X$430,0),10)))</f>
        <v/>
      </c>
      <c r="M30" s="17">
        <f ca="1">IF($A30="","",IF(OFFSET(Nafnalisti!$A$3,MATCH($A30,Nafnalisti!$X$4:$X$430,0),11)="","",OFFSET(Nafnalisti!$A$3,MATCH($A30,Nafnalisti!$X$4:$X$430,0),11)))</f>
        <v>4</v>
      </c>
      <c r="N30" s="17" t="str">
        <f ca="1">IF($A30="","",IF(OFFSET(Nafnalisti!$A$3,MATCH($A30,Nafnalisti!$X$4:$X$430,0),12)="","",OFFSET(Nafnalisti!$A$3,MATCH($A30,Nafnalisti!$X$4:$X$430,0),12)))</f>
        <v/>
      </c>
      <c r="Q30" s="60"/>
      <c r="T30" s="60"/>
    </row>
    <row r="31" spans="1:20" ht="17.25" customHeight="1" x14ac:dyDescent="0.3">
      <c r="A31" s="12">
        <f>IF(COUNT($A$4:A30)+1&gt;Nafnalisti!$AA$4,"",A30+1)</f>
        <v>28</v>
      </c>
      <c r="B31" s="12" t="str">
        <f ca="1">IF($A31="","",OFFSET(Nafnalisti!$A$3,MATCH($A31,Nafnalisti!$X$4:$X$430,0),0))</f>
        <v>Lið 29</v>
      </c>
      <c r="C31" s="13" t="str">
        <f ca="1">IF($A31="","",OFFSET(Nafnalisti!$A$3,MATCH($A31,Nafnalisti!$X$4:$X$430,0),1))</f>
        <v>GHHÓ</v>
      </c>
      <c r="D31" s="16">
        <f ca="1">IF($A31="","",OFFSET(Nafnalisti!$A$3,MATCH($A31,Nafnalisti!$X$4:$X$430,0),2))</f>
        <v>481</v>
      </c>
      <c r="E31" s="17">
        <f ca="1">IF($A31="","",IF(OFFSET(Nafnalisti!$A$3,MATCH($A31,Nafnalisti!$X$4:$X$430,0),3)="","",OFFSET(Nafnalisti!$A$3,MATCH($A31,Nafnalisti!$X$4:$X$430,0),3)))</f>
        <v>124</v>
      </c>
      <c r="F31" s="17">
        <f ca="1">IF($A31="","",IF(OFFSET(Nafnalisti!$A$3,MATCH($A31,Nafnalisti!$X$4:$X$430,0),4)="","",OFFSET(Nafnalisti!$A$3,MATCH($A31,Nafnalisti!$X$4:$X$430,0),4)))</f>
        <v>122</v>
      </c>
      <c r="G31" s="17">
        <f ca="1">IF($A31="","",IF(OFFSET(Nafnalisti!$A$3,MATCH($A31,Nafnalisti!$X$4:$X$430,0),5)="","",OFFSET(Nafnalisti!$A$3,MATCH($A31,Nafnalisti!$X$4:$X$430,0),5)))</f>
        <v>121</v>
      </c>
      <c r="H31" s="17">
        <f ca="1">IF($A31="","",IF(OFFSET(Nafnalisti!$A$3,MATCH($A31,Nafnalisti!$X$4:$X$430,0),6)="","",OFFSET(Nafnalisti!$A$3,MATCH($A31,Nafnalisti!$X$4:$X$430,0),6)))</f>
        <v>114</v>
      </c>
      <c r="I31" s="17" t="str">
        <f ca="1">IF($A31="","",IF(OFFSET(Nafnalisti!$A$3,MATCH($A31,Nafnalisti!$X$4:$X$430,0),7)="","",OFFSET(Nafnalisti!$A$3,MATCH($A31,Nafnalisti!$X$4:$X$430,0),7)))</f>
        <v/>
      </c>
      <c r="J31" s="17" t="str">
        <f ca="1">IF($A31="","",IF(OFFSET(Nafnalisti!$A$3,MATCH($A31,Nafnalisti!$X$4:$X$430,0),8)="","",OFFSET(Nafnalisti!$A$3,MATCH($A31,Nafnalisti!$X$4:$X$430,0),8)))</f>
        <v/>
      </c>
      <c r="K31" s="17" t="str">
        <f ca="1">IF($A31="","",IF(OFFSET(Nafnalisti!$A$3,MATCH($A31,Nafnalisti!$X$4:$X$430,0),9)="","",OFFSET(Nafnalisti!$A$3,MATCH($A31,Nafnalisti!$X$4:$X$430,0),9)))</f>
        <v/>
      </c>
      <c r="L31" s="17" t="str">
        <f ca="1">IF($A31="","",IF(OFFSET(Nafnalisti!$A$3,MATCH($A31,Nafnalisti!$X$4:$X$430,0),10)="","",OFFSET(Nafnalisti!$A$3,MATCH($A31,Nafnalisti!$X$4:$X$430,0),10)))</f>
        <v/>
      </c>
      <c r="M31" s="17">
        <f ca="1">IF($A31="","",IF(OFFSET(Nafnalisti!$A$3,MATCH($A31,Nafnalisti!$X$4:$X$430,0),11)="","",OFFSET(Nafnalisti!$A$3,MATCH($A31,Nafnalisti!$X$4:$X$430,0),11)))</f>
        <v>4</v>
      </c>
      <c r="N31" s="17" t="str">
        <f ca="1">IF($A31="","",IF(OFFSET(Nafnalisti!$A$3,MATCH($A31,Nafnalisti!$X$4:$X$430,0),12)="","",OFFSET(Nafnalisti!$A$3,MATCH($A31,Nafnalisti!$X$4:$X$430,0),12)))</f>
        <v/>
      </c>
      <c r="Q31" s="60"/>
      <c r="T31" s="60"/>
    </row>
    <row r="32" spans="1:20" ht="17.25" customHeight="1" x14ac:dyDescent="0.3">
      <c r="A32" s="12">
        <f>IF(COUNT($A$4:A31)+1&gt;Nafnalisti!$AA$4,"",A31+1)</f>
        <v>29</v>
      </c>
      <c r="B32" s="12" t="str">
        <f ca="1">IF($A32="","",OFFSET(Nafnalisti!$A$3,MATCH($A32,Nafnalisti!$X$4:$X$430,0),0))</f>
        <v>Lið 19</v>
      </c>
      <c r="C32" s="13" t="str">
        <f ca="1">IF($A32="","",OFFSET(Nafnalisti!$A$3,MATCH($A32,Nafnalisti!$X$4:$X$430,0),1))</f>
        <v>HJSÞS</v>
      </c>
      <c r="D32" s="16">
        <f ca="1">IF($A32="","",OFFSET(Nafnalisti!$A$3,MATCH($A32,Nafnalisti!$X$4:$X$430,0),2))</f>
        <v>482</v>
      </c>
      <c r="E32" s="17">
        <f ca="1">IF($A32="","",IF(OFFSET(Nafnalisti!$A$3,MATCH($A32,Nafnalisti!$X$4:$X$430,0),3)="","",OFFSET(Nafnalisti!$A$3,MATCH($A32,Nafnalisti!$X$4:$X$430,0),3)))</f>
        <v>125</v>
      </c>
      <c r="F32" s="17">
        <f ca="1">IF($A32="","",IF(OFFSET(Nafnalisti!$A$3,MATCH($A32,Nafnalisti!$X$4:$X$430,0),4)="","",OFFSET(Nafnalisti!$A$3,MATCH($A32,Nafnalisti!$X$4:$X$430,0),4)))</f>
        <v>117</v>
      </c>
      <c r="G32" s="17">
        <f ca="1">IF($A32="","",IF(OFFSET(Nafnalisti!$A$3,MATCH($A32,Nafnalisti!$X$4:$X$430,0),5)="","",OFFSET(Nafnalisti!$A$3,MATCH($A32,Nafnalisti!$X$4:$X$430,0),5)))</f>
        <v>123</v>
      </c>
      <c r="H32" s="17">
        <f ca="1">IF($A32="","",IF(OFFSET(Nafnalisti!$A$3,MATCH($A32,Nafnalisti!$X$4:$X$430,0),6)="","",OFFSET(Nafnalisti!$A$3,MATCH($A32,Nafnalisti!$X$4:$X$430,0),6)))</f>
        <v>117</v>
      </c>
      <c r="I32" s="17" t="str">
        <f ca="1">IF($A32="","",IF(OFFSET(Nafnalisti!$A$3,MATCH($A32,Nafnalisti!$X$4:$X$430,0),7)="","",OFFSET(Nafnalisti!$A$3,MATCH($A32,Nafnalisti!$X$4:$X$430,0),7)))</f>
        <v/>
      </c>
      <c r="J32" s="17" t="str">
        <f ca="1">IF($A32="","",IF(OFFSET(Nafnalisti!$A$3,MATCH($A32,Nafnalisti!$X$4:$X$430,0),8)="","",OFFSET(Nafnalisti!$A$3,MATCH($A32,Nafnalisti!$X$4:$X$430,0),8)))</f>
        <v/>
      </c>
      <c r="K32" s="17" t="str">
        <f ca="1">IF($A32="","",IF(OFFSET(Nafnalisti!$A$3,MATCH($A32,Nafnalisti!$X$4:$X$430,0),9)="","",OFFSET(Nafnalisti!$A$3,MATCH($A32,Nafnalisti!$X$4:$X$430,0),9)))</f>
        <v/>
      </c>
      <c r="L32" s="17" t="str">
        <f ca="1">IF($A32="","",IF(OFFSET(Nafnalisti!$A$3,MATCH($A32,Nafnalisti!$X$4:$X$430,0),10)="","",OFFSET(Nafnalisti!$A$3,MATCH($A32,Nafnalisti!$X$4:$X$430,0),10)))</f>
        <v/>
      </c>
      <c r="M32" s="17">
        <f ca="1">IF($A32="","",IF(OFFSET(Nafnalisti!$A$3,MATCH($A32,Nafnalisti!$X$4:$X$430,0),11)="","",OFFSET(Nafnalisti!$A$3,MATCH($A32,Nafnalisti!$X$4:$X$430,0),11)))</f>
        <v>4</v>
      </c>
      <c r="N32" s="17" t="str">
        <f ca="1">IF($A32="","",IF(OFFSET(Nafnalisti!$A$3,MATCH($A32,Nafnalisti!$X$4:$X$430,0),12)="","",OFFSET(Nafnalisti!$A$3,MATCH($A32,Nafnalisti!$X$4:$X$430,0),12)))</f>
        <v/>
      </c>
      <c r="Q32" s="60"/>
      <c r="T32" s="60"/>
    </row>
    <row r="33" spans="1:20" ht="17.25" customHeight="1" x14ac:dyDescent="0.3">
      <c r="A33" s="12">
        <f>IF(COUNT($A$4:A32)+1&gt;Nafnalisti!$AA$4,"",A32+1)</f>
        <v>30</v>
      </c>
      <c r="B33" s="12" t="str">
        <f ca="1">IF($A33="","",OFFSET(Nafnalisti!$A$3,MATCH($A33,Nafnalisti!$X$4:$X$430,0),0))</f>
        <v>Lið 42</v>
      </c>
      <c r="C33" s="13" t="str">
        <f ca="1">IF($A33="","",OFFSET(Nafnalisti!$A$3,MATCH($A33,Nafnalisti!$X$4:$X$430,0),1))</f>
        <v>BHKS</v>
      </c>
      <c r="D33" s="16">
        <f ca="1">IF($A33="","",OFFSET(Nafnalisti!$A$3,MATCH($A33,Nafnalisti!$X$4:$X$430,0),2))</f>
        <v>485</v>
      </c>
      <c r="E33" s="17">
        <f ca="1">IF($A33="","",IF(OFFSET(Nafnalisti!$A$3,MATCH($A33,Nafnalisti!$X$4:$X$430,0),3)="","",OFFSET(Nafnalisti!$A$3,MATCH($A33,Nafnalisti!$X$4:$X$430,0),3)))</f>
        <v>118</v>
      </c>
      <c r="F33" s="17">
        <f ca="1">IF($A33="","",IF(OFFSET(Nafnalisti!$A$3,MATCH($A33,Nafnalisti!$X$4:$X$430,0),4)="","",OFFSET(Nafnalisti!$A$3,MATCH($A33,Nafnalisti!$X$4:$X$430,0),4)))</f>
        <v>124</v>
      </c>
      <c r="G33" s="17">
        <f ca="1">IF($A33="","",IF(OFFSET(Nafnalisti!$A$3,MATCH($A33,Nafnalisti!$X$4:$X$430,0),5)="","",OFFSET(Nafnalisti!$A$3,MATCH($A33,Nafnalisti!$X$4:$X$430,0),5)))</f>
        <v>124</v>
      </c>
      <c r="H33" s="17">
        <f ca="1">IF($A33="","",IF(OFFSET(Nafnalisti!$A$3,MATCH($A33,Nafnalisti!$X$4:$X$430,0),6)="","",OFFSET(Nafnalisti!$A$3,MATCH($A33,Nafnalisti!$X$4:$X$430,0),6)))</f>
        <v>119</v>
      </c>
      <c r="I33" s="17" t="str">
        <f ca="1">IF($A33="","",IF(OFFSET(Nafnalisti!$A$3,MATCH($A33,Nafnalisti!$X$4:$X$430,0),7)="","",OFFSET(Nafnalisti!$A$3,MATCH($A33,Nafnalisti!$X$4:$X$430,0),7)))</f>
        <v/>
      </c>
      <c r="J33" s="17" t="str">
        <f ca="1">IF($A33="","",IF(OFFSET(Nafnalisti!$A$3,MATCH($A33,Nafnalisti!$X$4:$X$430,0),8)="","",OFFSET(Nafnalisti!$A$3,MATCH($A33,Nafnalisti!$X$4:$X$430,0),8)))</f>
        <v/>
      </c>
      <c r="K33" s="17" t="str">
        <f ca="1">IF($A33="","",IF(OFFSET(Nafnalisti!$A$3,MATCH($A33,Nafnalisti!$X$4:$X$430,0),9)="","",OFFSET(Nafnalisti!$A$3,MATCH($A33,Nafnalisti!$X$4:$X$430,0),9)))</f>
        <v/>
      </c>
      <c r="L33" s="17" t="str">
        <f ca="1">IF($A33="","",IF(OFFSET(Nafnalisti!$A$3,MATCH($A33,Nafnalisti!$X$4:$X$430,0),10)="","",OFFSET(Nafnalisti!$A$3,MATCH($A33,Nafnalisti!$X$4:$X$430,0),10)))</f>
        <v/>
      </c>
      <c r="M33" s="17">
        <f ca="1">IF($A33="","",IF(OFFSET(Nafnalisti!$A$3,MATCH($A33,Nafnalisti!$X$4:$X$430,0),11)="","",OFFSET(Nafnalisti!$A$3,MATCH($A33,Nafnalisti!$X$4:$X$430,0),11)))</f>
        <v>4</v>
      </c>
      <c r="N33" s="17" t="str">
        <f ca="1">IF($A33="","",IF(OFFSET(Nafnalisti!$A$3,MATCH($A33,Nafnalisti!$X$4:$X$430,0),12)="","",OFFSET(Nafnalisti!$A$3,MATCH($A33,Nafnalisti!$X$4:$X$430,0),12)))</f>
        <v/>
      </c>
      <c r="Q33" s="60"/>
      <c r="T33" s="60"/>
    </row>
    <row r="34" spans="1:20" ht="17.25" customHeight="1" x14ac:dyDescent="0.3">
      <c r="A34" s="12">
        <f>IF(COUNT($A$4:A33)+1&gt;Nafnalisti!$AA$4,"",A33+1)</f>
        <v>31</v>
      </c>
      <c r="B34" s="12" t="str">
        <f ca="1">IF($A34="","",OFFSET(Nafnalisti!$A$3,MATCH($A34,Nafnalisti!$X$4:$X$430,0),0))</f>
        <v>Lið 46</v>
      </c>
      <c r="C34" s="13" t="str">
        <f ca="1">IF($A34="","",OFFSET(Nafnalisti!$A$3,MATCH($A34,Nafnalisti!$X$4:$X$430,0),1))</f>
        <v>AGKU</v>
      </c>
      <c r="D34" s="16">
        <f ca="1">IF($A34="","",OFFSET(Nafnalisti!$A$3,MATCH($A34,Nafnalisti!$X$4:$X$430,0),2))</f>
        <v>486</v>
      </c>
      <c r="E34" s="17">
        <f ca="1">IF($A34="","",IF(OFFSET(Nafnalisti!$A$3,MATCH($A34,Nafnalisti!$X$4:$X$430,0),3)="","",OFFSET(Nafnalisti!$A$3,MATCH($A34,Nafnalisti!$X$4:$X$430,0),3)))</f>
        <v>116</v>
      </c>
      <c r="F34" s="17">
        <f ca="1">IF($A34="","",IF(OFFSET(Nafnalisti!$A$3,MATCH($A34,Nafnalisti!$X$4:$X$430,0),4)="","",OFFSET(Nafnalisti!$A$3,MATCH($A34,Nafnalisti!$X$4:$X$430,0),4)))</f>
        <v>122</v>
      </c>
      <c r="G34" s="17">
        <f ca="1">IF($A34="","",IF(OFFSET(Nafnalisti!$A$3,MATCH($A34,Nafnalisti!$X$4:$X$430,0),5)="","",OFFSET(Nafnalisti!$A$3,MATCH($A34,Nafnalisti!$X$4:$X$430,0),5)))</f>
        <v>121</v>
      </c>
      <c r="H34" s="17">
        <f ca="1">IF($A34="","",IF(OFFSET(Nafnalisti!$A$3,MATCH($A34,Nafnalisti!$X$4:$X$430,0),6)="","",OFFSET(Nafnalisti!$A$3,MATCH($A34,Nafnalisti!$X$4:$X$430,0),6)))</f>
        <v>127</v>
      </c>
      <c r="I34" s="17" t="str">
        <f ca="1">IF($A34="","",IF(OFFSET(Nafnalisti!$A$3,MATCH($A34,Nafnalisti!$X$4:$X$430,0),7)="","",OFFSET(Nafnalisti!$A$3,MATCH($A34,Nafnalisti!$X$4:$X$430,0),7)))</f>
        <v/>
      </c>
      <c r="J34" s="17" t="str">
        <f ca="1">IF($A34="","",IF(OFFSET(Nafnalisti!$A$3,MATCH($A34,Nafnalisti!$X$4:$X$430,0),8)="","",OFFSET(Nafnalisti!$A$3,MATCH($A34,Nafnalisti!$X$4:$X$430,0),8)))</f>
        <v/>
      </c>
      <c r="K34" s="17" t="str">
        <f ca="1">IF($A34="","",IF(OFFSET(Nafnalisti!$A$3,MATCH($A34,Nafnalisti!$X$4:$X$430,0),9)="","",OFFSET(Nafnalisti!$A$3,MATCH($A34,Nafnalisti!$X$4:$X$430,0),9)))</f>
        <v/>
      </c>
      <c r="L34" s="17" t="str">
        <f ca="1">IF($A34="","",IF(OFFSET(Nafnalisti!$A$3,MATCH($A34,Nafnalisti!$X$4:$X$430,0),10)="","",OFFSET(Nafnalisti!$A$3,MATCH($A34,Nafnalisti!$X$4:$X$430,0),10)))</f>
        <v/>
      </c>
      <c r="M34" s="17">
        <f ca="1">IF($A34="","",IF(OFFSET(Nafnalisti!$A$3,MATCH($A34,Nafnalisti!$X$4:$X$430,0),11)="","",OFFSET(Nafnalisti!$A$3,MATCH($A34,Nafnalisti!$X$4:$X$430,0),11)))</f>
        <v>4</v>
      </c>
      <c r="N34" s="17" t="str">
        <f ca="1">IF($A34="","",IF(OFFSET(Nafnalisti!$A$3,MATCH($A34,Nafnalisti!$X$4:$X$430,0),12)="","",OFFSET(Nafnalisti!$A$3,MATCH($A34,Nafnalisti!$X$4:$X$430,0),12)))</f>
        <v/>
      </c>
      <c r="Q34" s="60"/>
      <c r="T34" s="60"/>
    </row>
    <row r="35" spans="1:20" ht="17.25" customHeight="1" x14ac:dyDescent="0.3">
      <c r="A35" s="12">
        <f>IF(COUNT($A$4:A34)+1&gt;Nafnalisti!$AA$4,"",A34+1)</f>
        <v>32</v>
      </c>
      <c r="B35" s="12" t="str">
        <f ca="1">IF($A35="","",OFFSET(Nafnalisti!$A$3,MATCH($A35,Nafnalisti!$X$4:$X$430,0),0))</f>
        <v>Lið 50</v>
      </c>
      <c r="C35" s="13" t="str">
        <f ca="1">IF($A35="","",OFFSET(Nafnalisti!$A$3,MATCH($A35,Nafnalisti!$X$4:$X$430,0),1))</f>
        <v>GIJKS</v>
      </c>
      <c r="D35" s="16">
        <f ca="1">IF($A35="","",OFFSET(Nafnalisti!$A$3,MATCH($A35,Nafnalisti!$X$4:$X$430,0),2))</f>
        <v>486</v>
      </c>
      <c r="E35" s="17">
        <f ca="1">IF($A35="","",IF(OFFSET(Nafnalisti!$A$3,MATCH($A35,Nafnalisti!$X$4:$X$430,0),3)="","",OFFSET(Nafnalisti!$A$3,MATCH($A35,Nafnalisti!$X$4:$X$430,0),3)))</f>
        <v>120</v>
      </c>
      <c r="F35" s="17">
        <f ca="1">IF($A35="","",IF(OFFSET(Nafnalisti!$A$3,MATCH($A35,Nafnalisti!$X$4:$X$430,0),4)="","",OFFSET(Nafnalisti!$A$3,MATCH($A35,Nafnalisti!$X$4:$X$430,0),4)))</f>
        <v>118</v>
      </c>
      <c r="G35" s="17">
        <f ca="1">IF($A35="","",IF(OFFSET(Nafnalisti!$A$3,MATCH($A35,Nafnalisti!$X$4:$X$430,0),5)="","",OFFSET(Nafnalisti!$A$3,MATCH($A35,Nafnalisti!$X$4:$X$430,0),5)))</f>
        <v>125</v>
      </c>
      <c r="H35" s="17">
        <f ca="1">IF($A35="","",IF(OFFSET(Nafnalisti!$A$3,MATCH($A35,Nafnalisti!$X$4:$X$430,0),6)="","",OFFSET(Nafnalisti!$A$3,MATCH($A35,Nafnalisti!$X$4:$X$430,0),6)))</f>
        <v>123</v>
      </c>
      <c r="I35" s="17" t="str">
        <f ca="1">IF($A35="","",IF(OFFSET(Nafnalisti!$A$3,MATCH($A35,Nafnalisti!$X$4:$X$430,0),7)="","",OFFSET(Nafnalisti!$A$3,MATCH($A35,Nafnalisti!$X$4:$X$430,0),7)))</f>
        <v/>
      </c>
      <c r="J35" s="17" t="str">
        <f ca="1">IF($A35="","",IF(OFFSET(Nafnalisti!$A$3,MATCH($A35,Nafnalisti!$X$4:$X$430,0),8)="","",OFFSET(Nafnalisti!$A$3,MATCH($A35,Nafnalisti!$X$4:$X$430,0),8)))</f>
        <v/>
      </c>
      <c r="K35" s="17" t="str">
        <f ca="1">IF($A35="","",IF(OFFSET(Nafnalisti!$A$3,MATCH($A35,Nafnalisti!$X$4:$X$430,0),9)="","",OFFSET(Nafnalisti!$A$3,MATCH($A35,Nafnalisti!$X$4:$X$430,0),9)))</f>
        <v/>
      </c>
      <c r="L35" s="17" t="str">
        <f ca="1">IF($A35="","",IF(OFFSET(Nafnalisti!$A$3,MATCH($A35,Nafnalisti!$X$4:$X$430,0),10)="","",OFFSET(Nafnalisti!$A$3,MATCH($A35,Nafnalisti!$X$4:$X$430,0),10)))</f>
        <v/>
      </c>
      <c r="M35" s="17">
        <f ca="1">IF($A35="","",IF(OFFSET(Nafnalisti!$A$3,MATCH($A35,Nafnalisti!$X$4:$X$430,0),11)="","",OFFSET(Nafnalisti!$A$3,MATCH($A35,Nafnalisti!$X$4:$X$430,0),11)))</f>
        <v>4</v>
      </c>
      <c r="N35" s="17" t="str">
        <f ca="1">IF($A35="","",IF(OFFSET(Nafnalisti!$A$3,MATCH($A35,Nafnalisti!$X$4:$X$430,0),12)="","",OFFSET(Nafnalisti!$A$3,MATCH($A35,Nafnalisti!$X$4:$X$430,0),12)))</f>
        <v/>
      </c>
      <c r="Q35" s="60"/>
      <c r="T35" s="60"/>
    </row>
    <row r="36" spans="1:20" ht="17.25" customHeight="1" x14ac:dyDescent="0.3">
      <c r="A36" s="12">
        <f>IF(COUNT($A$4:A35)+1&gt;Nafnalisti!$AA$4,"",A35+1)</f>
        <v>33</v>
      </c>
      <c r="B36" s="12" t="str">
        <f ca="1">IF($A36="","",OFFSET(Nafnalisti!$A$3,MATCH($A36,Nafnalisti!$X$4:$X$430,0),0))</f>
        <v>Lið 21</v>
      </c>
      <c r="C36" s="13" t="str">
        <f ca="1">IF($A36="","",OFFSET(Nafnalisti!$A$3,MATCH($A36,Nafnalisti!$X$4:$X$430,0),1))</f>
        <v>AGGS</v>
      </c>
      <c r="D36" s="16">
        <f ca="1">IF($A36="","",OFFSET(Nafnalisti!$A$3,MATCH($A36,Nafnalisti!$X$4:$X$430,0),2))</f>
        <v>487</v>
      </c>
      <c r="E36" s="17">
        <f ca="1">IF($A36="","",IF(OFFSET(Nafnalisti!$A$3,MATCH($A36,Nafnalisti!$X$4:$X$430,0),3)="","",OFFSET(Nafnalisti!$A$3,MATCH($A36,Nafnalisti!$X$4:$X$430,0),3)))</f>
        <v>123</v>
      </c>
      <c r="F36" s="17">
        <f ca="1">IF($A36="","",IF(OFFSET(Nafnalisti!$A$3,MATCH($A36,Nafnalisti!$X$4:$X$430,0),4)="","",OFFSET(Nafnalisti!$A$3,MATCH($A36,Nafnalisti!$X$4:$X$430,0),4)))</f>
        <v>114</v>
      </c>
      <c r="G36" s="17">
        <f ca="1">IF($A36="","",IF(OFFSET(Nafnalisti!$A$3,MATCH($A36,Nafnalisti!$X$4:$X$430,0),5)="","",OFFSET(Nafnalisti!$A$3,MATCH($A36,Nafnalisti!$X$4:$X$430,0),5)))</f>
        <v>131</v>
      </c>
      <c r="H36" s="17">
        <f ca="1">IF($A36="","",IF(OFFSET(Nafnalisti!$A$3,MATCH($A36,Nafnalisti!$X$4:$X$430,0),6)="","",OFFSET(Nafnalisti!$A$3,MATCH($A36,Nafnalisti!$X$4:$X$430,0),6)))</f>
        <v>119</v>
      </c>
      <c r="I36" s="17" t="str">
        <f ca="1">IF($A36="","",IF(OFFSET(Nafnalisti!$A$3,MATCH($A36,Nafnalisti!$X$4:$X$430,0),7)="","",OFFSET(Nafnalisti!$A$3,MATCH($A36,Nafnalisti!$X$4:$X$430,0),7)))</f>
        <v/>
      </c>
      <c r="J36" s="17" t="str">
        <f ca="1">IF($A36="","",IF(OFFSET(Nafnalisti!$A$3,MATCH($A36,Nafnalisti!$X$4:$X$430,0),8)="","",OFFSET(Nafnalisti!$A$3,MATCH($A36,Nafnalisti!$X$4:$X$430,0),8)))</f>
        <v/>
      </c>
      <c r="K36" s="17" t="str">
        <f ca="1">IF($A36="","",IF(OFFSET(Nafnalisti!$A$3,MATCH($A36,Nafnalisti!$X$4:$X$430,0),9)="","",OFFSET(Nafnalisti!$A$3,MATCH($A36,Nafnalisti!$X$4:$X$430,0),9)))</f>
        <v/>
      </c>
      <c r="L36" s="17" t="str">
        <f ca="1">IF($A36="","",IF(OFFSET(Nafnalisti!$A$3,MATCH($A36,Nafnalisti!$X$4:$X$430,0),10)="","",OFFSET(Nafnalisti!$A$3,MATCH($A36,Nafnalisti!$X$4:$X$430,0),10)))</f>
        <v/>
      </c>
      <c r="M36" s="17">
        <f ca="1">IF($A36="","",IF(OFFSET(Nafnalisti!$A$3,MATCH($A36,Nafnalisti!$X$4:$X$430,0),11)="","",OFFSET(Nafnalisti!$A$3,MATCH($A36,Nafnalisti!$X$4:$X$430,0),11)))</f>
        <v>4</v>
      </c>
      <c r="N36" s="17" t="str">
        <f ca="1">IF($A36="","",IF(OFFSET(Nafnalisti!$A$3,MATCH($A36,Nafnalisti!$X$4:$X$430,0),12)="","",OFFSET(Nafnalisti!$A$3,MATCH($A36,Nafnalisti!$X$4:$X$430,0),12)))</f>
        <v/>
      </c>
      <c r="Q36" s="60"/>
      <c r="T36" s="60"/>
    </row>
    <row r="37" spans="1:20" ht="17.25" customHeight="1" x14ac:dyDescent="0.3">
      <c r="A37" s="12">
        <f>IF(COUNT($A$4:A36)+1&gt;Nafnalisti!$AA$4,"",A36+1)</f>
        <v>34</v>
      </c>
      <c r="B37" s="12" t="str">
        <f ca="1">IF($A37="","",OFFSET(Nafnalisti!$A$3,MATCH($A37,Nafnalisti!$X$4:$X$430,0),0))</f>
        <v>Lið 16</v>
      </c>
      <c r="C37" s="13" t="str">
        <f ca="1">IF($A37="","",OFFSET(Nafnalisti!$A$3,MATCH($A37,Nafnalisti!$X$4:$X$430,0),1))</f>
        <v>BJÞÞ</v>
      </c>
      <c r="D37" s="16">
        <f ca="1">IF($A37="","",OFFSET(Nafnalisti!$A$3,MATCH($A37,Nafnalisti!$X$4:$X$430,0),2))</f>
        <v>488</v>
      </c>
      <c r="E37" s="17">
        <f ca="1">IF($A37="","",IF(OFFSET(Nafnalisti!$A$3,MATCH($A37,Nafnalisti!$X$4:$X$430,0),3)="","",OFFSET(Nafnalisti!$A$3,MATCH($A37,Nafnalisti!$X$4:$X$430,0),3)))</f>
        <v>128</v>
      </c>
      <c r="F37" s="17">
        <f ca="1">IF($A37="","",IF(OFFSET(Nafnalisti!$A$3,MATCH($A37,Nafnalisti!$X$4:$X$430,0),4)="","",OFFSET(Nafnalisti!$A$3,MATCH($A37,Nafnalisti!$X$4:$X$430,0),4)))</f>
        <v>123</v>
      </c>
      <c r="G37" s="17">
        <f ca="1">IF($A37="","",IF(OFFSET(Nafnalisti!$A$3,MATCH($A37,Nafnalisti!$X$4:$X$430,0),5)="","",OFFSET(Nafnalisti!$A$3,MATCH($A37,Nafnalisti!$X$4:$X$430,0),5)))</f>
        <v>120</v>
      </c>
      <c r="H37" s="17">
        <f ca="1">IF($A37="","",IF(OFFSET(Nafnalisti!$A$3,MATCH($A37,Nafnalisti!$X$4:$X$430,0),6)="","",OFFSET(Nafnalisti!$A$3,MATCH($A37,Nafnalisti!$X$4:$X$430,0),6)))</f>
        <v>117</v>
      </c>
      <c r="I37" s="17" t="str">
        <f ca="1">IF($A37="","",IF(OFFSET(Nafnalisti!$A$3,MATCH($A37,Nafnalisti!$X$4:$X$430,0),7)="","",OFFSET(Nafnalisti!$A$3,MATCH($A37,Nafnalisti!$X$4:$X$430,0),7)))</f>
        <v/>
      </c>
      <c r="J37" s="17" t="str">
        <f ca="1">IF($A37="","",IF(OFFSET(Nafnalisti!$A$3,MATCH($A37,Nafnalisti!$X$4:$X$430,0),8)="","",OFFSET(Nafnalisti!$A$3,MATCH($A37,Nafnalisti!$X$4:$X$430,0),8)))</f>
        <v/>
      </c>
      <c r="K37" s="17" t="str">
        <f ca="1">IF($A37="","",IF(OFFSET(Nafnalisti!$A$3,MATCH($A37,Nafnalisti!$X$4:$X$430,0),9)="","",OFFSET(Nafnalisti!$A$3,MATCH($A37,Nafnalisti!$X$4:$X$430,0),9)))</f>
        <v/>
      </c>
      <c r="L37" s="17" t="str">
        <f ca="1">IF($A37="","",IF(OFFSET(Nafnalisti!$A$3,MATCH($A37,Nafnalisti!$X$4:$X$430,0),10)="","",OFFSET(Nafnalisti!$A$3,MATCH($A37,Nafnalisti!$X$4:$X$430,0),10)))</f>
        <v/>
      </c>
      <c r="M37" s="17">
        <f ca="1">IF($A37="","",IF(OFFSET(Nafnalisti!$A$3,MATCH($A37,Nafnalisti!$X$4:$X$430,0),11)="","",OFFSET(Nafnalisti!$A$3,MATCH($A37,Nafnalisti!$X$4:$X$430,0),11)))</f>
        <v>4</v>
      </c>
      <c r="N37" s="17" t="str">
        <f ca="1">IF($A37="","",IF(OFFSET(Nafnalisti!$A$3,MATCH($A37,Nafnalisti!$X$4:$X$430,0),12)="","",OFFSET(Nafnalisti!$A$3,MATCH($A37,Nafnalisti!$X$4:$X$430,0),12)))</f>
        <v/>
      </c>
      <c r="Q37" s="60"/>
      <c r="T37" s="60"/>
    </row>
    <row r="38" spans="1:20" ht="17.25" customHeight="1" x14ac:dyDescent="0.3">
      <c r="A38" s="12">
        <f>IF(COUNT($A$4:A37)+1&gt;Nafnalisti!$AA$4,"",A37+1)</f>
        <v>35</v>
      </c>
      <c r="B38" s="12" t="str">
        <f ca="1">IF($A38="","",OFFSET(Nafnalisti!$A$3,MATCH($A38,Nafnalisti!$X$4:$X$430,0),0))</f>
        <v>Lið 24</v>
      </c>
      <c r="C38" s="13" t="str">
        <f ca="1">IF($A38="","",OFFSET(Nafnalisti!$A$3,MATCH($A38,Nafnalisti!$X$4:$X$430,0),1))</f>
        <v>GMÓV</v>
      </c>
      <c r="D38" s="16">
        <f ca="1">IF($A38="","",OFFSET(Nafnalisti!$A$3,MATCH($A38,Nafnalisti!$X$4:$X$430,0),2))</f>
        <v>488</v>
      </c>
      <c r="E38" s="17">
        <f ca="1">IF($A38="","",IF(OFFSET(Nafnalisti!$A$3,MATCH($A38,Nafnalisti!$X$4:$X$430,0),3)="","",OFFSET(Nafnalisti!$A$3,MATCH($A38,Nafnalisti!$X$4:$X$430,0),3)))</f>
        <v>122</v>
      </c>
      <c r="F38" s="17">
        <f ca="1">IF($A38="","",IF(OFFSET(Nafnalisti!$A$3,MATCH($A38,Nafnalisti!$X$4:$X$430,0),4)="","",OFFSET(Nafnalisti!$A$3,MATCH($A38,Nafnalisti!$X$4:$X$430,0),4)))</f>
        <v>122</v>
      </c>
      <c r="G38" s="17">
        <f ca="1">IF($A38="","",IF(OFFSET(Nafnalisti!$A$3,MATCH($A38,Nafnalisti!$X$4:$X$430,0),5)="","",OFFSET(Nafnalisti!$A$3,MATCH($A38,Nafnalisti!$X$4:$X$430,0),5)))</f>
        <v>123</v>
      </c>
      <c r="H38" s="17">
        <f ca="1">IF($A38="","",IF(OFFSET(Nafnalisti!$A$3,MATCH($A38,Nafnalisti!$X$4:$X$430,0),6)="","",OFFSET(Nafnalisti!$A$3,MATCH($A38,Nafnalisti!$X$4:$X$430,0),6)))</f>
        <v>121</v>
      </c>
      <c r="I38" s="17" t="str">
        <f ca="1">IF($A38="","",IF(OFFSET(Nafnalisti!$A$3,MATCH($A38,Nafnalisti!$X$4:$X$430,0),7)="","",OFFSET(Nafnalisti!$A$3,MATCH($A38,Nafnalisti!$X$4:$X$430,0),7)))</f>
        <v/>
      </c>
      <c r="J38" s="17" t="str">
        <f ca="1">IF($A38="","",IF(OFFSET(Nafnalisti!$A$3,MATCH($A38,Nafnalisti!$X$4:$X$430,0),8)="","",OFFSET(Nafnalisti!$A$3,MATCH($A38,Nafnalisti!$X$4:$X$430,0),8)))</f>
        <v/>
      </c>
      <c r="K38" s="17" t="str">
        <f ca="1">IF($A38="","",IF(OFFSET(Nafnalisti!$A$3,MATCH($A38,Nafnalisti!$X$4:$X$430,0),9)="","",OFFSET(Nafnalisti!$A$3,MATCH($A38,Nafnalisti!$X$4:$X$430,0),9)))</f>
        <v/>
      </c>
      <c r="L38" s="17" t="str">
        <f ca="1">IF($A38="","",IF(OFFSET(Nafnalisti!$A$3,MATCH($A38,Nafnalisti!$X$4:$X$430,0),10)="","",OFFSET(Nafnalisti!$A$3,MATCH($A38,Nafnalisti!$X$4:$X$430,0),10)))</f>
        <v/>
      </c>
      <c r="M38" s="17">
        <f ca="1">IF($A38="","",IF(OFFSET(Nafnalisti!$A$3,MATCH($A38,Nafnalisti!$X$4:$X$430,0),11)="","",OFFSET(Nafnalisti!$A$3,MATCH($A38,Nafnalisti!$X$4:$X$430,0),11)))</f>
        <v>4</v>
      </c>
      <c r="N38" s="17" t="str">
        <f ca="1">IF($A38="","",IF(OFFSET(Nafnalisti!$A$3,MATCH($A38,Nafnalisti!$X$4:$X$430,0),12)="","",OFFSET(Nafnalisti!$A$3,MATCH($A38,Nafnalisti!$X$4:$X$430,0),12)))</f>
        <v/>
      </c>
      <c r="Q38" s="60"/>
      <c r="T38" s="60"/>
    </row>
    <row r="39" spans="1:20" ht="17.25" customHeight="1" x14ac:dyDescent="0.3">
      <c r="A39" s="12">
        <f>IF(COUNT($A$4:A38)+1&gt;Nafnalisti!$AA$4,"",A38+1)</f>
        <v>36</v>
      </c>
      <c r="B39" s="12" t="str">
        <f ca="1">IF($A39="","",OFFSET(Nafnalisti!$A$3,MATCH($A39,Nafnalisti!$X$4:$X$430,0),0))</f>
        <v>Lið 22</v>
      </c>
      <c r="C39" s="13" t="str">
        <f ca="1">IF($A39="","",OFFSET(Nafnalisti!$A$3,MATCH($A39,Nafnalisti!$X$4:$X$430,0),1))</f>
        <v>GHJSB</v>
      </c>
      <c r="D39" s="16">
        <f ca="1">IF($A39="","",OFFSET(Nafnalisti!$A$3,MATCH($A39,Nafnalisti!$X$4:$X$430,0),2))</f>
        <v>488</v>
      </c>
      <c r="E39" s="17">
        <f ca="1">IF($A39="","",IF(OFFSET(Nafnalisti!$A$3,MATCH($A39,Nafnalisti!$X$4:$X$430,0),3)="","",OFFSET(Nafnalisti!$A$3,MATCH($A39,Nafnalisti!$X$4:$X$430,0),3)))</f>
        <v>122</v>
      </c>
      <c r="F39" s="17">
        <f ca="1">IF($A39="","",IF(OFFSET(Nafnalisti!$A$3,MATCH($A39,Nafnalisti!$X$4:$X$430,0),4)="","",OFFSET(Nafnalisti!$A$3,MATCH($A39,Nafnalisti!$X$4:$X$430,0),4)))</f>
        <v>116</v>
      </c>
      <c r="G39" s="17">
        <f ca="1">IF($A39="","",IF(OFFSET(Nafnalisti!$A$3,MATCH($A39,Nafnalisti!$X$4:$X$430,0),5)="","",OFFSET(Nafnalisti!$A$3,MATCH($A39,Nafnalisti!$X$4:$X$430,0),5)))</f>
        <v>125</v>
      </c>
      <c r="H39" s="17">
        <f ca="1">IF($A39="","",IF(OFFSET(Nafnalisti!$A$3,MATCH($A39,Nafnalisti!$X$4:$X$430,0),6)="","",OFFSET(Nafnalisti!$A$3,MATCH($A39,Nafnalisti!$X$4:$X$430,0),6)))</f>
        <v>125</v>
      </c>
      <c r="I39" s="17" t="str">
        <f ca="1">IF($A39="","",IF(OFFSET(Nafnalisti!$A$3,MATCH($A39,Nafnalisti!$X$4:$X$430,0),7)="","",OFFSET(Nafnalisti!$A$3,MATCH($A39,Nafnalisti!$X$4:$X$430,0),7)))</f>
        <v/>
      </c>
      <c r="J39" s="17" t="str">
        <f ca="1">IF($A39="","",IF(OFFSET(Nafnalisti!$A$3,MATCH($A39,Nafnalisti!$X$4:$X$430,0),8)="","",OFFSET(Nafnalisti!$A$3,MATCH($A39,Nafnalisti!$X$4:$X$430,0),8)))</f>
        <v/>
      </c>
      <c r="K39" s="17" t="str">
        <f ca="1">IF($A39="","",IF(OFFSET(Nafnalisti!$A$3,MATCH($A39,Nafnalisti!$X$4:$X$430,0),9)="","",OFFSET(Nafnalisti!$A$3,MATCH($A39,Nafnalisti!$X$4:$X$430,0),9)))</f>
        <v/>
      </c>
      <c r="L39" s="17" t="str">
        <f ca="1">IF($A39="","",IF(OFFSET(Nafnalisti!$A$3,MATCH($A39,Nafnalisti!$X$4:$X$430,0),10)="","",OFFSET(Nafnalisti!$A$3,MATCH($A39,Nafnalisti!$X$4:$X$430,0),10)))</f>
        <v/>
      </c>
      <c r="M39" s="17">
        <f ca="1">IF($A39="","",IF(OFFSET(Nafnalisti!$A$3,MATCH($A39,Nafnalisti!$X$4:$X$430,0),11)="","",OFFSET(Nafnalisti!$A$3,MATCH($A39,Nafnalisti!$X$4:$X$430,0),11)))</f>
        <v>4</v>
      </c>
      <c r="N39" s="17" t="str">
        <f ca="1">IF($A39="","",IF(OFFSET(Nafnalisti!$A$3,MATCH($A39,Nafnalisti!$X$4:$X$430,0),12)="","",OFFSET(Nafnalisti!$A$3,MATCH($A39,Nafnalisti!$X$4:$X$430,0),12)))</f>
        <v/>
      </c>
      <c r="Q39" s="60"/>
      <c r="T39" s="60"/>
    </row>
    <row r="40" spans="1:20" ht="17.25" customHeight="1" x14ac:dyDescent="0.3">
      <c r="A40" s="12">
        <f>IF(COUNT($A$4:A39)+1&gt;Nafnalisti!$AA$4,"",A39+1)</f>
        <v>37</v>
      </c>
      <c r="B40" s="12" t="str">
        <f ca="1">IF($A40="","",OFFSET(Nafnalisti!$A$3,MATCH($A40,Nafnalisti!$X$4:$X$430,0),0))</f>
        <v>Lið 2</v>
      </c>
      <c r="C40" s="13" t="str">
        <f ca="1">IF($A40="","",OFFSET(Nafnalisti!$A$3,MATCH($A40,Nafnalisti!$X$4:$X$430,0),1))</f>
        <v>ÁGSVÖ</v>
      </c>
      <c r="D40" s="16">
        <f ca="1">IF($A40="","",OFFSET(Nafnalisti!$A$3,MATCH($A40,Nafnalisti!$X$4:$X$430,0),2))</f>
        <v>490</v>
      </c>
      <c r="E40" s="17">
        <f ca="1">IF($A40="","",IF(OFFSET(Nafnalisti!$A$3,MATCH($A40,Nafnalisti!$X$4:$X$430,0),3)="","",OFFSET(Nafnalisti!$A$3,MATCH($A40,Nafnalisti!$X$4:$X$430,0),3)))</f>
        <v>117</v>
      </c>
      <c r="F40" s="17">
        <f ca="1">IF($A40="","",IF(OFFSET(Nafnalisti!$A$3,MATCH($A40,Nafnalisti!$X$4:$X$430,0),4)="","",OFFSET(Nafnalisti!$A$3,MATCH($A40,Nafnalisti!$X$4:$X$430,0),4)))</f>
        <v>121</v>
      </c>
      <c r="G40" s="17">
        <f ca="1">IF($A40="","",IF(OFFSET(Nafnalisti!$A$3,MATCH($A40,Nafnalisti!$X$4:$X$430,0),5)="","",OFFSET(Nafnalisti!$A$3,MATCH($A40,Nafnalisti!$X$4:$X$430,0),5)))</f>
        <v>125</v>
      </c>
      <c r="H40" s="17">
        <f ca="1">IF($A40="","",IF(OFFSET(Nafnalisti!$A$3,MATCH($A40,Nafnalisti!$X$4:$X$430,0),6)="","",OFFSET(Nafnalisti!$A$3,MATCH($A40,Nafnalisti!$X$4:$X$430,0),6)))</f>
        <v>127</v>
      </c>
      <c r="I40" s="17" t="str">
        <f ca="1">IF($A40="","",IF(OFFSET(Nafnalisti!$A$3,MATCH($A40,Nafnalisti!$X$4:$X$430,0),7)="","",OFFSET(Nafnalisti!$A$3,MATCH($A40,Nafnalisti!$X$4:$X$430,0),7)))</f>
        <v/>
      </c>
      <c r="J40" s="17" t="str">
        <f ca="1">IF($A40="","",IF(OFFSET(Nafnalisti!$A$3,MATCH($A40,Nafnalisti!$X$4:$X$430,0),8)="","",OFFSET(Nafnalisti!$A$3,MATCH($A40,Nafnalisti!$X$4:$X$430,0),8)))</f>
        <v/>
      </c>
      <c r="K40" s="17" t="str">
        <f ca="1">IF($A40="","",IF(OFFSET(Nafnalisti!$A$3,MATCH($A40,Nafnalisti!$X$4:$X$430,0),9)="","",OFFSET(Nafnalisti!$A$3,MATCH($A40,Nafnalisti!$X$4:$X$430,0),9)))</f>
        <v/>
      </c>
      <c r="L40" s="17" t="str">
        <f ca="1">IF($A40="","",IF(OFFSET(Nafnalisti!$A$3,MATCH($A40,Nafnalisti!$X$4:$X$430,0),10)="","",OFFSET(Nafnalisti!$A$3,MATCH($A40,Nafnalisti!$X$4:$X$430,0),10)))</f>
        <v/>
      </c>
      <c r="M40" s="17">
        <f ca="1">IF($A40="","",IF(OFFSET(Nafnalisti!$A$3,MATCH($A40,Nafnalisti!$X$4:$X$430,0),11)="","",OFFSET(Nafnalisti!$A$3,MATCH($A40,Nafnalisti!$X$4:$X$430,0),11)))</f>
        <v>4</v>
      </c>
      <c r="N40" s="17" t="str">
        <f ca="1">IF($A40="","",IF(OFFSET(Nafnalisti!$A$3,MATCH($A40,Nafnalisti!$X$4:$X$430,0),12)="","",OFFSET(Nafnalisti!$A$3,MATCH($A40,Nafnalisti!$X$4:$X$430,0),12)))</f>
        <v/>
      </c>
      <c r="Q40" s="60"/>
      <c r="T40" s="60"/>
    </row>
    <row r="41" spans="1:20" ht="17.25" customHeight="1" x14ac:dyDescent="0.3">
      <c r="A41" s="12">
        <f>IF(COUNT($A$4:A40)+1&gt;Nafnalisti!$AA$4,"",A40+1)</f>
        <v>38</v>
      </c>
      <c r="B41" s="12" t="str">
        <f ca="1">IF($A41="","",OFFSET(Nafnalisti!$A$3,MATCH($A41,Nafnalisti!$X$4:$X$430,0),0))</f>
        <v>Lið 25</v>
      </c>
      <c r="C41" s="13" t="str">
        <f ca="1">IF($A41="","",OFFSET(Nafnalisti!$A$3,MATCH($A41,Nafnalisti!$X$4:$X$430,0),1))</f>
        <v>EGHKT</v>
      </c>
      <c r="D41" s="16">
        <f ca="1">IF($A41="","",OFFSET(Nafnalisti!$A$3,MATCH($A41,Nafnalisti!$X$4:$X$430,0),2))</f>
        <v>491</v>
      </c>
      <c r="E41" s="17">
        <f ca="1">IF($A41="","",IF(OFFSET(Nafnalisti!$A$3,MATCH($A41,Nafnalisti!$X$4:$X$430,0),3)="","",OFFSET(Nafnalisti!$A$3,MATCH($A41,Nafnalisti!$X$4:$X$430,0),3)))</f>
        <v>119</v>
      </c>
      <c r="F41" s="17">
        <f ca="1">IF($A41="","",IF(OFFSET(Nafnalisti!$A$3,MATCH($A41,Nafnalisti!$X$4:$X$430,0),4)="","",OFFSET(Nafnalisti!$A$3,MATCH($A41,Nafnalisti!$X$4:$X$430,0),4)))</f>
        <v>124</v>
      </c>
      <c r="G41" s="17">
        <f ca="1">IF($A41="","",IF(OFFSET(Nafnalisti!$A$3,MATCH($A41,Nafnalisti!$X$4:$X$430,0),5)="","",OFFSET(Nafnalisti!$A$3,MATCH($A41,Nafnalisti!$X$4:$X$430,0),5)))</f>
        <v>119</v>
      </c>
      <c r="H41" s="17">
        <f ca="1">IF($A41="","",IF(OFFSET(Nafnalisti!$A$3,MATCH($A41,Nafnalisti!$X$4:$X$430,0),6)="","",OFFSET(Nafnalisti!$A$3,MATCH($A41,Nafnalisti!$X$4:$X$430,0),6)))</f>
        <v>129</v>
      </c>
      <c r="I41" s="17" t="str">
        <f ca="1">IF($A41="","",IF(OFFSET(Nafnalisti!$A$3,MATCH($A41,Nafnalisti!$X$4:$X$430,0),7)="","",OFFSET(Nafnalisti!$A$3,MATCH($A41,Nafnalisti!$X$4:$X$430,0),7)))</f>
        <v/>
      </c>
      <c r="J41" s="17" t="str">
        <f ca="1">IF($A41="","",IF(OFFSET(Nafnalisti!$A$3,MATCH($A41,Nafnalisti!$X$4:$X$430,0),8)="","",OFFSET(Nafnalisti!$A$3,MATCH($A41,Nafnalisti!$X$4:$X$430,0),8)))</f>
        <v/>
      </c>
      <c r="K41" s="17" t="str">
        <f ca="1">IF($A41="","",IF(OFFSET(Nafnalisti!$A$3,MATCH($A41,Nafnalisti!$X$4:$X$430,0),9)="","",OFFSET(Nafnalisti!$A$3,MATCH($A41,Nafnalisti!$X$4:$X$430,0),9)))</f>
        <v/>
      </c>
      <c r="L41" s="17" t="str">
        <f ca="1">IF($A41="","",IF(OFFSET(Nafnalisti!$A$3,MATCH($A41,Nafnalisti!$X$4:$X$430,0),10)="","",OFFSET(Nafnalisti!$A$3,MATCH($A41,Nafnalisti!$X$4:$X$430,0),10)))</f>
        <v/>
      </c>
      <c r="M41" s="17">
        <f ca="1">IF($A41="","",IF(OFFSET(Nafnalisti!$A$3,MATCH($A41,Nafnalisti!$X$4:$X$430,0),11)="","",OFFSET(Nafnalisti!$A$3,MATCH($A41,Nafnalisti!$X$4:$X$430,0),11)))</f>
        <v>4</v>
      </c>
      <c r="N41" s="17" t="str">
        <f ca="1">IF($A41="","",IF(OFFSET(Nafnalisti!$A$3,MATCH($A41,Nafnalisti!$X$4:$X$430,0),12)="","",OFFSET(Nafnalisti!$A$3,MATCH($A41,Nafnalisti!$X$4:$X$430,0),12)))</f>
        <v/>
      </c>
      <c r="Q41" s="60"/>
      <c r="T41" s="60"/>
    </row>
    <row r="42" spans="1:20" ht="17.25" customHeight="1" x14ac:dyDescent="0.3">
      <c r="A42" s="12">
        <f>IF(COUNT($A$4:A41)+1&gt;Nafnalisti!$AA$4,"",A41+1)</f>
        <v>39</v>
      </c>
      <c r="B42" s="12" t="str">
        <f ca="1">IF($A42="","",OFFSET(Nafnalisti!$A$3,MATCH($A42,Nafnalisti!$X$4:$X$430,0),0))</f>
        <v>Lið 27</v>
      </c>
      <c r="C42" s="13" t="str">
        <f ca="1">IF($A42="","",OFFSET(Nafnalisti!$A$3,MATCH($A42,Nafnalisti!$X$4:$X$430,0),1))</f>
        <v>BGSS</v>
      </c>
      <c r="D42" s="16">
        <f ca="1">IF($A42="","",OFFSET(Nafnalisti!$A$3,MATCH($A42,Nafnalisti!$X$4:$X$430,0),2))</f>
        <v>492</v>
      </c>
      <c r="E42" s="17">
        <f ca="1">IF($A42="","",IF(OFFSET(Nafnalisti!$A$3,MATCH($A42,Nafnalisti!$X$4:$X$430,0),3)="","",OFFSET(Nafnalisti!$A$3,MATCH($A42,Nafnalisti!$X$4:$X$430,0),3)))</f>
        <v>119</v>
      </c>
      <c r="F42" s="17">
        <f ca="1">IF($A42="","",IF(OFFSET(Nafnalisti!$A$3,MATCH($A42,Nafnalisti!$X$4:$X$430,0),4)="","",OFFSET(Nafnalisti!$A$3,MATCH($A42,Nafnalisti!$X$4:$X$430,0),4)))</f>
        <v>128</v>
      </c>
      <c r="G42" s="17">
        <f ca="1">IF($A42="","",IF(OFFSET(Nafnalisti!$A$3,MATCH($A42,Nafnalisti!$X$4:$X$430,0),5)="","",OFFSET(Nafnalisti!$A$3,MATCH($A42,Nafnalisti!$X$4:$X$430,0),5)))</f>
        <v>121</v>
      </c>
      <c r="H42" s="17">
        <f ca="1">IF($A42="","",IF(OFFSET(Nafnalisti!$A$3,MATCH($A42,Nafnalisti!$X$4:$X$430,0),6)="","",OFFSET(Nafnalisti!$A$3,MATCH($A42,Nafnalisti!$X$4:$X$430,0),6)))</f>
        <v>124</v>
      </c>
      <c r="I42" s="17" t="str">
        <f ca="1">IF($A42="","",IF(OFFSET(Nafnalisti!$A$3,MATCH($A42,Nafnalisti!$X$4:$X$430,0),7)="","",OFFSET(Nafnalisti!$A$3,MATCH($A42,Nafnalisti!$X$4:$X$430,0),7)))</f>
        <v/>
      </c>
      <c r="J42" s="17" t="str">
        <f ca="1">IF($A42="","",IF(OFFSET(Nafnalisti!$A$3,MATCH($A42,Nafnalisti!$X$4:$X$430,0),8)="","",OFFSET(Nafnalisti!$A$3,MATCH($A42,Nafnalisti!$X$4:$X$430,0),8)))</f>
        <v/>
      </c>
      <c r="K42" s="17" t="str">
        <f ca="1">IF($A42="","",IF(OFFSET(Nafnalisti!$A$3,MATCH($A42,Nafnalisti!$X$4:$X$430,0),9)="","",OFFSET(Nafnalisti!$A$3,MATCH($A42,Nafnalisti!$X$4:$X$430,0),9)))</f>
        <v/>
      </c>
      <c r="L42" s="17" t="str">
        <f ca="1">IF($A42="","",IF(OFFSET(Nafnalisti!$A$3,MATCH($A42,Nafnalisti!$X$4:$X$430,0),10)="","",OFFSET(Nafnalisti!$A$3,MATCH($A42,Nafnalisti!$X$4:$X$430,0),10)))</f>
        <v/>
      </c>
      <c r="M42" s="17">
        <f ca="1">IF($A42="","",IF(OFFSET(Nafnalisti!$A$3,MATCH($A42,Nafnalisti!$X$4:$X$430,0),11)="","",OFFSET(Nafnalisti!$A$3,MATCH($A42,Nafnalisti!$X$4:$X$430,0),11)))</f>
        <v>4</v>
      </c>
      <c r="N42" s="17" t="str">
        <f ca="1">IF($A42="","",IF(OFFSET(Nafnalisti!$A$3,MATCH($A42,Nafnalisti!$X$4:$X$430,0),12)="","",OFFSET(Nafnalisti!$A$3,MATCH($A42,Nafnalisti!$X$4:$X$430,0),12)))</f>
        <v/>
      </c>
      <c r="Q42" s="60"/>
      <c r="T42" s="60"/>
    </row>
    <row r="43" spans="1:20" ht="17.25" customHeight="1" x14ac:dyDescent="0.3">
      <c r="A43" s="12">
        <f>IF(COUNT($A$4:A42)+1&gt;Nafnalisti!$AA$4,"",A42+1)</f>
        <v>40</v>
      </c>
      <c r="B43" s="12" t="str">
        <f ca="1">IF($A43="","",OFFSET(Nafnalisti!$A$3,MATCH($A43,Nafnalisti!$X$4:$X$430,0),0))</f>
        <v>Lið 48</v>
      </c>
      <c r="C43" s="13" t="str">
        <f ca="1">IF($A43="","",OFFSET(Nafnalisti!$A$3,MATCH($A43,Nafnalisti!$X$4:$X$430,0),1))</f>
        <v>MNÞ</v>
      </c>
      <c r="D43" s="16">
        <f ca="1">IF($A43="","",OFFSET(Nafnalisti!$A$3,MATCH($A43,Nafnalisti!$X$4:$X$430,0),2))</f>
        <v>494</v>
      </c>
      <c r="E43" s="17">
        <f ca="1">IF($A43="","",IF(OFFSET(Nafnalisti!$A$3,MATCH($A43,Nafnalisti!$X$4:$X$430,0),3)="","",OFFSET(Nafnalisti!$A$3,MATCH($A43,Nafnalisti!$X$4:$X$430,0),3)))</f>
        <v>124</v>
      </c>
      <c r="F43" s="17">
        <f ca="1">IF($A43="","",IF(OFFSET(Nafnalisti!$A$3,MATCH($A43,Nafnalisti!$X$4:$X$430,0),4)="","",OFFSET(Nafnalisti!$A$3,MATCH($A43,Nafnalisti!$X$4:$X$430,0),4)))</f>
        <v>123</v>
      </c>
      <c r="G43" s="17">
        <f ca="1">IF($A43="","",IF(OFFSET(Nafnalisti!$A$3,MATCH($A43,Nafnalisti!$X$4:$X$430,0),5)="","",OFFSET(Nafnalisti!$A$3,MATCH($A43,Nafnalisti!$X$4:$X$430,0),5)))</f>
        <v>130</v>
      </c>
      <c r="H43" s="17">
        <f ca="1">IF($A43="","",IF(OFFSET(Nafnalisti!$A$3,MATCH($A43,Nafnalisti!$X$4:$X$430,0),6)="","",OFFSET(Nafnalisti!$A$3,MATCH($A43,Nafnalisti!$X$4:$X$430,0),6)))</f>
        <v>117</v>
      </c>
      <c r="I43" s="17" t="str">
        <f ca="1">IF($A43="","",IF(OFFSET(Nafnalisti!$A$3,MATCH($A43,Nafnalisti!$X$4:$X$430,0),7)="","",OFFSET(Nafnalisti!$A$3,MATCH($A43,Nafnalisti!$X$4:$X$430,0),7)))</f>
        <v/>
      </c>
      <c r="J43" s="17" t="str">
        <f ca="1">IF($A43="","",IF(OFFSET(Nafnalisti!$A$3,MATCH($A43,Nafnalisti!$X$4:$X$430,0),8)="","",OFFSET(Nafnalisti!$A$3,MATCH($A43,Nafnalisti!$X$4:$X$430,0),8)))</f>
        <v/>
      </c>
      <c r="K43" s="17" t="str">
        <f ca="1">IF($A43="","",IF(OFFSET(Nafnalisti!$A$3,MATCH($A43,Nafnalisti!$X$4:$X$430,0),9)="","",OFFSET(Nafnalisti!$A$3,MATCH($A43,Nafnalisti!$X$4:$X$430,0),9)))</f>
        <v/>
      </c>
      <c r="L43" s="17" t="str">
        <f ca="1">IF($A43="","",IF(OFFSET(Nafnalisti!$A$3,MATCH($A43,Nafnalisti!$X$4:$X$430,0),10)="","",OFFSET(Nafnalisti!$A$3,MATCH($A43,Nafnalisti!$X$4:$X$430,0),10)))</f>
        <v/>
      </c>
      <c r="M43" s="17">
        <f ca="1">IF($A43="","",IF(OFFSET(Nafnalisti!$A$3,MATCH($A43,Nafnalisti!$X$4:$X$430,0),11)="","",OFFSET(Nafnalisti!$A$3,MATCH($A43,Nafnalisti!$X$4:$X$430,0),11)))</f>
        <v>4</v>
      </c>
      <c r="N43" s="17" t="str">
        <f ca="1">IF($A43="","",IF(OFFSET(Nafnalisti!$A$3,MATCH($A43,Nafnalisti!$X$4:$X$430,0),12)="","",OFFSET(Nafnalisti!$A$3,MATCH($A43,Nafnalisti!$X$4:$X$430,0),12)))</f>
        <v/>
      </c>
      <c r="Q43" s="60"/>
      <c r="T43" s="60"/>
    </row>
    <row r="44" spans="1:20" ht="17.25" customHeight="1" x14ac:dyDescent="0.3">
      <c r="A44" s="12">
        <f>IF(COUNT($A$4:A43)+1&gt;Nafnalisti!$AA$4,"",A43+1)</f>
        <v>41</v>
      </c>
      <c r="B44" s="12" t="str">
        <f ca="1">IF($A44="","",OFFSET(Nafnalisti!$A$3,MATCH($A44,Nafnalisti!$X$4:$X$430,0),0))</f>
        <v>Lið 18</v>
      </c>
      <c r="C44" s="13" t="str">
        <f ca="1">IF($A44="","",OFFSET(Nafnalisti!$A$3,MATCH($A44,Nafnalisti!$X$4:$X$430,0),1))</f>
        <v>AGHJ</v>
      </c>
      <c r="D44" s="16">
        <f ca="1">IF($A44="","",OFFSET(Nafnalisti!$A$3,MATCH($A44,Nafnalisti!$X$4:$X$430,0),2))</f>
        <v>495</v>
      </c>
      <c r="E44" s="17">
        <f ca="1">IF($A44="","",IF(OFFSET(Nafnalisti!$A$3,MATCH($A44,Nafnalisti!$X$4:$X$430,0),3)="","",OFFSET(Nafnalisti!$A$3,MATCH($A44,Nafnalisti!$X$4:$X$430,0),3)))</f>
        <v>123</v>
      </c>
      <c r="F44" s="17">
        <f ca="1">IF($A44="","",IF(OFFSET(Nafnalisti!$A$3,MATCH($A44,Nafnalisti!$X$4:$X$430,0),4)="","",OFFSET(Nafnalisti!$A$3,MATCH($A44,Nafnalisti!$X$4:$X$430,0),4)))</f>
        <v>120</v>
      </c>
      <c r="G44" s="17">
        <f ca="1">IF($A44="","",IF(OFFSET(Nafnalisti!$A$3,MATCH($A44,Nafnalisti!$X$4:$X$430,0),5)="","",OFFSET(Nafnalisti!$A$3,MATCH($A44,Nafnalisti!$X$4:$X$430,0),5)))</f>
        <v>127</v>
      </c>
      <c r="H44" s="17">
        <f ca="1">IF($A44="","",IF(OFFSET(Nafnalisti!$A$3,MATCH($A44,Nafnalisti!$X$4:$X$430,0),6)="","",OFFSET(Nafnalisti!$A$3,MATCH($A44,Nafnalisti!$X$4:$X$430,0),6)))</f>
        <v>125</v>
      </c>
      <c r="I44" s="17" t="str">
        <f ca="1">IF($A44="","",IF(OFFSET(Nafnalisti!$A$3,MATCH($A44,Nafnalisti!$X$4:$X$430,0),7)="","",OFFSET(Nafnalisti!$A$3,MATCH($A44,Nafnalisti!$X$4:$X$430,0),7)))</f>
        <v/>
      </c>
      <c r="J44" s="17" t="str">
        <f ca="1">IF($A44="","",IF(OFFSET(Nafnalisti!$A$3,MATCH($A44,Nafnalisti!$X$4:$X$430,0),8)="","",OFFSET(Nafnalisti!$A$3,MATCH($A44,Nafnalisti!$X$4:$X$430,0),8)))</f>
        <v/>
      </c>
      <c r="K44" s="17" t="str">
        <f ca="1">IF($A44="","",IF(OFFSET(Nafnalisti!$A$3,MATCH($A44,Nafnalisti!$X$4:$X$430,0),9)="","",OFFSET(Nafnalisti!$A$3,MATCH($A44,Nafnalisti!$X$4:$X$430,0),9)))</f>
        <v/>
      </c>
      <c r="L44" s="17" t="str">
        <f ca="1">IF($A44="","",IF(OFFSET(Nafnalisti!$A$3,MATCH($A44,Nafnalisti!$X$4:$X$430,0),10)="","",OFFSET(Nafnalisti!$A$3,MATCH($A44,Nafnalisti!$X$4:$X$430,0),10)))</f>
        <v/>
      </c>
      <c r="M44" s="17">
        <f ca="1">IF($A44="","",IF(OFFSET(Nafnalisti!$A$3,MATCH($A44,Nafnalisti!$X$4:$X$430,0),11)="","",OFFSET(Nafnalisti!$A$3,MATCH($A44,Nafnalisti!$X$4:$X$430,0),11)))</f>
        <v>4</v>
      </c>
      <c r="N44" s="17" t="str">
        <f ca="1">IF($A44="","",IF(OFFSET(Nafnalisti!$A$3,MATCH($A44,Nafnalisti!$X$4:$X$430,0),12)="","",OFFSET(Nafnalisti!$A$3,MATCH($A44,Nafnalisti!$X$4:$X$430,0),12)))</f>
        <v/>
      </c>
      <c r="Q44" s="60"/>
      <c r="T44" s="60"/>
    </row>
    <row r="45" spans="1:20" ht="17.25" customHeight="1" x14ac:dyDescent="0.3">
      <c r="A45" s="12">
        <f>IF(COUNT($A$4:A44)+1&gt;Nafnalisti!$AA$4,"",A44+1)</f>
        <v>42</v>
      </c>
      <c r="B45" s="12" t="str">
        <f ca="1">IF($A45="","",OFFSET(Nafnalisti!$A$3,MATCH($A45,Nafnalisti!$X$4:$X$430,0),0))</f>
        <v>Lið 20</v>
      </c>
      <c r="C45" s="13" t="str">
        <f ca="1">IF($A45="","",OFFSET(Nafnalisti!$A$3,MATCH($A45,Nafnalisti!$X$4:$X$430,0),1))</f>
        <v>GGHIR</v>
      </c>
      <c r="D45" s="16">
        <f ca="1">IF($A45="","",OFFSET(Nafnalisti!$A$3,MATCH($A45,Nafnalisti!$X$4:$X$430,0),2))</f>
        <v>496</v>
      </c>
      <c r="E45" s="17">
        <f ca="1">IF($A45="","",IF(OFFSET(Nafnalisti!$A$3,MATCH($A45,Nafnalisti!$X$4:$X$430,0),3)="","",OFFSET(Nafnalisti!$A$3,MATCH($A45,Nafnalisti!$X$4:$X$430,0),3)))</f>
        <v>128</v>
      </c>
      <c r="F45" s="17">
        <f ca="1">IF($A45="","",IF(OFFSET(Nafnalisti!$A$3,MATCH($A45,Nafnalisti!$X$4:$X$430,0),4)="","",OFFSET(Nafnalisti!$A$3,MATCH($A45,Nafnalisti!$X$4:$X$430,0),4)))</f>
        <v>123</v>
      </c>
      <c r="G45" s="17">
        <f ca="1">IF($A45="","",IF(OFFSET(Nafnalisti!$A$3,MATCH($A45,Nafnalisti!$X$4:$X$430,0),5)="","",OFFSET(Nafnalisti!$A$3,MATCH($A45,Nafnalisti!$X$4:$X$430,0),5)))</f>
        <v>126</v>
      </c>
      <c r="H45" s="17">
        <f ca="1">IF($A45="","",IF(OFFSET(Nafnalisti!$A$3,MATCH($A45,Nafnalisti!$X$4:$X$430,0),6)="","",OFFSET(Nafnalisti!$A$3,MATCH($A45,Nafnalisti!$X$4:$X$430,0),6)))</f>
        <v>119</v>
      </c>
      <c r="I45" s="17" t="str">
        <f ca="1">IF($A45="","",IF(OFFSET(Nafnalisti!$A$3,MATCH($A45,Nafnalisti!$X$4:$X$430,0),7)="","",OFFSET(Nafnalisti!$A$3,MATCH($A45,Nafnalisti!$X$4:$X$430,0),7)))</f>
        <v/>
      </c>
      <c r="J45" s="17" t="str">
        <f ca="1">IF($A45="","",IF(OFFSET(Nafnalisti!$A$3,MATCH($A45,Nafnalisti!$X$4:$X$430,0),8)="","",OFFSET(Nafnalisti!$A$3,MATCH($A45,Nafnalisti!$X$4:$X$430,0),8)))</f>
        <v/>
      </c>
      <c r="K45" s="17" t="str">
        <f ca="1">IF($A45="","",IF(OFFSET(Nafnalisti!$A$3,MATCH($A45,Nafnalisti!$X$4:$X$430,0),9)="","",OFFSET(Nafnalisti!$A$3,MATCH($A45,Nafnalisti!$X$4:$X$430,0),9)))</f>
        <v/>
      </c>
      <c r="L45" s="17" t="str">
        <f ca="1">IF($A45="","",IF(OFFSET(Nafnalisti!$A$3,MATCH($A45,Nafnalisti!$X$4:$X$430,0),10)="","",OFFSET(Nafnalisti!$A$3,MATCH($A45,Nafnalisti!$X$4:$X$430,0),10)))</f>
        <v/>
      </c>
      <c r="M45" s="17">
        <f ca="1">IF($A45="","",IF(OFFSET(Nafnalisti!$A$3,MATCH($A45,Nafnalisti!$X$4:$X$430,0),11)="","",OFFSET(Nafnalisti!$A$3,MATCH($A45,Nafnalisti!$X$4:$X$430,0),11)))</f>
        <v>4</v>
      </c>
      <c r="N45" s="17" t="str">
        <f ca="1">IF($A45="","",IF(OFFSET(Nafnalisti!$A$3,MATCH($A45,Nafnalisti!$X$4:$X$430,0),12)="","",OFFSET(Nafnalisti!$A$3,MATCH($A45,Nafnalisti!$X$4:$X$430,0),12)))</f>
        <v/>
      </c>
      <c r="Q45" s="60"/>
      <c r="T45" s="60"/>
    </row>
    <row r="46" spans="1:20" ht="17.25" customHeight="1" x14ac:dyDescent="0.3">
      <c r="A46" s="12">
        <f>IF(COUNT($A$4:A45)+1&gt;Nafnalisti!$AA$4,"",A45+1)</f>
        <v>43</v>
      </c>
      <c r="B46" s="12" t="str">
        <f ca="1">IF($A46="","",OFFSET(Nafnalisti!$A$3,MATCH($A46,Nafnalisti!$X$4:$X$430,0),0))</f>
        <v>Lið 40</v>
      </c>
      <c r="C46" s="13" t="str">
        <f ca="1">IF($A46="","",OFFSET(Nafnalisti!$A$3,MATCH($A46,Nafnalisti!$X$4:$X$430,0),1))</f>
        <v>SSS</v>
      </c>
      <c r="D46" s="16">
        <f ca="1">IF($A46="","",OFFSET(Nafnalisti!$A$3,MATCH($A46,Nafnalisti!$X$4:$X$430,0),2))</f>
        <v>501</v>
      </c>
      <c r="E46" s="17">
        <f ca="1">IF($A46="","",IF(OFFSET(Nafnalisti!$A$3,MATCH($A46,Nafnalisti!$X$4:$X$430,0),3)="","",OFFSET(Nafnalisti!$A$3,MATCH($A46,Nafnalisti!$X$4:$X$430,0),3)))</f>
        <v>127</v>
      </c>
      <c r="F46" s="17">
        <f ca="1">IF($A46="","",IF(OFFSET(Nafnalisti!$A$3,MATCH($A46,Nafnalisti!$X$4:$X$430,0),4)="","",OFFSET(Nafnalisti!$A$3,MATCH($A46,Nafnalisti!$X$4:$X$430,0),4)))</f>
        <v>116</v>
      </c>
      <c r="G46" s="17">
        <f ca="1">IF($A46="","",IF(OFFSET(Nafnalisti!$A$3,MATCH($A46,Nafnalisti!$X$4:$X$430,0),5)="","",OFFSET(Nafnalisti!$A$3,MATCH($A46,Nafnalisti!$X$4:$X$430,0),5)))</f>
        <v>123</v>
      </c>
      <c r="H46" s="17">
        <f ca="1">IF($A46="","",IF(OFFSET(Nafnalisti!$A$3,MATCH($A46,Nafnalisti!$X$4:$X$430,0),6)="","",OFFSET(Nafnalisti!$A$3,MATCH($A46,Nafnalisti!$X$4:$X$430,0),6)))</f>
        <v>135</v>
      </c>
      <c r="I46" s="17" t="str">
        <f ca="1">IF($A46="","",IF(OFFSET(Nafnalisti!$A$3,MATCH($A46,Nafnalisti!$X$4:$X$430,0),7)="","",OFFSET(Nafnalisti!$A$3,MATCH($A46,Nafnalisti!$X$4:$X$430,0),7)))</f>
        <v/>
      </c>
      <c r="J46" s="17" t="str">
        <f ca="1">IF($A46="","",IF(OFFSET(Nafnalisti!$A$3,MATCH($A46,Nafnalisti!$X$4:$X$430,0),8)="","",OFFSET(Nafnalisti!$A$3,MATCH($A46,Nafnalisti!$X$4:$X$430,0),8)))</f>
        <v/>
      </c>
      <c r="K46" s="17" t="str">
        <f ca="1">IF($A46="","",IF(OFFSET(Nafnalisti!$A$3,MATCH($A46,Nafnalisti!$X$4:$X$430,0),9)="","",OFFSET(Nafnalisti!$A$3,MATCH($A46,Nafnalisti!$X$4:$X$430,0),9)))</f>
        <v/>
      </c>
      <c r="L46" s="17" t="str">
        <f ca="1">IF($A46="","",IF(OFFSET(Nafnalisti!$A$3,MATCH($A46,Nafnalisti!$X$4:$X$430,0),10)="","",OFFSET(Nafnalisti!$A$3,MATCH($A46,Nafnalisti!$X$4:$X$430,0),10)))</f>
        <v/>
      </c>
      <c r="M46" s="17">
        <f ca="1">IF($A46="","",IF(OFFSET(Nafnalisti!$A$3,MATCH($A46,Nafnalisti!$X$4:$X$430,0),11)="","",OFFSET(Nafnalisti!$A$3,MATCH($A46,Nafnalisti!$X$4:$X$430,0),11)))</f>
        <v>4</v>
      </c>
      <c r="N46" s="17" t="str">
        <f ca="1">IF($A46="","",IF(OFFSET(Nafnalisti!$A$3,MATCH($A46,Nafnalisti!$X$4:$X$430,0),12)="","",OFFSET(Nafnalisti!$A$3,MATCH($A46,Nafnalisti!$X$4:$X$430,0),12)))</f>
        <v/>
      </c>
      <c r="Q46" s="60"/>
      <c r="T46" s="60"/>
    </row>
    <row r="47" spans="1:20" ht="17.25" customHeight="1" x14ac:dyDescent="0.3">
      <c r="A47" s="12">
        <f>IF(COUNT($A$4:A46)+1&gt;Nafnalisti!$AA$4,"",A46+1)</f>
        <v>44</v>
      </c>
      <c r="B47" s="12" t="str">
        <f ca="1">IF($A47="","",OFFSET(Nafnalisti!$A$3,MATCH($A47,Nafnalisti!$X$4:$X$430,0),0))</f>
        <v>Lið 47</v>
      </c>
      <c r="C47" s="13" t="str">
        <f ca="1">IF($A47="","",OFFSET(Nafnalisti!$A$3,MATCH($A47,Nafnalisti!$X$4:$X$430,0),1))</f>
        <v>BGHS</v>
      </c>
      <c r="D47" s="16">
        <f ca="1">IF($A47="","",OFFSET(Nafnalisti!$A$3,MATCH($A47,Nafnalisti!$X$4:$X$430,0),2))</f>
        <v>507</v>
      </c>
      <c r="E47" s="17">
        <f ca="1">IF($A47="","",IF(OFFSET(Nafnalisti!$A$3,MATCH($A47,Nafnalisti!$X$4:$X$430,0),3)="","",OFFSET(Nafnalisti!$A$3,MATCH($A47,Nafnalisti!$X$4:$X$430,0),3)))</f>
        <v>127</v>
      </c>
      <c r="F47" s="17">
        <f ca="1">IF($A47="","",IF(OFFSET(Nafnalisti!$A$3,MATCH($A47,Nafnalisti!$X$4:$X$430,0),4)="","",OFFSET(Nafnalisti!$A$3,MATCH($A47,Nafnalisti!$X$4:$X$430,0),4)))</f>
        <v>134</v>
      </c>
      <c r="G47" s="17">
        <f ca="1">IF($A47="","",IF(OFFSET(Nafnalisti!$A$3,MATCH($A47,Nafnalisti!$X$4:$X$430,0),5)="","",OFFSET(Nafnalisti!$A$3,MATCH($A47,Nafnalisti!$X$4:$X$430,0),5)))</f>
        <v>126</v>
      </c>
      <c r="H47" s="17">
        <f ca="1">IF($A47="","",IF(OFFSET(Nafnalisti!$A$3,MATCH($A47,Nafnalisti!$X$4:$X$430,0),6)="","",OFFSET(Nafnalisti!$A$3,MATCH($A47,Nafnalisti!$X$4:$X$430,0),6)))</f>
        <v>120</v>
      </c>
      <c r="I47" s="17" t="str">
        <f ca="1">IF($A47="","",IF(OFFSET(Nafnalisti!$A$3,MATCH($A47,Nafnalisti!$X$4:$X$430,0),7)="","",OFFSET(Nafnalisti!$A$3,MATCH($A47,Nafnalisti!$X$4:$X$430,0),7)))</f>
        <v/>
      </c>
      <c r="J47" s="17" t="str">
        <f ca="1">IF($A47="","",IF(OFFSET(Nafnalisti!$A$3,MATCH($A47,Nafnalisti!$X$4:$X$430,0),8)="","",OFFSET(Nafnalisti!$A$3,MATCH($A47,Nafnalisti!$X$4:$X$430,0),8)))</f>
        <v/>
      </c>
      <c r="K47" s="17" t="str">
        <f ca="1">IF($A47="","",IF(OFFSET(Nafnalisti!$A$3,MATCH($A47,Nafnalisti!$X$4:$X$430,0),9)="","",OFFSET(Nafnalisti!$A$3,MATCH($A47,Nafnalisti!$X$4:$X$430,0),9)))</f>
        <v/>
      </c>
      <c r="L47" s="17" t="str">
        <f ca="1">IF($A47="","",IF(OFFSET(Nafnalisti!$A$3,MATCH($A47,Nafnalisti!$X$4:$X$430,0),10)="","",OFFSET(Nafnalisti!$A$3,MATCH($A47,Nafnalisti!$X$4:$X$430,0),10)))</f>
        <v/>
      </c>
      <c r="M47" s="17">
        <f ca="1">IF($A47="","",IF(OFFSET(Nafnalisti!$A$3,MATCH($A47,Nafnalisti!$X$4:$X$430,0),11)="","",OFFSET(Nafnalisti!$A$3,MATCH($A47,Nafnalisti!$X$4:$X$430,0),11)))</f>
        <v>4</v>
      </c>
      <c r="N47" s="17" t="str">
        <f ca="1">IF($A47="","",IF(OFFSET(Nafnalisti!$A$3,MATCH($A47,Nafnalisti!$X$4:$X$430,0),12)="","",OFFSET(Nafnalisti!$A$3,MATCH($A47,Nafnalisti!$X$4:$X$430,0),12)))</f>
        <v/>
      </c>
      <c r="Q47" s="60"/>
      <c r="T47" s="60"/>
    </row>
    <row r="48" spans="1:20" ht="17.25" customHeight="1" x14ac:dyDescent="0.3">
      <c r="A48" s="12">
        <f>IF(COUNT($A$4:A47)+1&gt;Nafnalisti!$AA$4,"",A47+1)</f>
        <v>45</v>
      </c>
      <c r="B48" s="12" t="str">
        <f ca="1">IF($A48="","",OFFSET(Nafnalisti!$A$3,MATCH($A48,Nafnalisti!$X$4:$X$430,0),0))</f>
        <v>Lið 31</v>
      </c>
      <c r="C48" s="13" t="str">
        <f ca="1">IF($A48="","",OFFSET(Nafnalisti!$A$3,MATCH($A48,Nafnalisti!$X$4:$X$430,0),1))</f>
        <v>BEMSS</v>
      </c>
      <c r="D48" s="16">
        <f ca="1">IF($A48="","",OFFSET(Nafnalisti!$A$3,MATCH($A48,Nafnalisti!$X$4:$X$430,0),2))</f>
        <v>356</v>
      </c>
      <c r="E48" s="17">
        <f ca="1">IF($A48="","",IF(OFFSET(Nafnalisti!$A$3,MATCH($A48,Nafnalisti!$X$4:$X$430,0),3)="","",OFFSET(Nafnalisti!$A$3,MATCH($A48,Nafnalisti!$X$4:$X$430,0),3)))</f>
        <v>120</v>
      </c>
      <c r="F48" s="17" t="str">
        <f ca="1">IF($A48="","",IF(OFFSET(Nafnalisti!$A$3,MATCH($A48,Nafnalisti!$X$4:$X$430,0),4)="","",OFFSET(Nafnalisti!$A$3,MATCH($A48,Nafnalisti!$X$4:$X$430,0),4)))</f>
        <v/>
      </c>
      <c r="G48" s="17">
        <f ca="1">IF($A48="","",IF(OFFSET(Nafnalisti!$A$3,MATCH($A48,Nafnalisti!$X$4:$X$430,0),5)="","",OFFSET(Nafnalisti!$A$3,MATCH($A48,Nafnalisti!$X$4:$X$430,0),5)))</f>
        <v>113</v>
      </c>
      <c r="H48" s="17">
        <f ca="1">IF($A48="","",IF(OFFSET(Nafnalisti!$A$3,MATCH($A48,Nafnalisti!$X$4:$X$430,0),6)="","",OFFSET(Nafnalisti!$A$3,MATCH($A48,Nafnalisti!$X$4:$X$430,0),6)))</f>
        <v>123</v>
      </c>
      <c r="I48" s="17" t="str">
        <f ca="1">IF($A48="","",IF(OFFSET(Nafnalisti!$A$3,MATCH($A48,Nafnalisti!$X$4:$X$430,0),7)="","",OFFSET(Nafnalisti!$A$3,MATCH($A48,Nafnalisti!$X$4:$X$430,0),7)))</f>
        <v/>
      </c>
      <c r="J48" s="17" t="str">
        <f ca="1">IF($A48="","",IF(OFFSET(Nafnalisti!$A$3,MATCH($A48,Nafnalisti!$X$4:$X$430,0),8)="","",OFFSET(Nafnalisti!$A$3,MATCH($A48,Nafnalisti!$X$4:$X$430,0),8)))</f>
        <v/>
      </c>
      <c r="K48" s="17" t="str">
        <f ca="1">IF($A48="","",IF(OFFSET(Nafnalisti!$A$3,MATCH($A48,Nafnalisti!$X$4:$X$430,0),9)="","",OFFSET(Nafnalisti!$A$3,MATCH($A48,Nafnalisti!$X$4:$X$430,0),9)))</f>
        <v/>
      </c>
      <c r="L48" s="17" t="str">
        <f ca="1">IF($A48="","",IF(OFFSET(Nafnalisti!$A$3,MATCH($A48,Nafnalisti!$X$4:$X$430,0),10)="","",OFFSET(Nafnalisti!$A$3,MATCH($A48,Nafnalisti!$X$4:$X$430,0),10)))</f>
        <v/>
      </c>
      <c r="M48" s="17">
        <f ca="1">IF($A48="","",IF(OFFSET(Nafnalisti!$A$3,MATCH($A48,Nafnalisti!$X$4:$X$430,0),11)="","",OFFSET(Nafnalisti!$A$3,MATCH($A48,Nafnalisti!$X$4:$X$430,0),11)))</f>
        <v>3</v>
      </c>
      <c r="N48" s="17" t="str">
        <f ca="1">IF($A48="","",IF(OFFSET(Nafnalisti!$A$3,MATCH($A48,Nafnalisti!$X$4:$X$430,0),12)="","",OFFSET(Nafnalisti!$A$3,MATCH($A48,Nafnalisti!$X$4:$X$430,0),12)))</f>
        <v/>
      </c>
      <c r="Q48" s="60"/>
      <c r="T48" s="60"/>
    </row>
    <row r="49" spans="1:20" ht="17.25" customHeight="1" x14ac:dyDescent="0.3">
      <c r="A49" s="12">
        <f>IF(COUNT($A$4:A48)+1&gt;Nafnalisti!$AA$4,"",A48+1)</f>
        <v>46</v>
      </c>
      <c r="B49" s="12" t="str">
        <f ca="1">IF($A49="","",OFFSET(Nafnalisti!$A$3,MATCH($A49,Nafnalisti!$X$4:$X$430,0),0))</f>
        <v>Lið 35</v>
      </c>
      <c r="C49" s="13" t="str">
        <f ca="1">IF($A49="","",OFFSET(Nafnalisti!$A$3,MATCH($A49,Nafnalisti!$X$4:$X$430,0),1))</f>
        <v>AGHK</v>
      </c>
      <c r="D49" s="16">
        <f ca="1">IF($A49="","",OFFSET(Nafnalisti!$A$3,MATCH($A49,Nafnalisti!$X$4:$X$430,0),2))</f>
        <v>358</v>
      </c>
      <c r="E49" s="17" t="str">
        <f ca="1">IF($A49="","",IF(OFFSET(Nafnalisti!$A$3,MATCH($A49,Nafnalisti!$X$4:$X$430,0),3)="","",OFFSET(Nafnalisti!$A$3,MATCH($A49,Nafnalisti!$X$4:$X$430,0),3)))</f>
        <v/>
      </c>
      <c r="F49" s="17">
        <f ca="1">IF($A49="","",IF(OFFSET(Nafnalisti!$A$3,MATCH($A49,Nafnalisti!$X$4:$X$430,0),4)="","",OFFSET(Nafnalisti!$A$3,MATCH($A49,Nafnalisti!$X$4:$X$430,0),4)))</f>
        <v>120</v>
      </c>
      <c r="G49" s="17">
        <f ca="1">IF($A49="","",IF(OFFSET(Nafnalisti!$A$3,MATCH($A49,Nafnalisti!$X$4:$X$430,0),5)="","",OFFSET(Nafnalisti!$A$3,MATCH($A49,Nafnalisti!$X$4:$X$430,0),5)))</f>
        <v>118</v>
      </c>
      <c r="H49" s="17">
        <f ca="1">IF($A49="","",IF(OFFSET(Nafnalisti!$A$3,MATCH($A49,Nafnalisti!$X$4:$X$430,0),6)="","",OFFSET(Nafnalisti!$A$3,MATCH($A49,Nafnalisti!$X$4:$X$430,0),6)))</f>
        <v>120</v>
      </c>
      <c r="I49" s="17" t="str">
        <f ca="1">IF($A49="","",IF(OFFSET(Nafnalisti!$A$3,MATCH($A49,Nafnalisti!$X$4:$X$430,0),7)="","",OFFSET(Nafnalisti!$A$3,MATCH($A49,Nafnalisti!$X$4:$X$430,0),7)))</f>
        <v/>
      </c>
      <c r="J49" s="17" t="str">
        <f ca="1">IF($A49="","",IF(OFFSET(Nafnalisti!$A$3,MATCH($A49,Nafnalisti!$X$4:$X$430,0),8)="","",OFFSET(Nafnalisti!$A$3,MATCH($A49,Nafnalisti!$X$4:$X$430,0),8)))</f>
        <v/>
      </c>
      <c r="K49" s="17" t="str">
        <f ca="1">IF($A49="","",IF(OFFSET(Nafnalisti!$A$3,MATCH($A49,Nafnalisti!$X$4:$X$430,0),9)="","",OFFSET(Nafnalisti!$A$3,MATCH($A49,Nafnalisti!$X$4:$X$430,0),9)))</f>
        <v/>
      </c>
      <c r="L49" s="17" t="str">
        <f ca="1">IF($A49="","",IF(OFFSET(Nafnalisti!$A$3,MATCH($A49,Nafnalisti!$X$4:$X$430,0),10)="","",OFFSET(Nafnalisti!$A$3,MATCH($A49,Nafnalisti!$X$4:$X$430,0),10)))</f>
        <v/>
      </c>
      <c r="M49" s="17">
        <f ca="1">IF($A49="","",IF(OFFSET(Nafnalisti!$A$3,MATCH($A49,Nafnalisti!$X$4:$X$430,0),11)="","",OFFSET(Nafnalisti!$A$3,MATCH($A49,Nafnalisti!$X$4:$X$430,0),11)))</f>
        <v>3</v>
      </c>
      <c r="N49" s="17" t="str">
        <f ca="1">IF($A49="","",IF(OFFSET(Nafnalisti!$A$3,MATCH($A49,Nafnalisti!$X$4:$X$430,0),12)="","",OFFSET(Nafnalisti!$A$3,MATCH($A49,Nafnalisti!$X$4:$X$430,0),12)))</f>
        <v/>
      </c>
      <c r="Q49" s="60"/>
      <c r="T49" s="60"/>
    </row>
    <row r="50" spans="1:20" ht="17.25" customHeight="1" x14ac:dyDescent="0.3">
      <c r="A50" s="12">
        <f>IF(COUNT($A$4:A49)+1&gt;Nafnalisti!$AA$4,"",A49+1)</f>
        <v>47</v>
      </c>
      <c r="B50" s="12" t="str">
        <f ca="1">IF($A50="","",OFFSET(Nafnalisti!$A$3,MATCH($A50,Nafnalisti!$X$4:$X$430,0),0))</f>
        <v>Lið 39</v>
      </c>
      <c r="C50" s="13" t="str">
        <f ca="1">IF($A50="","",OFFSET(Nafnalisti!$A$3,MATCH($A50,Nafnalisti!$X$4:$X$430,0),1))</f>
        <v>ÁHÓÞ</v>
      </c>
      <c r="D50" s="16">
        <f ca="1">IF($A50="","",OFFSET(Nafnalisti!$A$3,MATCH($A50,Nafnalisti!$X$4:$X$430,0),2))</f>
        <v>362</v>
      </c>
      <c r="E50" s="17">
        <f ca="1">IF($A50="","",IF(OFFSET(Nafnalisti!$A$3,MATCH($A50,Nafnalisti!$X$4:$X$430,0),3)="","",OFFSET(Nafnalisti!$A$3,MATCH($A50,Nafnalisti!$X$4:$X$430,0),3)))</f>
        <v>117</v>
      </c>
      <c r="F50" s="17">
        <f ca="1">IF($A50="","",IF(OFFSET(Nafnalisti!$A$3,MATCH($A50,Nafnalisti!$X$4:$X$430,0),4)="","",OFFSET(Nafnalisti!$A$3,MATCH($A50,Nafnalisti!$X$4:$X$430,0),4)))</f>
        <v>126</v>
      </c>
      <c r="G50" s="17">
        <f ca="1">IF($A50="","",IF(OFFSET(Nafnalisti!$A$3,MATCH($A50,Nafnalisti!$X$4:$X$430,0),5)="","",OFFSET(Nafnalisti!$A$3,MATCH($A50,Nafnalisti!$X$4:$X$430,0),5)))</f>
        <v>119</v>
      </c>
      <c r="H50" s="17" t="str">
        <f ca="1">IF($A50="","",IF(OFFSET(Nafnalisti!$A$3,MATCH($A50,Nafnalisti!$X$4:$X$430,0),6)="","",OFFSET(Nafnalisti!$A$3,MATCH($A50,Nafnalisti!$X$4:$X$430,0),6)))</f>
        <v/>
      </c>
      <c r="I50" s="17" t="str">
        <f ca="1">IF($A50="","",IF(OFFSET(Nafnalisti!$A$3,MATCH($A50,Nafnalisti!$X$4:$X$430,0),7)="","",OFFSET(Nafnalisti!$A$3,MATCH($A50,Nafnalisti!$X$4:$X$430,0),7)))</f>
        <v/>
      </c>
      <c r="J50" s="17" t="str">
        <f ca="1">IF($A50="","",IF(OFFSET(Nafnalisti!$A$3,MATCH($A50,Nafnalisti!$X$4:$X$430,0),8)="","",OFFSET(Nafnalisti!$A$3,MATCH($A50,Nafnalisti!$X$4:$X$430,0),8)))</f>
        <v/>
      </c>
      <c r="K50" s="17" t="str">
        <f ca="1">IF($A50="","",IF(OFFSET(Nafnalisti!$A$3,MATCH($A50,Nafnalisti!$X$4:$X$430,0),9)="","",OFFSET(Nafnalisti!$A$3,MATCH($A50,Nafnalisti!$X$4:$X$430,0),9)))</f>
        <v/>
      </c>
      <c r="L50" s="17" t="str">
        <f ca="1">IF($A50="","",IF(OFFSET(Nafnalisti!$A$3,MATCH($A50,Nafnalisti!$X$4:$X$430,0),10)="","",OFFSET(Nafnalisti!$A$3,MATCH($A50,Nafnalisti!$X$4:$X$430,0),10)))</f>
        <v/>
      </c>
      <c r="M50" s="17">
        <f ca="1">IF($A50="","",IF(OFFSET(Nafnalisti!$A$3,MATCH($A50,Nafnalisti!$X$4:$X$430,0),11)="","",OFFSET(Nafnalisti!$A$3,MATCH($A50,Nafnalisti!$X$4:$X$430,0),11)))</f>
        <v>3</v>
      </c>
      <c r="N50" s="17" t="str">
        <f ca="1">IF($A50="","",IF(OFFSET(Nafnalisti!$A$3,MATCH($A50,Nafnalisti!$X$4:$X$430,0),12)="","",OFFSET(Nafnalisti!$A$3,MATCH($A50,Nafnalisti!$X$4:$X$430,0),12)))</f>
        <v/>
      </c>
      <c r="Q50" s="60"/>
      <c r="T50" s="60"/>
    </row>
    <row r="51" spans="1:20" ht="17.25" customHeight="1" x14ac:dyDescent="0.3">
      <c r="A51" s="12">
        <f>IF(COUNT($A$4:A50)+1&gt;Nafnalisti!$AA$4,"",A50+1)</f>
        <v>48</v>
      </c>
      <c r="B51" s="12" t="str">
        <f ca="1">IF($A51="","",OFFSET(Nafnalisti!$A$3,MATCH($A51,Nafnalisti!$X$4:$X$430,0),0))</f>
        <v>Lið 49</v>
      </c>
      <c r="C51" s="13" t="str">
        <f ca="1">IF($A51="","",OFFSET(Nafnalisti!$A$3,MATCH($A51,Nafnalisti!$X$4:$X$430,0),1))</f>
        <v>ABHK</v>
      </c>
      <c r="D51" s="16">
        <f ca="1">IF($A51="","",OFFSET(Nafnalisti!$A$3,MATCH($A51,Nafnalisti!$X$4:$X$430,0),2))</f>
        <v>374</v>
      </c>
      <c r="E51" s="17"/>
      <c r="F51" s="17">
        <f ca="1">IF($A51="","",IF(OFFSET(Nafnalisti!$A$3,MATCH($A51,Nafnalisti!$X$4:$X$430,0),4)="","",OFFSET(Nafnalisti!$A$3,MATCH($A51,Nafnalisti!$X$4:$X$430,0),4)))</f>
        <v>126</v>
      </c>
      <c r="G51" s="17">
        <f ca="1">IF($A51="","",IF(OFFSET(Nafnalisti!$A$3,MATCH($A51,Nafnalisti!$X$4:$X$430,0),5)="","",OFFSET(Nafnalisti!$A$3,MATCH($A51,Nafnalisti!$X$4:$X$430,0),5)))</f>
        <v>125</v>
      </c>
      <c r="H51" s="17" t="str">
        <f ca="1">IF($A51="","",IF(OFFSET(Nafnalisti!$A$3,MATCH($A51,Nafnalisti!$X$4:$X$430,0),6)="","",OFFSET(Nafnalisti!$A$3,MATCH($A51,Nafnalisti!$X$4:$X$430,0),6)))</f>
        <v/>
      </c>
      <c r="I51" s="17" t="str">
        <f ca="1">IF($A51="","",IF(OFFSET(Nafnalisti!$A$3,MATCH($A51,Nafnalisti!$X$4:$X$430,0),7)="","",OFFSET(Nafnalisti!$A$3,MATCH($A51,Nafnalisti!$X$4:$X$430,0),7)))</f>
        <v/>
      </c>
      <c r="J51" s="17" t="str">
        <f ca="1">IF($A51="","",IF(OFFSET(Nafnalisti!$A$3,MATCH($A51,Nafnalisti!$X$4:$X$430,0),8)="","",OFFSET(Nafnalisti!$A$3,MATCH($A51,Nafnalisti!$X$4:$X$430,0),8)))</f>
        <v/>
      </c>
      <c r="K51" s="17" t="str">
        <f ca="1">IF($A51="","",IF(OFFSET(Nafnalisti!$A$3,MATCH($A51,Nafnalisti!$X$4:$X$430,0),9)="","",OFFSET(Nafnalisti!$A$3,MATCH($A51,Nafnalisti!$X$4:$X$430,0),9)))</f>
        <v/>
      </c>
      <c r="L51" s="17" t="str">
        <f ca="1">IF($A51="","",IF(OFFSET(Nafnalisti!$A$3,MATCH($A51,Nafnalisti!$X$4:$X$430,0),10)="","",OFFSET(Nafnalisti!$A$3,MATCH($A51,Nafnalisti!$X$4:$X$430,0),10)))</f>
        <v/>
      </c>
      <c r="M51" s="17">
        <f ca="1">IF($A51="","",IF(OFFSET(Nafnalisti!$A$3,MATCH($A51,Nafnalisti!$X$4:$X$430,0),11)="","",OFFSET(Nafnalisti!$A$3,MATCH($A51,Nafnalisti!$X$4:$X$430,0),11)))</f>
        <v>3</v>
      </c>
      <c r="N51" s="17" t="str">
        <f ca="1">IF($A51="","",IF(OFFSET(Nafnalisti!$A$3,MATCH($A51,Nafnalisti!$X$4:$X$430,0),12)="","",OFFSET(Nafnalisti!$A$3,MATCH($A51,Nafnalisti!$X$4:$X$430,0),12)))</f>
        <v/>
      </c>
      <c r="Q51" s="60"/>
      <c r="T51" s="60"/>
    </row>
    <row r="52" spans="1:20" ht="17.25" customHeight="1" x14ac:dyDescent="0.3">
      <c r="A52" s="12">
        <f>IF(COUNT($A$4:A51)+1&gt;Nafnalisti!$AA$4,"",A51+1)</f>
        <v>49</v>
      </c>
      <c r="B52" s="12" t="str">
        <f ca="1">IF($A52="","",OFFSET(Nafnalisti!$A$3,MATCH($A52,Nafnalisti!$X$4:$X$430,0),0))</f>
        <v>Lið 52</v>
      </c>
      <c r="C52" s="13" t="str">
        <f ca="1">IF($A52="","",OFFSET(Nafnalisti!$A$3,MATCH($A52,Nafnalisti!$X$4:$X$430,0),1))</f>
        <v>KS</v>
      </c>
      <c r="D52" s="16">
        <f ca="1">IF($A52="","",OFFSET(Nafnalisti!$A$3,MATCH($A52,Nafnalisti!$X$4:$X$430,0),2))</f>
        <v>134.0001</v>
      </c>
      <c r="E52" s="17" t="str">
        <f ca="1">IF($A52="","",IF(OFFSET(Nafnalisti!$A$3,MATCH($A52,Nafnalisti!$X$4:$X$430,0),3)="","",OFFSET(Nafnalisti!$A$3,MATCH($A52,Nafnalisti!$X$4:$X$430,0),3)))</f>
        <v/>
      </c>
      <c r="F52" s="17">
        <f ca="1">IF($A52="","",IF(OFFSET(Nafnalisti!$A$3,MATCH($A52,Nafnalisti!$X$4:$X$430,0),4)="","",OFFSET(Nafnalisti!$A$3,MATCH($A52,Nafnalisti!$X$4:$X$430,0),4)))</f>
        <v>134</v>
      </c>
      <c r="G52" s="17" t="str">
        <f ca="1">IF($A52="","",IF(OFFSET(Nafnalisti!$A$3,MATCH($A52,Nafnalisti!$X$4:$X$430,0),5)="","",OFFSET(Nafnalisti!$A$3,MATCH($A52,Nafnalisti!$X$4:$X$430,0),5)))</f>
        <v/>
      </c>
      <c r="H52" s="17" t="str">
        <f ca="1">IF($A52="","",IF(OFFSET(Nafnalisti!$A$3,MATCH($A52,Nafnalisti!$X$4:$X$430,0),6)="","",OFFSET(Nafnalisti!$A$3,MATCH($A52,Nafnalisti!$X$4:$X$430,0),6)))</f>
        <v/>
      </c>
      <c r="I52" s="17" t="str">
        <f ca="1">IF($A52="","",IF(OFFSET(Nafnalisti!$A$3,MATCH($A52,Nafnalisti!$X$4:$X$430,0),7)="","",OFFSET(Nafnalisti!$A$3,MATCH($A52,Nafnalisti!$X$4:$X$430,0),7)))</f>
        <v/>
      </c>
      <c r="J52" s="17" t="str">
        <f ca="1">IF($A52="","",IF(OFFSET(Nafnalisti!$A$3,MATCH($A52,Nafnalisti!$X$4:$X$430,0),8)="","",OFFSET(Nafnalisti!$A$3,MATCH($A52,Nafnalisti!$X$4:$X$430,0),8)))</f>
        <v/>
      </c>
      <c r="K52" s="17" t="str">
        <f ca="1">IF($A52="","",IF(OFFSET(Nafnalisti!$A$3,MATCH($A52,Nafnalisti!$X$4:$X$430,0),9)="","",OFFSET(Nafnalisti!$A$3,MATCH($A52,Nafnalisti!$X$4:$X$430,0),9)))</f>
        <v/>
      </c>
      <c r="L52" s="17" t="str">
        <f ca="1">IF($A52="","",IF(OFFSET(Nafnalisti!$A$3,MATCH($A52,Nafnalisti!$X$4:$X$430,0),10)="","",OFFSET(Nafnalisti!$A$3,MATCH($A52,Nafnalisti!$X$4:$X$430,0),10)))</f>
        <v/>
      </c>
      <c r="M52" s="17">
        <f ca="1">IF($A52="","",IF(OFFSET(Nafnalisti!$A$3,MATCH($A52,Nafnalisti!$X$4:$X$430,0),11)="","",OFFSET(Nafnalisti!$A$3,MATCH($A52,Nafnalisti!$X$4:$X$430,0),11)))</f>
        <v>1</v>
      </c>
      <c r="N52" s="17" t="str">
        <f ca="1">IF($A52="","",IF(OFFSET(Nafnalisti!$A$3,MATCH($A52,Nafnalisti!$X$4:$X$430,0),12)="","",OFFSET(Nafnalisti!$A$3,MATCH($A52,Nafnalisti!$X$4:$X$430,0),12)))</f>
        <v/>
      </c>
      <c r="Q52" s="60"/>
      <c r="T52" s="60"/>
    </row>
    <row r="53" spans="1:20" ht="17.25" customHeight="1" x14ac:dyDescent="0.3">
      <c r="A53" s="12" t="str">
        <f>IF(COUNT($A$4:A52)+1&gt;Nafnalisti!$AA$4,"",A52+1)</f>
        <v/>
      </c>
      <c r="B53" s="12" t="str">
        <f ca="1">IF($A53="","",OFFSET(Nafnalisti!$A$3,MATCH($A53,Nafnalisti!$X$4:$X$430,0),0))</f>
        <v/>
      </c>
      <c r="C53" s="13" t="str">
        <f ca="1">IF($A53="","",OFFSET(Nafnalisti!$A$3,MATCH($A53,Nafnalisti!$X$4:$X$430,0),1))</f>
        <v/>
      </c>
      <c r="D53" s="16" t="str">
        <f ca="1">IF($A53="","",OFFSET(Nafnalisti!$A$3,MATCH($A53,Nafnalisti!$X$4:$X$430,0),2))</f>
        <v/>
      </c>
      <c r="E53" s="17" t="str">
        <f ca="1">IF($A53="","",IF(OFFSET(Nafnalisti!$A$3,MATCH($A53,Nafnalisti!$X$4:$X$430,0),3)="","",OFFSET(Nafnalisti!$A$3,MATCH($A53,Nafnalisti!$X$4:$X$430,0),3)))</f>
        <v/>
      </c>
      <c r="F53" s="17" t="str">
        <f ca="1">IF($A53="","",IF(OFFSET(Nafnalisti!$A$3,MATCH($A53,Nafnalisti!$X$4:$X$430,0),4)="","",OFFSET(Nafnalisti!$A$3,MATCH($A53,Nafnalisti!$X$4:$X$430,0),4)))</f>
        <v/>
      </c>
      <c r="G53" s="17" t="str">
        <f ca="1">IF($A53="","",IF(OFFSET(Nafnalisti!$A$3,MATCH($A53,Nafnalisti!$X$4:$X$430,0),5)="","",OFFSET(Nafnalisti!$A$3,MATCH($A53,Nafnalisti!$X$4:$X$430,0),5)))</f>
        <v/>
      </c>
      <c r="H53" s="17" t="str">
        <f ca="1">IF($A53="","",IF(OFFSET(Nafnalisti!$A$3,MATCH($A53,Nafnalisti!$X$4:$X$430,0),6)="","",OFFSET(Nafnalisti!$A$3,MATCH($A53,Nafnalisti!$X$4:$X$430,0),6)))</f>
        <v/>
      </c>
      <c r="I53" s="17" t="str">
        <f ca="1">IF($A53="","",IF(OFFSET(Nafnalisti!$A$3,MATCH($A53,Nafnalisti!$X$4:$X$430,0),7)="","",OFFSET(Nafnalisti!$A$3,MATCH($A53,Nafnalisti!$X$4:$X$430,0),7)))</f>
        <v/>
      </c>
      <c r="J53" s="17" t="str">
        <f ca="1">IF($A53="","",IF(OFFSET(Nafnalisti!$A$3,MATCH($A53,Nafnalisti!$X$4:$X$430,0),8)="","",OFFSET(Nafnalisti!$A$3,MATCH($A53,Nafnalisti!$X$4:$X$430,0),8)))</f>
        <v/>
      </c>
      <c r="K53" s="17" t="str">
        <f ca="1">IF($A53="","",IF(OFFSET(Nafnalisti!$A$3,MATCH($A53,Nafnalisti!$X$4:$X$430,0),9)="","",OFFSET(Nafnalisti!$A$3,MATCH($A53,Nafnalisti!$X$4:$X$430,0),9)))</f>
        <v/>
      </c>
      <c r="L53" s="17" t="str">
        <f ca="1">IF($A53="","",IF(OFFSET(Nafnalisti!$A$3,MATCH($A53,Nafnalisti!$X$4:$X$430,0),10)="","",OFFSET(Nafnalisti!$A$3,MATCH($A53,Nafnalisti!$X$4:$X$430,0),10)))</f>
        <v/>
      </c>
      <c r="M53" s="17" t="str">
        <f ca="1">IF($A53="","",IF(OFFSET(Nafnalisti!$A$3,MATCH($A53,Nafnalisti!$X$4:$X$430,0),11)="","",OFFSET(Nafnalisti!$A$3,MATCH($A53,Nafnalisti!$X$4:$X$430,0),11)))</f>
        <v/>
      </c>
      <c r="N53" s="17" t="str">
        <f ca="1">IF($A53="","",IF(OFFSET(Nafnalisti!$A$3,MATCH($A53,Nafnalisti!$X$4:$X$430,0),12)="","",OFFSET(Nafnalisti!$A$3,MATCH($A53,Nafnalisti!$X$4:$X$430,0),12)))</f>
        <v/>
      </c>
      <c r="Q53" s="60"/>
      <c r="T53" s="60"/>
    </row>
    <row r="54" spans="1:20" ht="17.25" customHeight="1" x14ac:dyDescent="0.3">
      <c r="A54" s="12" t="str">
        <f>IF(COUNT($A$4:A53)+1&gt;Nafnalisti!$AA$4,"",A53+1)</f>
        <v/>
      </c>
      <c r="B54" s="12" t="str">
        <f ca="1">IF($A54="","",OFFSET(Nafnalisti!$A$3,MATCH($A54,Nafnalisti!$X$4:$X$430,0),0))</f>
        <v/>
      </c>
      <c r="C54" s="13" t="str">
        <f ca="1">IF($A54="","",OFFSET(Nafnalisti!$A$3,MATCH($A54,Nafnalisti!$X$4:$X$430,0),1))</f>
        <v/>
      </c>
      <c r="D54" s="16" t="str">
        <f ca="1">IF($A54="","",OFFSET(Nafnalisti!$A$3,MATCH($A54,Nafnalisti!$X$4:$X$430,0),2))</f>
        <v/>
      </c>
      <c r="E54" s="17" t="str">
        <f ca="1">IF($A54="","",IF(OFFSET(Nafnalisti!$A$3,MATCH($A54,Nafnalisti!$X$4:$X$430,0),3)="","",OFFSET(Nafnalisti!$A$3,MATCH($A54,Nafnalisti!$X$4:$X$430,0),3)))</f>
        <v/>
      </c>
      <c r="F54" s="17" t="str">
        <f ca="1">IF($A54="","",IF(OFFSET(Nafnalisti!$A$3,MATCH($A54,Nafnalisti!$X$4:$X$430,0),4)="","",OFFSET(Nafnalisti!$A$3,MATCH($A54,Nafnalisti!$X$4:$X$430,0),4)))</f>
        <v/>
      </c>
      <c r="G54" s="17" t="str">
        <f ca="1">IF($A54="","",IF(OFFSET(Nafnalisti!$A$3,MATCH($A54,Nafnalisti!$X$4:$X$430,0),5)="","",OFFSET(Nafnalisti!$A$3,MATCH($A54,Nafnalisti!$X$4:$X$430,0),5)))</f>
        <v/>
      </c>
      <c r="H54" s="17" t="str">
        <f ca="1">IF($A54="","",IF(OFFSET(Nafnalisti!$A$3,MATCH($A54,Nafnalisti!$X$4:$X$430,0),6)="","",OFFSET(Nafnalisti!$A$3,MATCH($A54,Nafnalisti!$X$4:$X$430,0),6)))</f>
        <v/>
      </c>
      <c r="I54" s="17" t="str">
        <f ca="1">IF($A54="","",IF(OFFSET(Nafnalisti!$A$3,MATCH($A54,Nafnalisti!$X$4:$X$430,0),7)="","",OFFSET(Nafnalisti!$A$3,MATCH($A54,Nafnalisti!$X$4:$X$430,0),7)))</f>
        <v/>
      </c>
      <c r="J54" s="17" t="str">
        <f ca="1">IF($A54="","",IF(OFFSET(Nafnalisti!$A$3,MATCH($A54,Nafnalisti!$X$4:$X$430,0),8)="","",OFFSET(Nafnalisti!$A$3,MATCH($A54,Nafnalisti!$X$4:$X$430,0),8)))</f>
        <v/>
      </c>
      <c r="K54" s="17" t="str">
        <f ca="1">IF($A54="","",IF(OFFSET(Nafnalisti!$A$3,MATCH($A54,Nafnalisti!$X$4:$X$430,0),9)="","",OFFSET(Nafnalisti!$A$3,MATCH($A54,Nafnalisti!$X$4:$X$430,0),9)))</f>
        <v/>
      </c>
      <c r="L54" s="17" t="str">
        <f ca="1">IF($A54="","",IF(OFFSET(Nafnalisti!$A$3,MATCH($A54,Nafnalisti!$X$4:$X$430,0),10)="","",OFFSET(Nafnalisti!$A$3,MATCH($A54,Nafnalisti!$X$4:$X$430,0),10)))</f>
        <v/>
      </c>
      <c r="M54" s="17" t="str">
        <f ca="1">IF($A54="","",IF(OFFSET(Nafnalisti!$A$3,MATCH($A54,Nafnalisti!$X$4:$X$430,0),11)="","",OFFSET(Nafnalisti!$A$3,MATCH($A54,Nafnalisti!$X$4:$X$430,0),11)))</f>
        <v/>
      </c>
      <c r="N54" s="17" t="str">
        <f ca="1">IF($A54="","",IF(OFFSET(Nafnalisti!$A$3,MATCH($A54,Nafnalisti!$X$4:$X$430,0),12)="","",OFFSET(Nafnalisti!$A$3,MATCH($A54,Nafnalisti!$X$4:$X$430,0),12)))</f>
        <v/>
      </c>
      <c r="Q54" s="60"/>
      <c r="T54" s="60"/>
    </row>
    <row r="55" spans="1:20" ht="17.25" customHeight="1" x14ac:dyDescent="0.3">
      <c r="A55" s="12" t="str">
        <f>IF(COUNT($A$4:A54)+1&gt;Nafnalisti!$AA$4,"",A54+1)</f>
        <v/>
      </c>
      <c r="B55" s="12" t="str">
        <f ca="1">IF($A55="","",OFFSET(Nafnalisti!$A$3,MATCH($A55,Nafnalisti!$X$4:$X$430,0),0))</f>
        <v/>
      </c>
      <c r="C55" s="13" t="str">
        <f ca="1">IF($A55="","",OFFSET(Nafnalisti!$A$3,MATCH($A55,Nafnalisti!$X$4:$X$430,0),1))</f>
        <v/>
      </c>
      <c r="D55" s="16" t="str">
        <f ca="1">IF($A55="","",OFFSET(Nafnalisti!$A$3,MATCH($A55,Nafnalisti!$X$4:$X$430,0),2))</f>
        <v/>
      </c>
      <c r="E55" s="17" t="str">
        <f ca="1">IF($A55="","",IF(OFFSET(Nafnalisti!$A$3,MATCH($A55,Nafnalisti!$X$4:$X$430,0),3)="","",OFFSET(Nafnalisti!$A$3,MATCH($A55,Nafnalisti!$X$4:$X$430,0),3)))</f>
        <v/>
      </c>
      <c r="F55" s="17" t="str">
        <f ca="1">IF($A55="","",IF(OFFSET(Nafnalisti!$A$3,MATCH($A55,Nafnalisti!$X$4:$X$430,0),4)="","",OFFSET(Nafnalisti!$A$3,MATCH($A55,Nafnalisti!$X$4:$X$430,0),4)))</f>
        <v/>
      </c>
      <c r="G55" s="17" t="str">
        <f ca="1">IF($A55="","",IF(OFFSET(Nafnalisti!$A$3,MATCH($A55,Nafnalisti!$X$4:$X$430,0),5)="","",OFFSET(Nafnalisti!$A$3,MATCH($A55,Nafnalisti!$X$4:$X$430,0),5)))</f>
        <v/>
      </c>
      <c r="H55" s="17" t="str">
        <f ca="1">IF($A55="","",IF(OFFSET(Nafnalisti!$A$3,MATCH($A55,Nafnalisti!$X$4:$X$430,0),6)="","",OFFSET(Nafnalisti!$A$3,MATCH($A55,Nafnalisti!$X$4:$X$430,0),6)))</f>
        <v/>
      </c>
      <c r="I55" s="17" t="str">
        <f ca="1">IF($A55="","",IF(OFFSET(Nafnalisti!$A$3,MATCH($A55,Nafnalisti!$X$4:$X$430,0),7)="","",OFFSET(Nafnalisti!$A$3,MATCH($A55,Nafnalisti!$X$4:$X$430,0),7)))</f>
        <v/>
      </c>
      <c r="J55" s="17" t="str">
        <f ca="1">IF($A55="","",IF(OFFSET(Nafnalisti!$A$3,MATCH($A55,Nafnalisti!$X$4:$X$430,0),8)="","",OFFSET(Nafnalisti!$A$3,MATCH($A55,Nafnalisti!$X$4:$X$430,0),8)))</f>
        <v/>
      </c>
      <c r="K55" s="17" t="str">
        <f ca="1">IF($A55="","",IF(OFFSET(Nafnalisti!$A$3,MATCH($A55,Nafnalisti!$X$4:$X$430,0),9)="","",OFFSET(Nafnalisti!$A$3,MATCH($A55,Nafnalisti!$X$4:$X$430,0),9)))</f>
        <v/>
      </c>
      <c r="L55" s="17" t="str">
        <f ca="1">IF($A55="","",IF(OFFSET(Nafnalisti!$A$3,MATCH($A55,Nafnalisti!$X$4:$X$430,0),10)="","",OFFSET(Nafnalisti!$A$3,MATCH($A55,Nafnalisti!$X$4:$X$430,0),10)))</f>
        <v/>
      </c>
      <c r="M55" s="17" t="str">
        <f ca="1">IF($A55="","",IF(OFFSET(Nafnalisti!$A$3,MATCH($A55,Nafnalisti!$X$4:$X$430,0),11)="","",OFFSET(Nafnalisti!$A$3,MATCH($A55,Nafnalisti!$X$4:$X$430,0),11)))</f>
        <v/>
      </c>
      <c r="N55" s="17" t="str">
        <f ca="1">IF($A55="","",IF(OFFSET(Nafnalisti!$A$3,MATCH($A55,Nafnalisti!$X$4:$X$430,0),12)="","",OFFSET(Nafnalisti!$A$3,MATCH($A55,Nafnalisti!$X$4:$X$430,0),12)))</f>
        <v/>
      </c>
      <c r="Q55" s="60"/>
      <c r="T55" s="60"/>
    </row>
    <row r="56" spans="1:20" ht="17.25" customHeight="1" x14ac:dyDescent="0.3">
      <c r="A56" s="12" t="str">
        <f>IF(COUNT($A$4:A55)+1&gt;Nafnalisti!$AA$4,"",A55+1)</f>
        <v/>
      </c>
      <c r="B56" s="12" t="str">
        <f ca="1">IF($A56="","",OFFSET(Nafnalisti!$A$3,MATCH($A56,Nafnalisti!$X$4:$X$430,0),0))</f>
        <v/>
      </c>
      <c r="C56" s="13" t="str">
        <f ca="1">IF($A56="","",OFFSET(Nafnalisti!$A$3,MATCH($A56,Nafnalisti!$X$4:$X$430,0),1))</f>
        <v/>
      </c>
      <c r="D56" s="16" t="str">
        <f ca="1">IF($A56="","",OFFSET(Nafnalisti!$A$3,MATCH($A56,Nafnalisti!$X$4:$X$430,0),2))</f>
        <v/>
      </c>
      <c r="E56" s="17" t="str">
        <f ca="1">IF($A56="","",IF(OFFSET(Nafnalisti!$A$3,MATCH($A56,Nafnalisti!$X$4:$X$430,0),3)="","",OFFSET(Nafnalisti!$A$3,MATCH($A56,Nafnalisti!$X$4:$X$430,0),3)))</f>
        <v/>
      </c>
      <c r="F56" s="17" t="str">
        <f ca="1">IF($A56="","",IF(OFFSET(Nafnalisti!$A$3,MATCH($A56,Nafnalisti!$X$4:$X$430,0),4)="","",OFFSET(Nafnalisti!$A$3,MATCH($A56,Nafnalisti!$X$4:$X$430,0),4)))</f>
        <v/>
      </c>
      <c r="G56" s="17" t="str">
        <f ca="1">IF($A56="","",IF(OFFSET(Nafnalisti!$A$3,MATCH($A56,Nafnalisti!$X$4:$X$430,0),5)="","",OFFSET(Nafnalisti!$A$3,MATCH($A56,Nafnalisti!$X$4:$X$430,0),5)))</f>
        <v/>
      </c>
      <c r="H56" s="17" t="str">
        <f ca="1">IF($A56="","",IF(OFFSET(Nafnalisti!$A$3,MATCH($A56,Nafnalisti!$X$4:$X$430,0),6)="","",OFFSET(Nafnalisti!$A$3,MATCH($A56,Nafnalisti!$X$4:$X$430,0),6)))</f>
        <v/>
      </c>
      <c r="I56" s="17" t="str">
        <f ca="1">IF($A56="","",IF(OFFSET(Nafnalisti!$A$3,MATCH($A56,Nafnalisti!$X$4:$X$430,0),7)="","",OFFSET(Nafnalisti!$A$3,MATCH($A56,Nafnalisti!$X$4:$X$430,0),7)))</f>
        <v/>
      </c>
      <c r="J56" s="17" t="str">
        <f ca="1">IF($A56="","",IF(OFFSET(Nafnalisti!$A$3,MATCH($A56,Nafnalisti!$X$4:$X$430,0),8)="","",OFFSET(Nafnalisti!$A$3,MATCH($A56,Nafnalisti!$X$4:$X$430,0),8)))</f>
        <v/>
      </c>
      <c r="K56" s="17" t="str">
        <f ca="1">IF($A56="","",IF(OFFSET(Nafnalisti!$A$3,MATCH($A56,Nafnalisti!$X$4:$X$430,0),9)="","",OFFSET(Nafnalisti!$A$3,MATCH($A56,Nafnalisti!$X$4:$X$430,0),9)))</f>
        <v/>
      </c>
      <c r="L56" s="17" t="str">
        <f ca="1">IF($A56="","",IF(OFFSET(Nafnalisti!$A$3,MATCH($A56,Nafnalisti!$X$4:$X$430,0),10)="","",OFFSET(Nafnalisti!$A$3,MATCH($A56,Nafnalisti!$X$4:$X$430,0),10)))</f>
        <v/>
      </c>
      <c r="M56" s="17" t="str">
        <f ca="1">IF($A56="","",IF(OFFSET(Nafnalisti!$A$3,MATCH($A56,Nafnalisti!$X$4:$X$430,0),11)="","",OFFSET(Nafnalisti!$A$3,MATCH($A56,Nafnalisti!$X$4:$X$430,0),11)))</f>
        <v/>
      </c>
      <c r="N56" s="17" t="str">
        <f ca="1">IF($A56="","",IF(OFFSET(Nafnalisti!$A$3,MATCH($A56,Nafnalisti!$X$4:$X$430,0),12)="","",OFFSET(Nafnalisti!$A$3,MATCH($A56,Nafnalisti!$X$4:$X$430,0),12)))</f>
        <v/>
      </c>
      <c r="Q56" s="60"/>
      <c r="T56" s="60"/>
    </row>
    <row r="57" spans="1:20" x14ac:dyDescent="0.3">
      <c r="A57" s="12" t="str">
        <f>IF(COUNT($A$4:A56)+1&gt;Nafnalisti!$AA$4,"",A56+1)</f>
        <v/>
      </c>
      <c r="B57" s="12" t="str">
        <f ca="1">IF($A57="","",OFFSET(Nafnalisti!$A$3,MATCH($A57,Nafnalisti!$X$4:$X$430,0),0))</f>
        <v/>
      </c>
      <c r="C57" s="13" t="str">
        <f ca="1">IF($A57="","",OFFSET(Nafnalisti!$A$3,MATCH($A57,Nafnalisti!$X$4:$X$430,0),1))</f>
        <v/>
      </c>
      <c r="D57" s="16" t="str">
        <f ca="1">IF($A57="","",OFFSET(Nafnalisti!$A$3,MATCH($A57,Nafnalisti!$X$4:$X$430,0),2))</f>
        <v/>
      </c>
      <c r="E57" s="17" t="str">
        <f ca="1">IF($A57="","",IF(OFFSET(Nafnalisti!$A$3,MATCH($A57,Nafnalisti!$X$4:$X$430,0),3)="","",OFFSET(Nafnalisti!$A$3,MATCH($A57,Nafnalisti!$X$4:$X$430,0),3)))</f>
        <v/>
      </c>
      <c r="F57" s="17" t="str">
        <f ca="1">IF($A57="","",IF(OFFSET(Nafnalisti!$A$3,MATCH($A57,Nafnalisti!$X$4:$X$430,0),4)="","",OFFSET(Nafnalisti!$A$3,MATCH($A57,Nafnalisti!$X$4:$X$430,0),4)))</f>
        <v/>
      </c>
      <c r="G57" s="17" t="str">
        <f ca="1">IF($A57="","",IF(OFFSET(Nafnalisti!$A$3,MATCH($A57,Nafnalisti!$X$4:$X$430,0),5)="","",OFFSET(Nafnalisti!$A$3,MATCH($A57,Nafnalisti!$X$4:$X$430,0),5)))</f>
        <v/>
      </c>
      <c r="H57" s="17" t="str">
        <f ca="1">IF($A57="","",IF(OFFSET(Nafnalisti!$A$3,MATCH($A57,Nafnalisti!$X$4:$X$430,0),6)="","",OFFSET(Nafnalisti!$A$3,MATCH($A57,Nafnalisti!$X$4:$X$430,0),6)))</f>
        <v/>
      </c>
      <c r="I57" s="17" t="str">
        <f ca="1">IF($A57="","",IF(OFFSET(Nafnalisti!$A$3,MATCH($A57,Nafnalisti!$X$4:$X$430,0),7)="","",OFFSET(Nafnalisti!$A$3,MATCH($A57,Nafnalisti!$X$4:$X$430,0),7)))</f>
        <v/>
      </c>
      <c r="J57" s="17" t="str">
        <f ca="1">IF($A57="","",IF(OFFSET(Nafnalisti!$A$3,MATCH($A57,Nafnalisti!$X$4:$X$430,0),8)="","",OFFSET(Nafnalisti!$A$3,MATCH($A57,Nafnalisti!$X$4:$X$430,0),8)))</f>
        <v/>
      </c>
      <c r="K57" s="17" t="str">
        <f ca="1">IF($A57="","",IF(OFFSET(Nafnalisti!$A$3,MATCH($A57,Nafnalisti!$X$4:$X$430,0),9)="","",OFFSET(Nafnalisti!$A$3,MATCH($A57,Nafnalisti!$X$4:$X$430,0),9)))</f>
        <v/>
      </c>
      <c r="L57" s="17" t="str">
        <f ca="1">IF($A57="","",IF(OFFSET(Nafnalisti!$A$3,MATCH($A57,Nafnalisti!$X$4:$X$430,0),10)="","",OFFSET(Nafnalisti!$A$3,MATCH($A57,Nafnalisti!$X$4:$X$430,0),10)))</f>
        <v/>
      </c>
      <c r="M57" s="17" t="str">
        <f ca="1">IF($A57="","",IF(OFFSET(Nafnalisti!$A$3,MATCH($A57,Nafnalisti!$X$4:$X$430,0),11)="","",OFFSET(Nafnalisti!$A$3,MATCH($A57,Nafnalisti!$X$4:$X$430,0),11)))</f>
        <v/>
      </c>
      <c r="N57" s="17" t="str">
        <f ca="1">IF($A57="","",IF(OFFSET(Nafnalisti!$A$3,MATCH($A57,Nafnalisti!$X$4:$X$430,0),12)="","",OFFSET(Nafnalisti!$A$3,MATCH($A57,Nafnalisti!$X$4:$X$430,0),12)))</f>
        <v/>
      </c>
    </row>
    <row r="58" spans="1:20" x14ac:dyDescent="0.3">
      <c r="A58" s="12" t="str">
        <f>IF(COUNT($A$4:A57)+1&gt;Nafnalisti!$AA$4,"",A57+1)</f>
        <v/>
      </c>
      <c r="B58" s="12" t="str">
        <f ca="1">IF($A58="","",OFFSET(Nafnalisti!$A$3,MATCH($A58,Nafnalisti!$X$4:$X$430,0),0))</f>
        <v/>
      </c>
      <c r="C58" s="13" t="str">
        <f ca="1">IF($A58="","",OFFSET(Nafnalisti!$A$3,MATCH($A58,Nafnalisti!$X$4:$X$430,0),1))</f>
        <v/>
      </c>
      <c r="D58" s="16" t="str">
        <f ca="1">IF($A58="","",OFFSET(Nafnalisti!$A$3,MATCH($A58,Nafnalisti!$X$4:$X$430,0),2))</f>
        <v/>
      </c>
      <c r="E58" s="17" t="str">
        <f ca="1">IF($A58="","",IF(OFFSET(Nafnalisti!$A$3,MATCH($A58,Nafnalisti!$X$4:$X$430,0),3)="","",OFFSET(Nafnalisti!$A$3,MATCH($A58,Nafnalisti!$X$4:$X$430,0),3)))</f>
        <v/>
      </c>
      <c r="F58" s="17" t="str">
        <f ca="1">IF($A58="","",IF(OFFSET(Nafnalisti!$A$3,MATCH($A58,Nafnalisti!$X$4:$X$430,0),4)="","",OFFSET(Nafnalisti!$A$3,MATCH($A58,Nafnalisti!$X$4:$X$430,0),4)))</f>
        <v/>
      </c>
      <c r="G58" s="17" t="str">
        <f ca="1">IF($A58="","",IF(OFFSET(Nafnalisti!$A$3,MATCH($A58,Nafnalisti!$X$4:$X$430,0),5)="","",OFFSET(Nafnalisti!$A$3,MATCH($A58,Nafnalisti!$X$4:$X$430,0),5)))</f>
        <v/>
      </c>
      <c r="H58" s="17" t="str">
        <f ca="1">IF($A58="","",IF(OFFSET(Nafnalisti!$A$3,MATCH($A58,Nafnalisti!$X$4:$X$430,0),6)="","",OFFSET(Nafnalisti!$A$3,MATCH($A58,Nafnalisti!$X$4:$X$430,0),6)))</f>
        <v/>
      </c>
      <c r="I58" s="17" t="str">
        <f ca="1">IF($A58="","",IF(OFFSET(Nafnalisti!$A$3,MATCH($A58,Nafnalisti!$X$4:$X$430,0),7)="","",OFFSET(Nafnalisti!$A$3,MATCH($A58,Nafnalisti!$X$4:$X$430,0),7)))</f>
        <v/>
      </c>
      <c r="J58" s="17" t="str">
        <f ca="1">IF($A58="","",IF(OFFSET(Nafnalisti!$A$3,MATCH($A58,Nafnalisti!$X$4:$X$430,0),8)="","",OFFSET(Nafnalisti!$A$3,MATCH($A58,Nafnalisti!$X$4:$X$430,0),8)))</f>
        <v/>
      </c>
      <c r="K58" s="17" t="str">
        <f ca="1">IF($A58="","",IF(OFFSET(Nafnalisti!$A$3,MATCH($A58,Nafnalisti!$X$4:$X$430,0),9)="","",OFFSET(Nafnalisti!$A$3,MATCH($A58,Nafnalisti!$X$4:$X$430,0),9)))</f>
        <v/>
      </c>
      <c r="L58" s="17" t="str">
        <f ca="1">IF($A58="","",IF(OFFSET(Nafnalisti!$A$3,MATCH($A58,Nafnalisti!$X$4:$X$430,0),10)="","",OFFSET(Nafnalisti!$A$3,MATCH($A58,Nafnalisti!$X$4:$X$430,0),10)))</f>
        <v/>
      </c>
      <c r="M58" s="17" t="str">
        <f ca="1">IF($A58="","",IF(OFFSET(Nafnalisti!$A$3,MATCH($A58,Nafnalisti!$X$4:$X$430,0),11)="","",OFFSET(Nafnalisti!$A$3,MATCH($A58,Nafnalisti!$X$4:$X$430,0),11)))</f>
        <v/>
      </c>
      <c r="N58" s="17" t="str">
        <f ca="1">IF($A58="","",IF(OFFSET(Nafnalisti!$A$3,MATCH($A58,Nafnalisti!$X$4:$X$430,0),12)="","",OFFSET(Nafnalisti!$A$3,MATCH($A58,Nafnalisti!$X$4:$X$430,0),12)))</f>
        <v/>
      </c>
    </row>
    <row r="59" spans="1:20" x14ac:dyDescent="0.3">
      <c r="A59" s="12" t="str">
        <f>IF(COUNT($A$4:A58)+1&gt;Nafnalisti!$AA$4,"",A58+1)</f>
        <v/>
      </c>
      <c r="B59" s="12" t="str">
        <f ca="1">IF($A59="","",OFFSET(Nafnalisti!$A$3,MATCH($A59,Nafnalisti!$X$4:$X$430,0),0))</f>
        <v/>
      </c>
      <c r="C59" s="13" t="str">
        <f ca="1">IF($A59="","",OFFSET(Nafnalisti!$A$3,MATCH($A59,Nafnalisti!$X$4:$X$430,0),1))</f>
        <v/>
      </c>
      <c r="D59" s="16" t="str">
        <f ca="1">IF($A59="","",OFFSET(Nafnalisti!$A$3,MATCH($A59,Nafnalisti!$X$4:$X$430,0),2))</f>
        <v/>
      </c>
      <c r="E59" s="17" t="str">
        <f ca="1">IF($A59="","",IF(OFFSET(Nafnalisti!$A$3,MATCH($A59,Nafnalisti!$X$4:$X$430,0),3)="","",OFFSET(Nafnalisti!$A$3,MATCH($A59,Nafnalisti!$X$4:$X$430,0),3)))</f>
        <v/>
      </c>
      <c r="F59" s="17" t="str">
        <f ca="1">IF($A59="","",IF(OFFSET(Nafnalisti!$A$3,MATCH($A59,Nafnalisti!$X$4:$X$430,0),4)="","",OFFSET(Nafnalisti!$A$3,MATCH($A59,Nafnalisti!$X$4:$X$430,0),4)))</f>
        <v/>
      </c>
      <c r="G59" s="17" t="str">
        <f ca="1">IF($A59="","",IF(OFFSET(Nafnalisti!$A$3,MATCH($A59,Nafnalisti!$X$4:$X$430,0),5)="","",OFFSET(Nafnalisti!$A$3,MATCH($A59,Nafnalisti!$X$4:$X$430,0),5)))</f>
        <v/>
      </c>
      <c r="H59" s="17" t="str">
        <f ca="1">IF($A59="","",IF(OFFSET(Nafnalisti!$A$3,MATCH($A59,Nafnalisti!$X$4:$X$430,0),6)="","",OFFSET(Nafnalisti!$A$3,MATCH($A59,Nafnalisti!$X$4:$X$430,0),6)))</f>
        <v/>
      </c>
      <c r="I59" s="17" t="str">
        <f ca="1">IF($A59="","",IF(OFFSET(Nafnalisti!$A$3,MATCH($A59,Nafnalisti!$X$4:$X$430,0),7)="","",OFFSET(Nafnalisti!$A$3,MATCH($A59,Nafnalisti!$X$4:$X$430,0),7)))</f>
        <v/>
      </c>
      <c r="J59" s="17" t="str">
        <f ca="1">IF($A59="","",IF(OFFSET(Nafnalisti!$A$3,MATCH($A59,Nafnalisti!$X$4:$X$430,0),8)="","",OFFSET(Nafnalisti!$A$3,MATCH($A59,Nafnalisti!$X$4:$X$430,0),8)))</f>
        <v/>
      </c>
      <c r="K59" s="17" t="str">
        <f ca="1">IF($A59="","",IF(OFFSET(Nafnalisti!$A$3,MATCH($A59,Nafnalisti!$X$4:$X$430,0),9)="","",OFFSET(Nafnalisti!$A$3,MATCH($A59,Nafnalisti!$X$4:$X$430,0),9)))</f>
        <v/>
      </c>
      <c r="L59" s="17" t="str">
        <f ca="1">IF($A59="","",IF(OFFSET(Nafnalisti!$A$3,MATCH($A59,Nafnalisti!$X$4:$X$430,0),10)="","",OFFSET(Nafnalisti!$A$3,MATCH($A59,Nafnalisti!$X$4:$X$430,0),10)))</f>
        <v/>
      </c>
      <c r="M59" s="17" t="str">
        <f ca="1">IF($A59="","",IF(OFFSET(Nafnalisti!$A$3,MATCH($A59,Nafnalisti!$X$4:$X$430,0),11)="","",OFFSET(Nafnalisti!$A$3,MATCH($A59,Nafnalisti!$X$4:$X$430,0),11)))</f>
        <v/>
      </c>
      <c r="N59" s="17" t="str">
        <f ca="1">IF($A59="","",IF(OFFSET(Nafnalisti!$A$3,MATCH($A59,Nafnalisti!$X$4:$X$430,0),12)="","",OFFSET(Nafnalisti!$A$3,MATCH($A59,Nafnalisti!$X$4:$X$430,0),12)))</f>
        <v/>
      </c>
    </row>
    <row r="60" spans="1:20" x14ac:dyDescent="0.3">
      <c r="A60" s="12" t="str">
        <f>IF(COUNT($A$4:A59)+1&gt;Nafnalisti!$AA$4,"",A59+1)</f>
        <v/>
      </c>
      <c r="B60" s="12" t="str">
        <f ca="1">IF($A60="","",OFFSET(Nafnalisti!$A$3,MATCH($A60,Nafnalisti!$X$4:$X$430,0),0))</f>
        <v/>
      </c>
      <c r="C60" s="13" t="str">
        <f ca="1">IF($A60="","",OFFSET(Nafnalisti!$A$3,MATCH($A60,Nafnalisti!$X$4:$X$430,0),1))</f>
        <v/>
      </c>
      <c r="D60" s="16" t="str">
        <f ca="1">IF($A60="","",OFFSET(Nafnalisti!$A$3,MATCH($A60,Nafnalisti!$X$4:$X$430,0),2))</f>
        <v/>
      </c>
      <c r="E60" s="61" t="str">
        <f ca="1">IF($A60="","",IF(OFFSET(Nafnalisti!$A$3,MATCH($A60,Nafnalisti!$X$4:$X$430,0),3)="","",OFFSET(Nafnalisti!$A$3,MATCH($A60,Nafnalisti!$X$4:$X$430,0),3)))</f>
        <v/>
      </c>
      <c r="F60" s="61" t="str">
        <f ca="1">IF($A60="","",IF(OFFSET(Nafnalisti!$A$3,MATCH($A60,Nafnalisti!$X$4:$X$430,0),4)="","",OFFSET(Nafnalisti!$A$3,MATCH($A60,Nafnalisti!$X$4:$X$430,0),4)))</f>
        <v/>
      </c>
      <c r="G60" s="61" t="str">
        <f ca="1">IF($A60="","",IF(OFFSET(Nafnalisti!$A$3,MATCH($A60,Nafnalisti!$X$4:$X$430,0),5)="","",OFFSET(Nafnalisti!$A$3,MATCH($A60,Nafnalisti!$X$4:$X$430,0),5)))</f>
        <v/>
      </c>
      <c r="H60" s="61" t="str">
        <f ca="1">IF($A60="","",IF(OFFSET(Nafnalisti!$A$3,MATCH($A60,Nafnalisti!$X$4:$X$430,0),6)="","",OFFSET(Nafnalisti!$A$3,MATCH($A60,Nafnalisti!$X$4:$X$430,0),6)))</f>
        <v/>
      </c>
      <c r="I60" s="61" t="str">
        <f ca="1">IF($A60="","",IF(OFFSET(Nafnalisti!$A$3,MATCH($A60,Nafnalisti!$X$4:$X$430,0),7)="","",OFFSET(Nafnalisti!$A$3,MATCH($A60,Nafnalisti!$X$4:$X$430,0),7)))</f>
        <v/>
      </c>
      <c r="J60" s="61" t="str">
        <f ca="1">IF($A60="","",IF(OFFSET(Nafnalisti!$A$3,MATCH($A60,Nafnalisti!$X$4:$X$430,0),8)="","",OFFSET(Nafnalisti!$A$3,MATCH($A60,Nafnalisti!$X$4:$X$430,0),8)))</f>
        <v/>
      </c>
      <c r="K60" s="61" t="str">
        <f ca="1">IF($A60="","",IF(OFFSET(Nafnalisti!$A$3,MATCH($A60,Nafnalisti!$X$4:$X$430,0),9)="","",OFFSET(Nafnalisti!$A$3,MATCH($A60,Nafnalisti!$X$4:$X$430,0),9)))</f>
        <v/>
      </c>
      <c r="L60" s="61" t="str">
        <f ca="1">IF($A60="","",IF(OFFSET(Nafnalisti!$A$3,MATCH($A60,Nafnalisti!$X$4:$X$430,0),10)="","",OFFSET(Nafnalisti!$A$3,MATCH($A60,Nafnalisti!$X$4:$X$430,0),10)))</f>
        <v/>
      </c>
      <c r="M60" s="61" t="str">
        <f ca="1">IF($A60="","",IF(OFFSET(Nafnalisti!$A$3,MATCH($A60,Nafnalisti!$X$4:$X$430,0),11)="","",OFFSET(Nafnalisti!$A$3,MATCH($A60,Nafnalisti!$X$4:$X$430,0),11)))</f>
        <v/>
      </c>
      <c r="N60" s="61" t="str">
        <f ca="1">IF($A60="","",IF(OFFSET(Nafnalisti!$A$3,MATCH($A60,Nafnalisti!$X$4:$X$430,0),12)="","",OFFSET(Nafnalisti!$A$3,MATCH($A60,Nafnalisti!$X$4:$X$430,0),12)))</f>
        <v/>
      </c>
    </row>
    <row r="61" spans="1:20" x14ac:dyDescent="0.3">
      <c r="A61" s="12" t="str">
        <f>IF(COUNT($A$4:A60)+1&gt;Nafnalisti!$AA$4,"",A60+1)</f>
        <v/>
      </c>
      <c r="B61" s="12" t="str">
        <f ca="1">IF($A61="","",OFFSET(Nafnalisti!$A$3,MATCH($A61,Nafnalisti!$X$4:$X$430,0),0))</f>
        <v/>
      </c>
      <c r="C61" s="13" t="str">
        <f ca="1">IF($A61="","",OFFSET(Nafnalisti!$A$3,MATCH($A61,Nafnalisti!$X$4:$X$430,0),1))</f>
        <v/>
      </c>
      <c r="D61" s="16" t="str">
        <f ca="1">IF($A61="","",OFFSET(Nafnalisti!$A$3,MATCH($A61,Nafnalisti!$X$4:$X$430,0),2))</f>
        <v/>
      </c>
      <c r="E61" s="61" t="str">
        <f ca="1">IF($A61="","",IF(OFFSET(Nafnalisti!$A$3,MATCH($A61,Nafnalisti!$X$4:$X$430,0),3)="","",OFFSET(Nafnalisti!$A$3,MATCH($A61,Nafnalisti!$X$4:$X$430,0),3)))</f>
        <v/>
      </c>
      <c r="F61" s="61" t="str">
        <f ca="1">IF($A61="","",IF(OFFSET(Nafnalisti!$A$3,MATCH($A61,Nafnalisti!$X$4:$X$430,0),4)="","",OFFSET(Nafnalisti!$A$3,MATCH($A61,Nafnalisti!$X$4:$X$430,0),4)))</f>
        <v/>
      </c>
      <c r="G61" s="61" t="str">
        <f ca="1">IF($A61="","",IF(OFFSET(Nafnalisti!$A$3,MATCH($A61,Nafnalisti!$X$4:$X$430,0),5)="","",OFFSET(Nafnalisti!$A$3,MATCH($A61,Nafnalisti!$X$4:$X$430,0),5)))</f>
        <v/>
      </c>
      <c r="H61" s="61" t="str">
        <f ca="1">IF($A61="","",IF(OFFSET(Nafnalisti!$A$3,MATCH($A61,Nafnalisti!$X$4:$X$430,0),6)="","",OFFSET(Nafnalisti!$A$3,MATCH($A61,Nafnalisti!$X$4:$X$430,0),6)))</f>
        <v/>
      </c>
      <c r="I61" s="61" t="str">
        <f ca="1">IF($A61="","",IF(OFFSET(Nafnalisti!$A$3,MATCH($A61,Nafnalisti!$X$4:$X$430,0),7)="","",OFFSET(Nafnalisti!$A$3,MATCH($A61,Nafnalisti!$X$4:$X$430,0),7)))</f>
        <v/>
      </c>
      <c r="J61" s="61" t="str">
        <f ca="1">IF($A61="","",IF(OFFSET(Nafnalisti!$A$3,MATCH($A61,Nafnalisti!$X$4:$X$430,0),8)="","",OFFSET(Nafnalisti!$A$3,MATCH($A61,Nafnalisti!$X$4:$X$430,0),8)))</f>
        <v/>
      </c>
      <c r="K61" s="61" t="str">
        <f ca="1">IF($A61="","",IF(OFFSET(Nafnalisti!$A$3,MATCH($A61,Nafnalisti!$X$4:$X$430,0),9)="","",OFFSET(Nafnalisti!$A$3,MATCH($A61,Nafnalisti!$X$4:$X$430,0),9)))</f>
        <v/>
      </c>
      <c r="L61" s="61" t="str">
        <f ca="1">IF($A61="","",IF(OFFSET(Nafnalisti!$A$3,MATCH($A61,Nafnalisti!$X$4:$X$430,0),10)="","",OFFSET(Nafnalisti!$A$3,MATCH($A61,Nafnalisti!$X$4:$X$430,0),10)))</f>
        <v/>
      </c>
      <c r="M61" s="61" t="str">
        <f ca="1">IF($A61="","",IF(OFFSET(Nafnalisti!$A$3,MATCH($A61,Nafnalisti!$X$4:$X$430,0),11)="","",OFFSET(Nafnalisti!$A$3,MATCH($A61,Nafnalisti!$X$4:$X$430,0),11)))</f>
        <v/>
      </c>
      <c r="N61" s="61" t="str">
        <f ca="1">IF($A61="","",IF(OFFSET(Nafnalisti!$A$3,MATCH($A61,Nafnalisti!$X$4:$X$430,0),12)="","",OFFSET(Nafnalisti!$A$3,MATCH($A61,Nafnalisti!$X$4:$X$430,0),12)))</f>
        <v/>
      </c>
    </row>
    <row r="62" spans="1:20" x14ac:dyDescent="0.3">
      <c r="A62" s="12" t="str">
        <f>IF(COUNT($A$4:A61)+1&gt;Nafnalisti!$AA$4,"",A61+1)</f>
        <v/>
      </c>
      <c r="B62" s="12" t="str">
        <f ca="1">IF($A62="","",OFFSET(Nafnalisti!$A$3,MATCH($A62,Nafnalisti!$X$4:$X$430,0),0))</f>
        <v/>
      </c>
      <c r="C62" s="13" t="str">
        <f ca="1">IF($A62="","",OFFSET(Nafnalisti!$A$3,MATCH($A62,Nafnalisti!$X$4:$X$430,0),1))</f>
        <v/>
      </c>
      <c r="D62" s="16" t="str">
        <f ca="1">IF($A62="","",OFFSET(Nafnalisti!$A$3,MATCH($A62,Nafnalisti!$X$4:$X$430,0),2))</f>
        <v/>
      </c>
      <c r="E62" s="61" t="str">
        <f ca="1">IF($A62="","",IF(OFFSET(Nafnalisti!$A$3,MATCH($A62,Nafnalisti!$X$4:$X$430,0),3)="","",OFFSET(Nafnalisti!$A$3,MATCH($A62,Nafnalisti!$X$4:$X$430,0),3)))</f>
        <v/>
      </c>
      <c r="F62" s="61" t="str">
        <f ca="1">IF($A62="","",IF(OFFSET(Nafnalisti!$A$3,MATCH($A62,Nafnalisti!$X$4:$X$430,0),4)="","",OFFSET(Nafnalisti!$A$3,MATCH($A62,Nafnalisti!$X$4:$X$430,0),4)))</f>
        <v/>
      </c>
      <c r="G62" s="61" t="str">
        <f ca="1">IF($A62="","",IF(OFFSET(Nafnalisti!$A$3,MATCH($A62,Nafnalisti!$X$4:$X$430,0),5)="","",OFFSET(Nafnalisti!$A$3,MATCH($A62,Nafnalisti!$X$4:$X$430,0),5)))</f>
        <v/>
      </c>
      <c r="H62" s="61" t="str">
        <f ca="1">IF($A62="","",IF(OFFSET(Nafnalisti!$A$3,MATCH($A62,Nafnalisti!$X$4:$X$430,0),6)="","",OFFSET(Nafnalisti!$A$3,MATCH($A62,Nafnalisti!$X$4:$X$430,0),6)))</f>
        <v/>
      </c>
      <c r="I62" s="61" t="str">
        <f ca="1">IF($A62="","",IF(OFFSET(Nafnalisti!$A$3,MATCH($A62,Nafnalisti!$X$4:$X$430,0),7)="","",OFFSET(Nafnalisti!$A$3,MATCH($A62,Nafnalisti!$X$4:$X$430,0),7)))</f>
        <v/>
      </c>
      <c r="J62" s="61" t="str">
        <f ca="1">IF($A62="","",IF(OFFSET(Nafnalisti!$A$3,MATCH($A62,Nafnalisti!$X$4:$X$430,0),8)="","",OFFSET(Nafnalisti!$A$3,MATCH($A62,Nafnalisti!$X$4:$X$430,0),8)))</f>
        <v/>
      </c>
      <c r="K62" s="61" t="str">
        <f ca="1">IF($A62="","",IF(OFFSET(Nafnalisti!$A$3,MATCH($A62,Nafnalisti!$X$4:$X$430,0),9)="","",OFFSET(Nafnalisti!$A$3,MATCH($A62,Nafnalisti!$X$4:$X$430,0),9)))</f>
        <v/>
      </c>
      <c r="L62" s="61" t="str">
        <f ca="1">IF($A62="","",IF(OFFSET(Nafnalisti!$A$3,MATCH($A62,Nafnalisti!$X$4:$X$430,0),10)="","",OFFSET(Nafnalisti!$A$3,MATCH($A62,Nafnalisti!$X$4:$X$430,0),10)))</f>
        <v/>
      </c>
      <c r="M62" s="61" t="str">
        <f ca="1">IF($A62="","",IF(OFFSET(Nafnalisti!$A$3,MATCH($A62,Nafnalisti!$X$4:$X$430,0),11)="","",OFFSET(Nafnalisti!$A$3,MATCH($A62,Nafnalisti!$X$4:$X$430,0),11)))</f>
        <v/>
      </c>
      <c r="N62" s="61" t="str">
        <f ca="1">IF($A62="","",IF(OFFSET(Nafnalisti!$A$3,MATCH($A62,Nafnalisti!$X$4:$X$430,0),12)="","",OFFSET(Nafnalisti!$A$3,MATCH($A62,Nafnalisti!$X$4:$X$430,0),12)))</f>
        <v/>
      </c>
    </row>
    <row r="63" spans="1:20" x14ac:dyDescent="0.3">
      <c r="A63" s="12" t="str">
        <f>IF(COUNT($A$4:A62)+1&gt;Nafnalisti!$AA$4,"",A62+1)</f>
        <v/>
      </c>
      <c r="B63" s="12" t="str">
        <f ca="1">IF($A63="","",OFFSET(Nafnalisti!$A$3,MATCH($A63,Nafnalisti!$X$4:$X$430,0),0))</f>
        <v/>
      </c>
      <c r="C63" s="13" t="str">
        <f ca="1">IF($A63="","",OFFSET(Nafnalisti!$A$3,MATCH($A63,Nafnalisti!$X$4:$X$430,0),1))</f>
        <v/>
      </c>
      <c r="D63" s="16" t="str">
        <f ca="1">IF($A63="","",OFFSET(Nafnalisti!$A$3,MATCH($A63,Nafnalisti!$X$4:$X$430,0),2))</f>
        <v/>
      </c>
      <c r="E63" s="61" t="str">
        <f ca="1">IF($A63="","",IF(OFFSET(Nafnalisti!$A$3,MATCH($A63,Nafnalisti!$X$4:$X$430,0),3)="","",OFFSET(Nafnalisti!$A$3,MATCH($A63,Nafnalisti!$X$4:$X$430,0),3)))</f>
        <v/>
      </c>
      <c r="F63" s="61" t="str">
        <f ca="1">IF($A63="","",IF(OFFSET(Nafnalisti!$A$3,MATCH($A63,Nafnalisti!$X$4:$X$430,0),4)="","",OFFSET(Nafnalisti!$A$3,MATCH($A63,Nafnalisti!$X$4:$X$430,0),4)))</f>
        <v/>
      </c>
      <c r="G63" s="61" t="str">
        <f ca="1">IF($A63="","",IF(OFFSET(Nafnalisti!$A$3,MATCH($A63,Nafnalisti!$X$4:$X$430,0),5)="","",OFFSET(Nafnalisti!$A$3,MATCH($A63,Nafnalisti!$X$4:$X$430,0),5)))</f>
        <v/>
      </c>
      <c r="H63" s="61" t="str">
        <f ca="1">IF($A63="","",IF(OFFSET(Nafnalisti!$A$3,MATCH($A63,Nafnalisti!$X$4:$X$430,0),6)="","",OFFSET(Nafnalisti!$A$3,MATCH($A63,Nafnalisti!$X$4:$X$430,0),6)))</f>
        <v/>
      </c>
      <c r="I63" s="61" t="str">
        <f ca="1">IF($A63="","",IF(OFFSET(Nafnalisti!$A$3,MATCH($A63,Nafnalisti!$X$4:$X$430,0),7)="","",OFFSET(Nafnalisti!$A$3,MATCH($A63,Nafnalisti!$X$4:$X$430,0),7)))</f>
        <v/>
      </c>
      <c r="J63" s="61" t="str">
        <f ca="1">IF($A63="","",IF(OFFSET(Nafnalisti!$A$3,MATCH($A63,Nafnalisti!$X$4:$X$430,0),8)="","",OFFSET(Nafnalisti!$A$3,MATCH($A63,Nafnalisti!$X$4:$X$430,0),8)))</f>
        <v/>
      </c>
      <c r="K63" s="61" t="str">
        <f ca="1">IF($A63="","",IF(OFFSET(Nafnalisti!$A$3,MATCH($A63,Nafnalisti!$X$4:$X$430,0),9)="","",OFFSET(Nafnalisti!$A$3,MATCH($A63,Nafnalisti!$X$4:$X$430,0),9)))</f>
        <v/>
      </c>
      <c r="L63" s="61" t="str">
        <f ca="1">IF($A63="","",IF(OFFSET(Nafnalisti!$A$3,MATCH($A63,Nafnalisti!$X$4:$X$430,0),10)="","",OFFSET(Nafnalisti!$A$3,MATCH($A63,Nafnalisti!$X$4:$X$430,0),10)))</f>
        <v/>
      </c>
      <c r="M63" s="61" t="str">
        <f ca="1">IF($A63="","",IF(OFFSET(Nafnalisti!$A$3,MATCH($A63,Nafnalisti!$X$4:$X$430,0),11)="","",OFFSET(Nafnalisti!$A$3,MATCH($A63,Nafnalisti!$X$4:$X$430,0),11)))</f>
        <v/>
      </c>
      <c r="N63" s="61" t="str">
        <f ca="1">IF($A63="","",IF(OFFSET(Nafnalisti!$A$3,MATCH($A63,Nafnalisti!$X$4:$X$430,0),12)="","",OFFSET(Nafnalisti!$A$3,MATCH($A63,Nafnalisti!$X$4:$X$430,0),12)))</f>
        <v/>
      </c>
    </row>
    <row r="64" spans="1:20" x14ac:dyDescent="0.3">
      <c r="A64" s="12" t="str">
        <f>IF(COUNT($A$4:A63)+1&gt;Nafnalisti!$AA$4,"",A63+1)</f>
        <v/>
      </c>
      <c r="B64" s="12" t="str">
        <f ca="1">IF($A64="","",OFFSET(Nafnalisti!$A$3,MATCH($A64,Nafnalisti!$X$4:$X$430,0),0))</f>
        <v/>
      </c>
      <c r="C64" s="13" t="str">
        <f ca="1">IF($A64="","",OFFSET(Nafnalisti!$A$3,MATCH($A64,Nafnalisti!$X$4:$X$430,0),1))</f>
        <v/>
      </c>
      <c r="D64" s="16" t="str">
        <f ca="1">IF($A64="","",OFFSET(Nafnalisti!$A$3,MATCH($A64,Nafnalisti!$X$4:$X$430,0),2))</f>
        <v/>
      </c>
      <c r="E64" s="61" t="str">
        <f ca="1">IF($A64="","",IF(OFFSET(Nafnalisti!$A$3,MATCH($A64,Nafnalisti!$X$4:$X$430,0),3)="","",OFFSET(Nafnalisti!$A$3,MATCH($A64,Nafnalisti!$X$4:$X$430,0),3)))</f>
        <v/>
      </c>
      <c r="F64" s="61" t="str">
        <f ca="1">IF($A64="","",IF(OFFSET(Nafnalisti!$A$3,MATCH($A64,Nafnalisti!$X$4:$X$430,0),4)="","",OFFSET(Nafnalisti!$A$3,MATCH($A64,Nafnalisti!$X$4:$X$430,0),4)))</f>
        <v/>
      </c>
      <c r="G64" s="61" t="str">
        <f ca="1">IF($A64="","",IF(OFFSET(Nafnalisti!$A$3,MATCH($A64,Nafnalisti!$X$4:$X$430,0),5)="","",OFFSET(Nafnalisti!$A$3,MATCH($A64,Nafnalisti!$X$4:$X$430,0),5)))</f>
        <v/>
      </c>
      <c r="H64" s="61" t="str">
        <f ca="1">IF($A64="","",IF(OFFSET(Nafnalisti!$A$3,MATCH($A64,Nafnalisti!$X$4:$X$430,0),6)="","",OFFSET(Nafnalisti!$A$3,MATCH($A64,Nafnalisti!$X$4:$X$430,0),6)))</f>
        <v/>
      </c>
      <c r="I64" s="61" t="str">
        <f ca="1">IF($A64="","",IF(OFFSET(Nafnalisti!$A$3,MATCH($A64,Nafnalisti!$X$4:$X$430,0),7)="","",OFFSET(Nafnalisti!$A$3,MATCH($A64,Nafnalisti!$X$4:$X$430,0),7)))</f>
        <v/>
      </c>
      <c r="J64" s="61" t="str">
        <f ca="1">IF($A64="","",IF(OFFSET(Nafnalisti!$A$3,MATCH($A64,Nafnalisti!$X$4:$X$430,0),8)="","",OFFSET(Nafnalisti!$A$3,MATCH($A64,Nafnalisti!$X$4:$X$430,0),8)))</f>
        <v/>
      </c>
      <c r="K64" s="61" t="str">
        <f ca="1">IF($A64="","",IF(OFFSET(Nafnalisti!$A$3,MATCH($A64,Nafnalisti!$X$4:$X$430,0),9)="","",OFFSET(Nafnalisti!$A$3,MATCH($A64,Nafnalisti!$X$4:$X$430,0),9)))</f>
        <v/>
      </c>
      <c r="L64" s="61" t="str">
        <f ca="1">IF($A64="","",IF(OFFSET(Nafnalisti!$A$3,MATCH($A64,Nafnalisti!$X$4:$X$430,0),10)="","",OFFSET(Nafnalisti!$A$3,MATCH($A64,Nafnalisti!$X$4:$X$430,0),10)))</f>
        <v/>
      </c>
      <c r="M64" s="61" t="str">
        <f ca="1">IF($A64="","",IF(OFFSET(Nafnalisti!$A$3,MATCH($A64,Nafnalisti!$X$4:$X$430,0),11)="","",OFFSET(Nafnalisti!$A$3,MATCH($A64,Nafnalisti!$X$4:$X$430,0),11)))</f>
        <v/>
      </c>
      <c r="N64" s="61" t="str">
        <f ca="1">IF($A64="","",IF(OFFSET(Nafnalisti!$A$3,MATCH($A64,Nafnalisti!$X$4:$X$430,0),12)="","",OFFSET(Nafnalisti!$A$3,MATCH($A64,Nafnalisti!$X$4:$X$430,0),12)))</f>
        <v/>
      </c>
    </row>
    <row r="65" spans="1:14" x14ac:dyDescent="0.3">
      <c r="A65" s="12" t="str">
        <f>IF(COUNT($A$4:A64)+1&gt;Nafnalisti!$AA$4,"",A64+1)</f>
        <v/>
      </c>
      <c r="B65" s="12" t="str">
        <f ca="1">IF($A65="","",OFFSET(Nafnalisti!$A$3,MATCH($A65,Nafnalisti!$X$4:$X$430,0),0))</f>
        <v/>
      </c>
      <c r="C65" s="13" t="str">
        <f ca="1">IF($A65="","",OFFSET(Nafnalisti!$A$3,MATCH($A65,Nafnalisti!$X$4:$X$430,0),1))</f>
        <v/>
      </c>
      <c r="D65" s="16" t="str">
        <f ca="1">IF($A65="","",OFFSET(Nafnalisti!$A$3,MATCH($A65,Nafnalisti!$X$4:$X$430,0),2))</f>
        <v/>
      </c>
      <c r="E65" s="61" t="str">
        <f ca="1">IF($A65="","",IF(OFFSET(Nafnalisti!$A$3,MATCH($A65,Nafnalisti!$X$4:$X$430,0),3)="","",OFFSET(Nafnalisti!$A$3,MATCH($A65,Nafnalisti!$X$4:$X$430,0),3)))</f>
        <v/>
      </c>
      <c r="F65" s="61" t="str">
        <f ca="1">IF($A65="","",IF(OFFSET(Nafnalisti!$A$3,MATCH($A65,Nafnalisti!$X$4:$X$430,0),4)="","",OFFSET(Nafnalisti!$A$3,MATCH($A65,Nafnalisti!$X$4:$X$430,0),4)))</f>
        <v/>
      </c>
      <c r="G65" s="61" t="str">
        <f ca="1">IF($A65="","",IF(OFFSET(Nafnalisti!$A$3,MATCH($A65,Nafnalisti!$X$4:$X$430,0),5)="","",OFFSET(Nafnalisti!$A$3,MATCH($A65,Nafnalisti!$X$4:$X$430,0),5)))</f>
        <v/>
      </c>
      <c r="H65" s="61" t="str">
        <f ca="1">IF($A65="","",IF(OFFSET(Nafnalisti!$A$3,MATCH($A65,Nafnalisti!$X$4:$X$430,0),6)="","",OFFSET(Nafnalisti!$A$3,MATCH($A65,Nafnalisti!$X$4:$X$430,0),6)))</f>
        <v/>
      </c>
      <c r="I65" s="61" t="str">
        <f ca="1">IF($A65="","",IF(OFFSET(Nafnalisti!$A$3,MATCH($A65,Nafnalisti!$X$4:$X$430,0),7)="","",OFFSET(Nafnalisti!$A$3,MATCH($A65,Nafnalisti!$X$4:$X$430,0),7)))</f>
        <v/>
      </c>
      <c r="J65" s="61" t="str">
        <f ca="1">IF($A65="","",IF(OFFSET(Nafnalisti!$A$3,MATCH($A65,Nafnalisti!$X$4:$X$430,0),8)="","",OFFSET(Nafnalisti!$A$3,MATCH($A65,Nafnalisti!$X$4:$X$430,0),8)))</f>
        <v/>
      </c>
      <c r="K65" s="61" t="str">
        <f ca="1">IF($A65="","",IF(OFFSET(Nafnalisti!$A$3,MATCH($A65,Nafnalisti!$X$4:$X$430,0),9)="","",OFFSET(Nafnalisti!$A$3,MATCH($A65,Nafnalisti!$X$4:$X$430,0),9)))</f>
        <v/>
      </c>
      <c r="L65" s="61" t="str">
        <f ca="1">IF($A65="","",IF(OFFSET(Nafnalisti!$A$3,MATCH($A65,Nafnalisti!$X$4:$X$430,0),10)="","",OFFSET(Nafnalisti!$A$3,MATCH($A65,Nafnalisti!$X$4:$X$430,0),10)))</f>
        <v/>
      </c>
      <c r="M65" s="61" t="str">
        <f ca="1">IF($A65="","",IF(OFFSET(Nafnalisti!$A$3,MATCH($A65,Nafnalisti!$X$4:$X$430,0),11)="","",OFFSET(Nafnalisti!$A$3,MATCH($A65,Nafnalisti!$X$4:$X$430,0),11)))</f>
        <v/>
      </c>
      <c r="N65" s="61" t="str">
        <f ca="1">IF($A65="","",IF(OFFSET(Nafnalisti!$A$3,MATCH($A65,Nafnalisti!$X$4:$X$430,0),12)="","",OFFSET(Nafnalisti!$A$3,MATCH($A65,Nafnalisti!$X$4:$X$430,0),12)))</f>
        <v/>
      </c>
    </row>
    <row r="66" spans="1:14" x14ac:dyDescent="0.3">
      <c r="A66" s="12" t="str">
        <f>IF(COUNT($A$4:A65)+1&gt;Nafnalisti!$AA$4,"",A65+1)</f>
        <v/>
      </c>
      <c r="B66" s="12" t="str">
        <f ca="1">IF($A66="","",OFFSET(Nafnalisti!$A$3,MATCH($A66,Nafnalisti!$X$4:$X$430,0),0))</f>
        <v/>
      </c>
      <c r="C66" s="13" t="str">
        <f ca="1">IF($A66="","",OFFSET(Nafnalisti!$A$3,MATCH($A66,Nafnalisti!$X$4:$X$430,0),1))</f>
        <v/>
      </c>
      <c r="D66" s="16" t="str">
        <f ca="1">IF($A66="","",OFFSET(Nafnalisti!$A$3,MATCH($A66,Nafnalisti!$X$4:$X$430,0),2))</f>
        <v/>
      </c>
      <c r="E66" s="61" t="str">
        <f ca="1">IF($A66="","",IF(OFFSET(Nafnalisti!$A$3,MATCH($A66,Nafnalisti!$X$4:$X$430,0),3)="","",OFFSET(Nafnalisti!$A$3,MATCH($A66,Nafnalisti!$X$4:$X$430,0),3)))</f>
        <v/>
      </c>
      <c r="F66" s="61" t="str">
        <f ca="1">IF($A66="","",IF(OFFSET(Nafnalisti!$A$3,MATCH($A66,Nafnalisti!$X$4:$X$430,0),4)="","",OFFSET(Nafnalisti!$A$3,MATCH($A66,Nafnalisti!$X$4:$X$430,0),4)))</f>
        <v/>
      </c>
      <c r="G66" s="61" t="str">
        <f ca="1">IF($A66="","",IF(OFFSET(Nafnalisti!$A$3,MATCH($A66,Nafnalisti!$X$4:$X$430,0),5)="","",OFFSET(Nafnalisti!$A$3,MATCH($A66,Nafnalisti!$X$4:$X$430,0),5)))</f>
        <v/>
      </c>
      <c r="H66" s="61" t="str">
        <f ca="1">IF($A66="","",IF(OFFSET(Nafnalisti!$A$3,MATCH($A66,Nafnalisti!$X$4:$X$430,0),6)="","",OFFSET(Nafnalisti!$A$3,MATCH($A66,Nafnalisti!$X$4:$X$430,0),6)))</f>
        <v/>
      </c>
      <c r="I66" s="61" t="str">
        <f ca="1">IF($A66="","",IF(OFFSET(Nafnalisti!$A$3,MATCH($A66,Nafnalisti!$X$4:$X$430,0),7)="","",OFFSET(Nafnalisti!$A$3,MATCH($A66,Nafnalisti!$X$4:$X$430,0),7)))</f>
        <v/>
      </c>
      <c r="J66" s="61" t="str">
        <f ca="1">IF($A66="","",IF(OFFSET(Nafnalisti!$A$3,MATCH($A66,Nafnalisti!$X$4:$X$430,0),8)="","",OFFSET(Nafnalisti!$A$3,MATCH($A66,Nafnalisti!$X$4:$X$430,0),8)))</f>
        <v/>
      </c>
      <c r="K66" s="61" t="str">
        <f ca="1">IF($A66="","",IF(OFFSET(Nafnalisti!$A$3,MATCH($A66,Nafnalisti!$X$4:$X$430,0),9)="","",OFFSET(Nafnalisti!$A$3,MATCH($A66,Nafnalisti!$X$4:$X$430,0),9)))</f>
        <v/>
      </c>
      <c r="L66" s="61" t="str">
        <f ca="1">IF($A66="","",IF(OFFSET(Nafnalisti!$A$3,MATCH($A66,Nafnalisti!$X$4:$X$430,0),10)="","",OFFSET(Nafnalisti!$A$3,MATCH($A66,Nafnalisti!$X$4:$X$430,0),10)))</f>
        <v/>
      </c>
      <c r="M66" s="61" t="str">
        <f ca="1">IF($A66="","",IF(OFFSET(Nafnalisti!$A$3,MATCH($A66,Nafnalisti!$X$4:$X$430,0),11)="","",OFFSET(Nafnalisti!$A$3,MATCH($A66,Nafnalisti!$X$4:$X$430,0),11)))</f>
        <v/>
      </c>
      <c r="N66" s="61" t="str">
        <f ca="1">IF($A66="","",IF(OFFSET(Nafnalisti!$A$3,MATCH($A66,Nafnalisti!$X$4:$X$430,0),12)="","",OFFSET(Nafnalisti!$A$3,MATCH($A66,Nafnalisti!$X$4:$X$430,0),12)))</f>
        <v/>
      </c>
    </row>
    <row r="67" spans="1:14" x14ac:dyDescent="0.3">
      <c r="A67" s="12" t="str">
        <f>IF(COUNT($A$4:A66)+1&gt;Nafnalisti!$AA$4,"",A66+1)</f>
        <v/>
      </c>
      <c r="B67" s="12" t="str">
        <f ca="1">IF($A67="","",OFFSET(Nafnalisti!$A$3,MATCH($A67,Nafnalisti!$X$4:$X$430,0),0))</f>
        <v/>
      </c>
      <c r="C67" s="13" t="str">
        <f ca="1">IF($A67="","",OFFSET(Nafnalisti!$A$3,MATCH($A67,Nafnalisti!$X$4:$X$430,0),1))</f>
        <v/>
      </c>
      <c r="D67" s="16" t="str">
        <f ca="1">IF($A67="","",OFFSET(Nafnalisti!$A$3,MATCH($A67,Nafnalisti!$X$4:$X$430,0),2))</f>
        <v/>
      </c>
      <c r="E67" s="61" t="str">
        <f ca="1">IF($A67="","",IF(OFFSET(Nafnalisti!$A$3,MATCH($A67,Nafnalisti!$X$4:$X$430,0),3)="","",OFFSET(Nafnalisti!$A$3,MATCH($A67,Nafnalisti!$X$4:$X$430,0),3)))</f>
        <v/>
      </c>
      <c r="F67" s="61" t="str">
        <f ca="1">IF($A67="","",IF(OFFSET(Nafnalisti!$A$3,MATCH($A67,Nafnalisti!$X$4:$X$430,0),4)="","",OFFSET(Nafnalisti!$A$3,MATCH($A67,Nafnalisti!$X$4:$X$430,0),4)))</f>
        <v/>
      </c>
      <c r="G67" s="61" t="str">
        <f ca="1">IF($A67="","",IF(OFFSET(Nafnalisti!$A$3,MATCH($A67,Nafnalisti!$X$4:$X$430,0),5)="","",OFFSET(Nafnalisti!$A$3,MATCH($A67,Nafnalisti!$X$4:$X$430,0),5)))</f>
        <v/>
      </c>
      <c r="H67" s="61" t="str">
        <f ca="1">IF($A67="","",IF(OFFSET(Nafnalisti!$A$3,MATCH($A67,Nafnalisti!$X$4:$X$430,0),6)="","",OFFSET(Nafnalisti!$A$3,MATCH($A67,Nafnalisti!$X$4:$X$430,0),6)))</f>
        <v/>
      </c>
      <c r="I67" s="61" t="str">
        <f ca="1">IF($A67="","",IF(OFFSET(Nafnalisti!$A$3,MATCH($A67,Nafnalisti!$X$4:$X$430,0),7)="","",OFFSET(Nafnalisti!$A$3,MATCH($A67,Nafnalisti!$X$4:$X$430,0),7)))</f>
        <v/>
      </c>
      <c r="J67" s="61" t="str">
        <f ca="1">IF($A67="","",IF(OFFSET(Nafnalisti!$A$3,MATCH($A67,Nafnalisti!$X$4:$X$430,0),8)="","",OFFSET(Nafnalisti!$A$3,MATCH($A67,Nafnalisti!$X$4:$X$430,0),8)))</f>
        <v/>
      </c>
      <c r="K67" s="61" t="str">
        <f ca="1">IF($A67="","",IF(OFFSET(Nafnalisti!$A$3,MATCH($A67,Nafnalisti!$X$4:$X$430,0),9)="","",OFFSET(Nafnalisti!$A$3,MATCH($A67,Nafnalisti!$X$4:$X$430,0),9)))</f>
        <v/>
      </c>
      <c r="L67" s="61" t="str">
        <f ca="1">IF($A67="","",IF(OFFSET(Nafnalisti!$A$3,MATCH($A67,Nafnalisti!$X$4:$X$430,0),10)="","",OFFSET(Nafnalisti!$A$3,MATCH($A67,Nafnalisti!$X$4:$X$430,0),10)))</f>
        <v/>
      </c>
      <c r="M67" s="61" t="str">
        <f ca="1">IF($A67="","",IF(OFFSET(Nafnalisti!$A$3,MATCH($A67,Nafnalisti!$X$4:$X$430,0),11)="","",OFFSET(Nafnalisti!$A$3,MATCH($A67,Nafnalisti!$X$4:$X$430,0),11)))</f>
        <v/>
      </c>
      <c r="N67" s="61" t="str">
        <f ca="1">IF($A67="","",IF(OFFSET(Nafnalisti!$A$3,MATCH($A67,Nafnalisti!$X$4:$X$430,0),12)="","",OFFSET(Nafnalisti!$A$3,MATCH($A67,Nafnalisti!$X$4:$X$430,0),12)))</f>
        <v/>
      </c>
    </row>
    <row r="68" spans="1:14" x14ac:dyDescent="0.3">
      <c r="A68" s="12" t="str">
        <f>IF(COUNT($A$4:A67)+1&gt;Nafnalisti!$AA$4,"",A67+1)</f>
        <v/>
      </c>
      <c r="B68" s="12" t="str">
        <f ca="1">IF($A68="","",OFFSET(Nafnalisti!$A$3,MATCH($A68,Nafnalisti!$X$4:$X$430,0),0))</f>
        <v/>
      </c>
      <c r="C68" s="13" t="str">
        <f ca="1">IF($A68="","",OFFSET(Nafnalisti!$A$3,MATCH($A68,Nafnalisti!$X$4:$X$430,0),1))</f>
        <v/>
      </c>
      <c r="D68" s="16" t="str">
        <f ca="1">IF($A68="","",OFFSET(Nafnalisti!$A$3,MATCH($A68,Nafnalisti!$X$4:$X$430,0),2))</f>
        <v/>
      </c>
      <c r="E68" s="61" t="str">
        <f ca="1">IF($A68="","",IF(OFFSET(Nafnalisti!$A$3,MATCH($A68,Nafnalisti!$X$4:$X$430,0),3)="","",OFFSET(Nafnalisti!$A$3,MATCH($A68,Nafnalisti!$X$4:$X$430,0),3)))</f>
        <v/>
      </c>
      <c r="F68" s="61" t="str">
        <f ca="1">IF($A68="","",IF(OFFSET(Nafnalisti!$A$3,MATCH($A68,Nafnalisti!$X$4:$X$430,0),4)="","",OFFSET(Nafnalisti!$A$3,MATCH($A68,Nafnalisti!$X$4:$X$430,0),4)))</f>
        <v/>
      </c>
      <c r="G68" s="61" t="str">
        <f ca="1">IF($A68="","",IF(OFFSET(Nafnalisti!$A$3,MATCH($A68,Nafnalisti!$X$4:$X$430,0),5)="","",OFFSET(Nafnalisti!$A$3,MATCH($A68,Nafnalisti!$X$4:$X$430,0),5)))</f>
        <v/>
      </c>
      <c r="H68" s="61" t="str">
        <f ca="1">IF($A68="","",IF(OFFSET(Nafnalisti!$A$3,MATCH($A68,Nafnalisti!$X$4:$X$430,0),6)="","",OFFSET(Nafnalisti!$A$3,MATCH($A68,Nafnalisti!$X$4:$X$430,0),6)))</f>
        <v/>
      </c>
      <c r="I68" s="61" t="str">
        <f ca="1">IF($A68="","",IF(OFFSET(Nafnalisti!$A$3,MATCH($A68,Nafnalisti!$X$4:$X$430,0),7)="","",OFFSET(Nafnalisti!$A$3,MATCH($A68,Nafnalisti!$X$4:$X$430,0),7)))</f>
        <v/>
      </c>
      <c r="J68" s="61" t="str">
        <f ca="1">IF($A68="","",IF(OFFSET(Nafnalisti!$A$3,MATCH($A68,Nafnalisti!$X$4:$X$430,0),8)="","",OFFSET(Nafnalisti!$A$3,MATCH($A68,Nafnalisti!$X$4:$X$430,0),8)))</f>
        <v/>
      </c>
      <c r="K68" s="61" t="str">
        <f ca="1">IF($A68="","",IF(OFFSET(Nafnalisti!$A$3,MATCH($A68,Nafnalisti!$X$4:$X$430,0),9)="","",OFFSET(Nafnalisti!$A$3,MATCH($A68,Nafnalisti!$X$4:$X$430,0),9)))</f>
        <v/>
      </c>
      <c r="L68" s="61" t="str">
        <f ca="1">IF($A68="","",IF(OFFSET(Nafnalisti!$A$3,MATCH($A68,Nafnalisti!$X$4:$X$430,0),10)="","",OFFSET(Nafnalisti!$A$3,MATCH($A68,Nafnalisti!$X$4:$X$430,0),10)))</f>
        <v/>
      </c>
      <c r="M68" s="61" t="str">
        <f ca="1">IF($A68="","",IF(OFFSET(Nafnalisti!$A$3,MATCH($A68,Nafnalisti!$X$4:$X$430,0),11)="","",OFFSET(Nafnalisti!$A$3,MATCH($A68,Nafnalisti!$X$4:$X$430,0),11)))</f>
        <v/>
      </c>
      <c r="N68" s="61" t="str">
        <f ca="1">IF($A68="","",IF(OFFSET(Nafnalisti!$A$3,MATCH($A68,Nafnalisti!$X$4:$X$430,0),12)="","",OFFSET(Nafnalisti!$A$3,MATCH($A68,Nafnalisti!$X$4:$X$430,0),12)))</f>
        <v/>
      </c>
    </row>
    <row r="69" spans="1:14" x14ac:dyDescent="0.3">
      <c r="A69" s="12" t="str">
        <f>IF(COUNT($A$4:A68)+1&gt;Nafnalisti!$AA$4,"",A68+1)</f>
        <v/>
      </c>
      <c r="B69" s="12" t="str">
        <f ca="1">IF($A69="","",OFFSET(Nafnalisti!$A$3,MATCH($A69,Nafnalisti!$X$4:$X$430,0),0))</f>
        <v/>
      </c>
      <c r="C69" s="13" t="str">
        <f ca="1">IF($A69="","",OFFSET(Nafnalisti!$A$3,MATCH($A69,Nafnalisti!$X$4:$X$430,0),1))</f>
        <v/>
      </c>
      <c r="D69" s="16" t="str">
        <f ca="1">IF($A69="","",OFFSET(Nafnalisti!$A$3,MATCH($A69,Nafnalisti!$X$4:$X$430,0),2))</f>
        <v/>
      </c>
      <c r="E69" s="61" t="str">
        <f ca="1">IF($A69="","",IF(OFFSET(Nafnalisti!$A$3,MATCH($A69,Nafnalisti!$X$4:$X$430,0),3)="","",OFFSET(Nafnalisti!$A$3,MATCH($A69,Nafnalisti!$X$4:$X$430,0),3)))</f>
        <v/>
      </c>
      <c r="F69" s="61" t="str">
        <f ca="1">IF($A69="","",IF(OFFSET(Nafnalisti!$A$3,MATCH($A69,Nafnalisti!$X$4:$X$430,0),4)="","",OFFSET(Nafnalisti!$A$3,MATCH($A69,Nafnalisti!$X$4:$X$430,0),4)))</f>
        <v/>
      </c>
      <c r="G69" s="61" t="str">
        <f ca="1">IF($A69="","",IF(OFFSET(Nafnalisti!$A$3,MATCH($A69,Nafnalisti!$X$4:$X$430,0),5)="","",OFFSET(Nafnalisti!$A$3,MATCH($A69,Nafnalisti!$X$4:$X$430,0),5)))</f>
        <v/>
      </c>
      <c r="H69" s="61" t="str">
        <f ca="1">IF($A69="","",IF(OFFSET(Nafnalisti!$A$3,MATCH($A69,Nafnalisti!$X$4:$X$430,0),6)="","",OFFSET(Nafnalisti!$A$3,MATCH($A69,Nafnalisti!$X$4:$X$430,0),6)))</f>
        <v/>
      </c>
      <c r="I69" s="61" t="str">
        <f ca="1">IF($A69="","",IF(OFFSET(Nafnalisti!$A$3,MATCH($A69,Nafnalisti!$X$4:$X$430,0),7)="","",OFFSET(Nafnalisti!$A$3,MATCH($A69,Nafnalisti!$X$4:$X$430,0),7)))</f>
        <v/>
      </c>
      <c r="J69" s="61" t="str">
        <f ca="1">IF($A69="","",IF(OFFSET(Nafnalisti!$A$3,MATCH($A69,Nafnalisti!$X$4:$X$430,0),8)="","",OFFSET(Nafnalisti!$A$3,MATCH($A69,Nafnalisti!$X$4:$X$430,0),8)))</f>
        <v/>
      </c>
      <c r="K69" s="61" t="str">
        <f ca="1">IF($A69="","",IF(OFFSET(Nafnalisti!$A$3,MATCH($A69,Nafnalisti!$X$4:$X$430,0),9)="","",OFFSET(Nafnalisti!$A$3,MATCH($A69,Nafnalisti!$X$4:$X$430,0),9)))</f>
        <v/>
      </c>
      <c r="L69" s="61" t="str">
        <f ca="1">IF($A69="","",IF(OFFSET(Nafnalisti!$A$3,MATCH($A69,Nafnalisti!$X$4:$X$430,0),10)="","",OFFSET(Nafnalisti!$A$3,MATCH($A69,Nafnalisti!$X$4:$X$430,0),10)))</f>
        <v/>
      </c>
      <c r="M69" s="61" t="str">
        <f ca="1">IF($A69="","",IF(OFFSET(Nafnalisti!$A$3,MATCH($A69,Nafnalisti!$X$4:$X$430,0),11)="","",OFFSET(Nafnalisti!$A$3,MATCH($A69,Nafnalisti!$X$4:$X$430,0),11)))</f>
        <v/>
      </c>
      <c r="N69" s="61" t="str">
        <f ca="1">IF($A69="","",IF(OFFSET(Nafnalisti!$A$3,MATCH($A69,Nafnalisti!$X$4:$X$430,0),12)="","",OFFSET(Nafnalisti!$A$3,MATCH($A69,Nafnalisti!$X$4:$X$430,0),12)))</f>
        <v/>
      </c>
    </row>
    <row r="70" spans="1:14" x14ac:dyDescent="0.3">
      <c r="A70" s="12" t="str">
        <f>IF(COUNT($A$4:A69)+1&gt;Nafnalisti!$AA$4,"",A69+1)</f>
        <v/>
      </c>
      <c r="B70" s="12" t="str">
        <f ca="1">IF($A70="","",OFFSET(Nafnalisti!$A$3,MATCH($A70,Nafnalisti!$X$4:$X$430,0),0))</f>
        <v/>
      </c>
      <c r="C70" s="13" t="str">
        <f ca="1">IF($A70="","",OFFSET(Nafnalisti!$A$3,MATCH($A70,Nafnalisti!$X$4:$X$430,0),1))</f>
        <v/>
      </c>
      <c r="D70" s="16" t="str">
        <f ca="1">IF($A70="","",OFFSET(Nafnalisti!$A$3,MATCH($A70,Nafnalisti!$X$4:$X$430,0),2))</f>
        <v/>
      </c>
      <c r="E70" s="61" t="str">
        <f ca="1">IF($A70="","",IF(OFFSET(Nafnalisti!$A$3,MATCH($A70,Nafnalisti!$X$4:$X$430,0),3)="","",OFFSET(Nafnalisti!$A$3,MATCH($A70,Nafnalisti!$X$4:$X$430,0),3)))</f>
        <v/>
      </c>
      <c r="F70" s="61" t="str">
        <f ca="1">IF($A70="","",IF(OFFSET(Nafnalisti!$A$3,MATCH($A70,Nafnalisti!$X$4:$X$430,0),4)="","",OFFSET(Nafnalisti!$A$3,MATCH($A70,Nafnalisti!$X$4:$X$430,0),4)))</f>
        <v/>
      </c>
      <c r="G70" s="61" t="str">
        <f ca="1">IF($A70="","",IF(OFFSET(Nafnalisti!$A$3,MATCH($A70,Nafnalisti!$X$4:$X$430,0),5)="","",OFFSET(Nafnalisti!$A$3,MATCH($A70,Nafnalisti!$X$4:$X$430,0),5)))</f>
        <v/>
      </c>
      <c r="H70" s="61" t="str">
        <f ca="1">IF($A70="","",IF(OFFSET(Nafnalisti!$A$3,MATCH($A70,Nafnalisti!$X$4:$X$430,0),6)="","",OFFSET(Nafnalisti!$A$3,MATCH($A70,Nafnalisti!$X$4:$X$430,0),6)))</f>
        <v/>
      </c>
      <c r="I70" s="61" t="str">
        <f ca="1">IF($A70="","",IF(OFFSET(Nafnalisti!$A$3,MATCH($A70,Nafnalisti!$X$4:$X$430,0),7)="","",OFFSET(Nafnalisti!$A$3,MATCH($A70,Nafnalisti!$X$4:$X$430,0),7)))</f>
        <v/>
      </c>
      <c r="J70" s="61" t="str">
        <f ca="1">IF($A70="","",IF(OFFSET(Nafnalisti!$A$3,MATCH($A70,Nafnalisti!$X$4:$X$430,0),8)="","",OFFSET(Nafnalisti!$A$3,MATCH($A70,Nafnalisti!$X$4:$X$430,0),8)))</f>
        <v/>
      </c>
      <c r="K70" s="61" t="str">
        <f ca="1">IF($A70="","",IF(OFFSET(Nafnalisti!$A$3,MATCH($A70,Nafnalisti!$X$4:$X$430,0),9)="","",OFFSET(Nafnalisti!$A$3,MATCH($A70,Nafnalisti!$X$4:$X$430,0),9)))</f>
        <v/>
      </c>
      <c r="L70" s="61" t="str">
        <f ca="1">IF($A70="","",IF(OFFSET(Nafnalisti!$A$3,MATCH($A70,Nafnalisti!$X$4:$X$430,0),10)="","",OFFSET(Nafnalisti!$A$3,MATCH($A70,Nafnalisti!$X$4:$X$430,0),10)))</f>
        <v/>
      </c>
      <c r="M70" s="61" t="str">
        <f ca="1">IF($A70="","",IF(OFFSET(Nafnalisti!$A$3,MATCH($A70,Nafnalisti!$X$4:$X$430,0),11)="","",OFFSET(Nafnalisti!$A$3,MATCH($A70,Nafnalisti!$X$4:$X$430,0),11)))</f>
        <v/>
      </c>
      <c r="N70" s="61" t="str">
        <f ca="1">IF($A70="","",IF(OFFSET(Nafnalisti!$A$3,MATCH($A70,Nafnalisti!$X$4:$X$430,0),12)="","",OFFSET(Nafnalisti!$A$3,MATCH($A70,Nafnalisti!$X$4:$X$430,0),12)))</f>
        <v/>
      </c>
    </row>
    <row r="71" spans="1:14" x14ac:dyDescent="0.3">
      <c r="A71" s="12" t="str">
        <f>IF(COUNT($A$4:A70)+1&gt;Nafnalisti!$AA$4,"",A70+1)</f>
        <v/>
      </c>
      <c r="B71" s="12" t="str">
        <f ca="1">IF($A71="","",OFFSET(Nafnalisti!$A$3,MATCH($A71,Nafnalisti!$X$4:$X$430,0),0))</f>
        <v/>
      </c>
      <c r="C71" s="13" t="str">
        <f ca="1">IF($A71="","",OFFSET(Nafnalisti!$A$3,MATCH($A71,Nafnalisti!$X$4:$X$430,0),1))</f>
        <v/>
      </c>
      <c r="D71" s="16" t="str">
        <f ca="1">IF($A71="","",OFFSET(Nafnalisti!$A$3,MATCH($A71,Nafnalisti!$X$4:$X$430,0),2))</f>
        <v/>
      </c>
      <c r="E71" s="61" t="str">
        <f ca="1">IF($A71="","",IF(OFFSET(Nafnalisti!$A$3,MATCH($A71,Nafnalisti!$X$4:$X$430,0),3)="","",OFFSET(Nafnalisti!$A$3,MATCH($A71,Nafnalisti!$X$4:$X$430,0),3)))</f>
        <v/>
      </c>
      <c r="F71" s="61" t="str">
        <f ca="1">IF($A71="","",IF(OFFSET(Nafnalisti!$A$3,MATCH($A71,Nafnalisti!$X$4:$X$430,0),4)="","",OFFSET(Nafnalisti!$A$3,MATCH($A71,Nafnalisti!$X$4:$X$430,0),4)))</f>
        <v/>
      </c>
      <c r="G71" s="61" t="str">
        <f ca="1">IF($A71="","",IF(OFFSET(Nafnalisti!$A$3,MATCH($A71,Nafnalisti!$X$4:$X$430,0),5)="","",OFFSET(Nafnalisti!$A$3,MATCH($A71,Nafnalisti!$X$4:$X$430,0),5)))</f>
        <v/>
      </c>
      <c r="H71" s="61" t="str">
        <f ca="1">IF($A71="","",IF(OFFSET(Nafnalisti!$A$3,MATCH($A71,Nafnalisti!$X$4:$X$430,0),6)="","",OFFSET(Nafnalisti!$A$3,MATCH($A71,Nafnalisti!$X$4:$X$430,0),6)))</f>
        <v/>
      </c>
      <c r="I71" s="61" t="str">
        <f ca="1">IF($A71="","",IF(OFFSET(Nafnalisti!$A$3,MATCH($A71,Nafnalisti!$X$4:$X$430,0),7)="","",OFFSET(Nafnalisti!$A$3,MATCH($A71,Nafnalisti!$X$4:$X$430,0),7)))</f>
        <v/>
      </c>
      <c r="J71" s="61" t="str">
        <f ca="1">IF($A71="","",IF(OFFSET(Nafnalisti!$A$3,MATCH($A71,Nafnalisti!$X$4:$X$430,0),8)="","",OFFSET(Nafnalisti!$A$3,MATCH($A71,Nafnalisti!$X$4:$X$430,0),8)))</f>
        <v/>
      </c>
      <c r="K71" s="61" t="str">
        <f ca="1">IF($A71="","",IF(OFFSET(Nafnalisti!$A$3,MATCH($A71,Nafnalisti!$X$4:$X$430,0),9)="","",OFFSET(Nafnalisti!$A$3,MATCH($A71,Nafnalisti!$X$4:$X$430,0),9)))</f>
        <v/>
      </c>
      <c r="L71" s="61" t="str">
        <f ca="1">IF($A71="","",IF(OFFSET(Nafnalisti!$A$3,MATCH($A71,Nafnalisti!$X$4:$X$430,0),10)="","",OFFSET(Nafnalisti!$A$3,MATCH($A71,Nafnalisti!$X$4:$X$430,0),10)))</f>
        <v/>
      </c>
      <c r="M71" s="61" t="str">
        <f ca="1">IF($A71="","",IF(OFFSET(Nafnalisti!$A$3,MATCH($A71,Nafnalisti!$X$4:$X$430,0),11)="","",OFFSET(Nafnalisti!$A$3,MATCH($A71,Nafnalisti!$X$4:$X$430,0),11)))</f>
        <v/>
      </c>
      <c r="N71" s="61" t="str">
        <f ca="1">IF($A71="","",IF(OFFSET(Nafnalisti!$A$3,MATCH($A71,Nafnalisti!$X$4:$X$430,0),12)="","",OFFSET(Nafnalisti!$A$3,MATCH($A71,Nafnalisti!$X$4:$X$430,0),12)))</f>
        <v/>
      </c>
    </row>
    <row r="72" spans="1:14" x14ac:dyDescent="0.3">
      <c r="A72" s="12" t="str">
        <f>IF(COUNT($A$4:A71)+1&gt;Nafnalisti!$AA$4,"",A71+1)</f>
        <v/>
      </c>
      <c r="B72" s="12" t="str">
        <f ca="1">IF($A72="","",OFFSET(Nafnalisti!$A$3,MATCH($A72,Nafnalisti!$X$4:$X$430,0),0))</f>
        <v/>
      </c>
      <c r="C72" s="13" t="str">
        <f ca="1">IF($A72="","",OFFSET(Nafnalisti!$A$3,MATCH($A72,Nafnalisti!$X$4:$X$430,0),1))</f>
        <v/>
      </c>
      <c r="D72" s="16" t="str">
        <f ca="1">IF($A72="","",OFFSET(Nafnalisti!$A$3,MATCH($A72,Nafnalisti!$X$4:$X$430,0),2))</f>
        <v/>
      </c>
      <c r="E72" s="61" t="str">
        <f ca="1">IF($A72="","",IF(OFFSET(Nafnalisti!$A$3,MATCH($A72,Nafnalisti!$X$4:$X$430,0),3)="","",OFFSET(Nafnalisti!$A$3,MATCH($A72,Nafnalisti!$X$4:$X$430,0),3)))</f>
        <v/>
      </c>
      <c r="F72" s="61" t="str">
        <f ca="1">IF($A72="","",IF(OFFSET(Nafnalisti!$A$3,MATCH($A72,Nafnalisti!$X$4:$X$430,0),4)="","",OFFSET(Nafnalisti!$A$3,MATCH($A72,Nafnalisti!$X$4:$X$430,0),4)))</f>
        <v/>
      </c>
      <c r="G72" s="61" t="str">
        <f ca="1">IF($A72="","",IF(OFFSET(Nafnalisti!$A$3,MATCH($A72,Nafnalisti!$X$4:$X$430,0),5)="","",OFFSET(Nafnalisti!$A$3,MATCH($A72,Nafnalisti!$X$4:$X$430,0),5)))</f>
        <v/>
      </c>
      <c r="H72" s="61" t="str">
        <f ca="1">IF($A72="","",IF(OFFSET(Nafnalisti!$A$3,MATCH($A72,Nafnalisti!$X$4:$X$430,0),6)="","",OFFSET(Nafnalisti!$A$3,MATCH($A72,Nafnalisti!$X$4:$X$430,0),6)))</f>
        <v/>
      </c>
      <c r="I72" s="61" t="str">
        <f ca="1">IF($A72="","",IF(OFFSET(Nafnalisti!$A$3,MATCH($A72,Nafnalisti!$X$4:$X$430,0),7)="","",OFFSET(Nafnalisti!$A$3,MATCH($A72,Nafnalisti!$X$4:$X$430,0),7)))</f>
        <v/>
      </c>
      <c r="J72" s="61" t="str">
        <f ca="1">IF($A72="","",IF(OFFSET(Nafnalisti!$A$3,MATCH($A72,Nafnalisti!$X$4:$X$430,0),8)="","",OFFSET(Nafnalisti!$A$3,MATCH($A72,Nafnalisti!$X$4:$X$430,0),8)))</f>
        <v/>
      </c>
      <c r="K72" s="61" t="str">
        <f ca="1">IF($A72="","",IF(OFFSET(Nafnalisti!$A$3,MATCH($A72,Nafnalisti!$X$4:$X$430,0),9)="","",OFFSET(Nafnalisti!$A$3,MATCH($A72,Nafnalisti!$X$4:$X$430,0),9)))</f>
        <v/>
      </c>
      <c r="L72" s="61" t="str">
        <f ca="1">IF($A72="","",IF(OFFSET(Nafnalisti!$A$3,MATCH($A72,Nafnalisti!$X$4:$X$430,0),10)="","",OFFSET(Nafnalisti!$A$3,MATCH($A72,Nafnalisti!$X$4:$X$430,0),10)))</f>
        <v/>
      </c>
      <c r="M72" s="61" t="str">
        <f ca="1">IF($A72="","",IF(OFFSET(Nafnalisti!$A$3,MATCH($A72,Nafnalisti!$X$4:$X$430,0),11)="","",OFFSET(Nafnalisti!$A$3,MATCH($A72,Nafnalisti!$X$4:$X$430,0),11)))</f>
        <v/>
      </c>
      <c r="N72" s="61" t="str">
        <f ca="1">IF($A72="","",IF(OFFSET(Nafnalisti!$A$3,MATCH($A72,Nafnalisti!$X$4:$X$430,0),12)="","",OFFSET(Nafnalisti!$A$3,MATCH($A72,Nafnalisti!$X$4:$X$430,0),12)))</f>
        <v/>
      </c>
    </row>
    <row r="73" spans="1:14" x14ac:dyDescent="0.3">
      <c r="A73" s="12" t="str">
        <f>IF(COUNT($A$4:A72)+1&gt;Nafnalisti!$AA$4,"",A72+1)</f>
        <v/>
      </c>
      <c r="B73" s="12" t="str">
        <f ca="1">IF($A73="","",OFFSET(Nafnalisti!$A$3,MATCH($A73,Nafnalisti!$X$4:$X$430,0),0))</f>
        <v/>
      </c>
      <c r="C73" s="13" t="str">
        <f ca="1">IF($A73="","",OFFSET(Nafnalisti!$A$3,MATCH($A73,Nafnalisti!$X$4:$X$430,0),1))</f>
        <v/>
      </c>
      <c r="D73" s="16" t="str">
        <f ca="1">IF($A73="","",OFFSET(Nafnalisti!$A$3,MATCH($A73,Nafnalisti!$X$4:$X$430,0),2))</f>
        <v/>
      </c>
      <c r="E73" s="61" t="str">
        <f ca="1">IF($A73="","",IF(OFFSET(Nafnalisti!$A$3,MATCH($A73,Nafnalisti!$X$4:$X$430,0),3)="","",OFFSET(Nafnalisti!$A$3,MATCH($A73,Nafnalisti!$X$4:$X$430,0),3)))</f>
        <v/>
      </c>
      <c r="F73" s="61" t="str">
        <f ca="1">IF($A73="","",IF(OFFSET(Nafnalisti!$A$3,MATCH($A73,Nafnalisti!$X$4:$X$430,0),4)="","",OFFSET(Nafnalisti!$A$3,MATCH($A73,Nafnalisti!$X$4:$X$430,0),4)))</f>
        <v/>
      </c>
      <c r="G73" s="61" t="str">
        <f ca="1">IF($A73="","",IF(OFFSET(Nafnalisti!$A$3,MATCH($A73,Nafnalisti!$X$4:$X$430,0),5)="","",OFFSET(Nafnalisti!$A$3,MATCH($A73,Nafnalisti!$X$4:$X$430,0),5)))</f>
        <v/>
      </c>
      <c r="H73" s="61" t="str">
        <f ca="1">IF($A73="","",IF(OFFSET(Nafnalisti!$A$3,MATCH($A73,Nafnalisti!$X$4:$X$430,0),6)="","",OFFSET(Nafnalisti!$A$3,MATCH($A73,Nafnalisti!$X$4:$X$430,0),6)))</f>
        <v/>
      </c>
      <c r="I73" s="61" t="str">
        <f ca="1">IF($A73="","",IF(OFFSET(Nafnalisti!$A$3,MATCH($A73,Nafnalisti!$X$4:$X$430,0),7)="","",OFFSET(Nafnalisti!$A$3,MATCH($A73,Nafnalisti!$X$4:$X$430,0),7)))</f>
        <v/>
      </c>
      <c r="J73" s="61" t="str">
        <f ca="1">IF($A73="","",IF(OFFSET(Nafnalisti!$A$3,MATCH($A73,Nafnalisti!$X$4:$X$430,0),8)="","",OFFSET(Nafnalisti!$A$3,MATCH($A73,Nafnalisti!$X$4:$X$430,0),8)))</f>
        <v/>
      </c>
      <c r="K73" s="61" t="str">
        <f ca="1">IF($A73="","",IF(OFFSET(Nafnalisti!$A$3,MATCH($A73,Nafnalisti!$X$4:$X$430,0),9)="","",OFFSET(Nafnalisti!$A$3,MATCH($A73,Nafnalisti!$X$4:$X$430,0),9)))</f>
        <v/>
      </c>
      <c r="L73" s="61" t="str">
        <f ca="1">IF($A73="","",IF(OFFSET(Nafnalisti!$A$3,MATCH($A73,Nafnalisti!$X$4:$X$430,0),10)="","",OFFSET(Nafnalisti!$A$3,MATCH($A73,Nafnalisti!$X$4:$X$430,0),10)))</f>
        <v/>
      </c>
      <c r="M73" s="61" t="str">
        <f ca="1">IF($A73="","",IF(OFFSET(Nafnalisti!$A$3,MATCH($A73,Nafnalisti!$X$4:$X$430,0),11)="","",OFFSET(Nafnalisti!$A$3,MATCH($A73,Nafnalisti!$X$4:$X$430,0),11)))</f>
        <v/>
      </c>
      <c r="N73" s="61" t="str">
        <f ca="1">IF($A73="","",IF(OFFSET(Nafnalisti!$A$3,MATCH($A73,Nafnalisti!$X$4:$X$430,0),12)="","",OFFSET(Nafnalisti!$A$3,MATCH($A73,Nafnalisti!$X$4:$X$430,0),12)))</f>
        <v/>
      </c>
    </row>
    <row r="74" spans="1:14" x14ac:dyDescent="0.3">
      <c r="A74" t="str">
        <f>IF(COUNT($A$4:A73)+1&gt;Nafnalisti!$AA$4,"",A73+1)</f>
        <v/>
      </c>
      <c r="B74" t="str">
        <f ca="1">IF($A74="","",OFFSET(Nafnalisti!$A$3,MATCH($A74,Nafnalisti!$X$4:$X$430,0),0))</f>
        <v/>
      </c>
      <c r="C74" t="str">
        <f ca="1">IF($A74="","",OFFSET(Nafnalisti!$A$3,MATCH($A74,Nafnalisti!$X$4:$X$430,0),1))</f>
        <v/>
      </c>
      <c r="D74" s="61" t="str">
        <f ca="1">IF($A74="","",OFFSET(Nafnalisti!$A$3,MATCH($A74,Nafnalisti!$X$4:$X$430,0),2))</f>
        <v/>
      </c>
      <c r="E74" s="61" t="str">
        <f ca="1">IF($A74="","",IF(OFFSET(Nafnalisti!$A$3,MATCH($A74,Nafnalisti!$X$4:$X$430,0),3)="","",OFFSET(Nafnalisti!$A$3,MATCH($A74,Nafnalisti!$X$4:$X$430,0),3)))</f>
        <v/>
      </c>
      <c r="F74" s="61" t="str">
        <f ca="1">IF($A74="","",IF(OFFSET(Nafnalisti!$A$3,MATCH($A74,Nafnalisti!$X$4:$X$430,0),4)="","",OFFSET(Nafnalisti!$A$3,MATCH($A74,Nafnalisti!$X$4:$X$430,0),4)))</f>
        <v/>
      </c>
      <c r="G74" s="61" t="str">
        <f ca="1">IF($A74="","",IF(OFFSET(Nafnalisti!$A$3,MATCH($A74,Nafnalisti!$X$4:$X$430,0),5)="","",OFFSET(Nafnalisti!$A$3,MATCH($A74,Nafnalisti!$X$4:$X$430,0),5)))</f>
        <v/>
      </c>
      <c r="H74" s="61" t="str">
        <f ca="1">IF($A74="","",IF(OFFSET(Nafnalisti!$A$3,MATCH($A74,Nafnalisti!$X$4:$X$430,0),6)="","",OFFSET(Nafnalisti!$A$3,MATCH($A74,Nafnalisti!$X$4:$X$430,0),6)))</f>
        <v/>
      </c>
      <c r="I74" s="61" t="str">
        <f ca="1">IF($A74="","",IF(OFFSET(Nafnalisti!$A$3,MATCH($A74,Nafnalisti!$X$4:$X$430,0),7)="","",OFFSET(Nafnalisti!$A$3,MATCH($A74,Nafnalisti!$X$4:$X$430,0),7)))</f>
        <v/>
      </c>
      <c r="J74" s="61" t="str">
        <f ca="1">IF($A74="","",IF(OFFSET(Nafnalisti!$A$3,MATCH($A74,Nafnalisti!$X$4:$X$430,0),8)="","",OFFSET(Nafnalisti!$A$3,MATCH($A74,Nafnalisti!$X$4:$X$430,0),8)))</f>
        <v/>
      </c>
      <c r="K74" s="61" t="str">
        <f ca="1">IF($A74="","",IF(OFFSET(Nafnalisti!$A$3,MATCH($A74,Nafnalisti!$X$4:$X$430,0),9)="","",OFFSET(Nafnalisti!$A$3,MATCH($A74,Nafnalisti!$X$4:$X$430,0),9)))</f>
        <v/>
      </c>
      <c r="L74" s="61" t="str">
        <f ca="1">IF($A74="","",IF(OFFSET(Nafnalisti!$A$3,MATCH($A74,Nafnalisti!$X$4:$X$430,0),10)="","",OFFSET(Nafnalisti!$A$3,MATCH($A74,Nafnalisti!$X$4:$X$430,0),10)))</f>
        <v/>
      </c>
      <c r="M74" s="61" t="str">
        <f ca="1">IF($A74="","",IF(OFFSET(Nafnalisti!$A$3,MATCH($A74,Nafnalisti!$X$4:$X$430,0),11)="","",OFFSET(Nafnalisti!$A$3,MATCH($A74,Nafnalisti!$X$4:$X$430,0),11)))</f>
        <v/>
      </c>
      <c r="N74" s="61" t="str">
        <f ca="1">IF($A74="","",IF(OFFSET(Nafnalisti!$A$3,MATCH($A74,Nafnalisti!$X$4:$X$430,0),12)="","",OFFSET(Nafnalisti!$A$3,MATCH($A74,Nafnalisti!$X$4:$X$430,0),12)))</f>
        <v/>
      </c>
    </row>
    <row r="75" spans="1:14" x14ac:dyDescent="0.3">
      <c r="A75" t="str">
        <f>IF(COUNT($A$4:A74)+1&gt;Nafnalisti!$AA$4,"",A74+1)</f>
        <v/>
      </c>
    </row>
    <row r="76" spans="1:14" x14ac:dyDescent="0.3">
      <c r="A76" t="str">
        <f>IF(COUNT($A$4:A75)+1&gt;Nafnalisti!$AA$4,"",A75+1)</f>
        <v/>
      </c>
    </row>
  </sheetData>
  <phoneticPr fontId="2" type="noConversion"/>
  <conditionalFormatting sqref="B4:N64 A4:A73 D65:N71 B65:C73">
    <cfRule type="expression" dxfId="2" priority="4">
      <formula>ISNUMBER($A4)</formula>
    </cfRule>
  </conditionalFormatting>
  <conditionalFormatting sqref="B4:N64 D65:N71 A4:A73 B65:C73">
    <cfRule type="expression" dxfId="1" priority="15">
      <formula>ISODD($A4)</formula>
    </cfRule>
  </conditionalFormatting>
  <conditionalFormatting sqref="D4:D73">
    <cfRule type="expression" dxfId="0" priority="3">
      <formula>ISNUMBER($A4)</formula>
    </cfRule>
  </conditionalFormatting>
  <printOptions horizontalCentered="1"/>
  <pageMargins left="0.51181102362204722" right="0.51181102362204722" top="0.39370078740157483" bottom="0.3937007874015748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483D76BACD3F45AF3CE2BE62D369D4" ma:contentTypeVersion="13" ma:contentTypeDescription="Create a new document." ma:contentTypeScope="" ma:versionID="72b726adb2eedda46fa0652d2f16e259">
  <xsd:schema xmlns:xsd="http://www.w3.org/2001/XMLSchema" xmlns:xs="http://www.w3.org/2001/XMLSchema" xmlns:p="http://schemas.microsoft.com/office/2006/metadata/properties" xmlns:ns2="60f66f42-5674-4d28-a886-b53d8208f081" xmlns:ns3="1477b4e0-c21e-4939-966f-45ffaa218adf" targetNamespace="http://schemas.microsoft.com/office/2006/metadata/properties" ma:root="true" ma:fieldsID="3b87e7c0ecf38ec5dbeca9fb88727eb5" ns2:_="" ns3:_="">
    <xsd:import namespace="60f66f42-5674-4d28-a886-b53d8208f081"/>
    <xsd:import namespace="1477b4e0-c21e-4939-966f-45ffaa218a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f66f42-5674-4d28-a886-b53d8208f08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0b8f4e18-5717-40fc-8c95-6fed37f69d5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77b4e0-c21e-4939-966f-45ffaa218ad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3fd15ede-108d-4aa3-8b7f-505922e5c342}" ma:internalName="TaxCatchAll" ma:showField="CatchAllData" ma:web="1477b4e0-c21e-4939-966f-45ffaa218a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477b4e0-c21e-4939-966f-45ffaa218adf" xsi:nil="true"/>
    <lcf76f155ced4ddcb4097134ff3c332f xmlns="60f66f42-5674-4d28-a886-b53d8208f08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5768A86-7477-4AA8-969A-CE1A0F5258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f66f42-5674-4d28-a886-b53d8208f081"/>
    <ds:schemaRef ds:uri="1477b4e0-c21e-4939-966f-45ffaa218a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DAAB9C-2D3E-4F87-9042-07FFCF88204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41044D2-2B08-4B74-991A-8CF0FD7BA4D1}">
  <ds:schemaRefs>
    <ds:schemaRef ds:uri="http://schemas.microsoft.com/office/2006/metadata/properties"/>
    <ds:schemaRef ds:uri="http://schemas.microsoft.com/office/infopath/2007/PartnerControls"/>
    <ds:schemaRef ds:uri="1477b4e0-c21e-4939-966f-45ffaa218adf"/>
    <ds:schemaRef ds:uri="60f66f42-5674-4d28-a886-b53d8208f08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Nafnalisti</vt:lpstr>
      <vt:lpstr>Einst staða</vt:lpstr>
      <vt:lpstr>Lið staða</vt:lpstr>
      <vt:lpstr>'Einst staða'!Print_Area</vt:lpstr>
      <vt:lpstr>'Lið staða'!Print_Area</vt:lpstr>
      <vt:lpstr>Nafnalisti!Print_Area</vt:lpstr>
      <vt:lpstr>'Einst staða'!Print_Titles</vt:lpstr>
      <vt:lpstr>'Lið staða'!Print_Titles</vt:lpstr>
      <vt:lpstr>Nafnalisti!Print_Titles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Atli Þór Þorvaldsson</dc:creator>
  <cp:keywords/>
  <dc:description/>
  <cp:lastModifiedBy>Atli Þorvaldsson</cp:lastModifiedBy>
  <cp:revision/>
  <dcterms:created xsi:type="dcterms:W3CDTF">2009-01-16T13:49:14Z</dcterms:created>
  <dcterms:modified xsi:type="dcterms:W3CDTF">2025-02-14T12:41:59Z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0x010100A2483D76BACD3F45AF3CE2BE62D369D4</vt:lpwstr>
  </property>
  <property fmtid="{D5CDD505-2E9C-101B-9397-08002B2CF9AE}" pid="3" name="MediaServiceImageTags">
    <vt:lpwstr/>
  </property>
</Properties>
</file>